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sh\Desktop\EXcel\"/>
    </mc:Choice>
  </mc:AlternateContent>
  <xr:revisionPtr revIDLastSave="0" documentId="13_ncr:1_{BDB77596-165F-4EC5-A2F8-E4A902EFFA96}" xr6:coauthVersionLast="47" xr6:coauthVersionMax="47" xr10:uidLastSave="{00000000-0000-0000-0000-000000000000}"/>
  <bookViews>
    <workbookView xWindow="-120" yWindow="-120" windowWidth="20730" windowHeight="11760" firstSheet="5" activeTab="6" xr2:uid="{EC163CF9-A2E7-49B9-B692-55E07F841F17}"/>
  </bookViews>
  <sheets>
    <sheet name="Data Validation" sheetId="1" r:id="rId1"/>
    <sheet name="Logical Functions" sheetId="2" r:id="rId2"/>
    <sheet name="IF" sheetId="3" r:id="rId3"/>
    <sheet name="NESTED IF &amp; IFS FUNCTIONS" sheetId="4" r:id="rId4"/>
    <sheet name="COUNTIF,SUMIF,AVERAGEIF" sheetId="5" r:id="rId5"/>
    <sheet name="EXERCISES" sheetId="6" r:id="rId6"/>
    <sheet name="INDEX &amp; MATCH - VLOOKUP - XLOOK" sheetId="7" r:id="rId7"/>
  </sheets>
  <definedNames>
    <definedName name="App">'INDEX &amp; MATCH - VLOOKUP - XLOOK'!$B$6:$B$16</definedName>
    <definedName name="Category">'INDEX &amp; MATCH - VLOOKUP - XLOOK'!$A$6:$A$16</definedName>
    <definedName name="Profit">'INDEX &amp; MATCH - VLOOKUP - XLOOK'!$D$6:$D$16</definedName>
    <definedName name="Revenue">'INDEX &amp; MATCH - VLOOKUP - XLOOK'!$C$6:$C$16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7" l="1"/>
  <c r="I15" i="7" a="1"/>
  <c r="I15" i="7" s="1"/>
  <c r="H9" i="7"/>
  <c r="H7" i="7"/>
  <c r="H6" i="7"/>
  <c r="K12" i="6"/>
  <c r="K11" i="6"/>
  <c r="K10" i="6"/>
  <c r="K6" i="6"/>
  <c r="K5" i="6"/>
  <c r="K4" i="6"/>
  <c r="E5" i="6" a="1"/>
  <c r="E5" i="6" s="1"/>
  <c r="E6" i="6" a="1"/>
  <c r="E6" i="6"/>
  <c r="E7" i="6" a="1"/>
  <c r="E7" i="6" s="1"/>
  <c r="E8" i="6" a="1"/>
  <c r="E8" i="6"/>
  <c r="E9" i="6" a="1"/>
  <c r="E9" i="6" s="1"/>
  <c r="E10" i="6" a="1"/>
  <c r="E10" i="6"/>
  <c r="E11" i="6" a="1"/>
  <c r="E11" i="6" s="1"/>
  <c r="E12" i="6" a="1"/>
  <c r="E12" i="6"/>
  <c r="E13" i="6" a="1"/>
  <c r="E13" i="6" s="1"/>
  <c r="E14" i="6" a="1"/>
  <c r="E14" i="6"/>
  <c r="E15" i="6" a="1"/>
  <c r="E15" i="6" s="1"/>
  <c r="E16" i="6" a="1"/>
  <c r="E16" i="6"/>
  <c r="E17" i="6" a="1"/>
  <c r="E17" i="6" s="1"/>
  <c r="E18" i="6" a="1"/>
  <c r="E18" i="6"/>
  <c r="E19" i="6" a="1"/>
  <c r="E19" i="6" s="1"/>
  <c r="E20" i="6" a="1"/>
  <c r="E20" i="6"/>
  <c r="E21" i="6" a="1"/>
  <c r="E21" i="6" s="1"/>
  <c r="E22" i="6" a="1"/>
  <c r="E22" i="6"/>
  <c r="E23" i="6" a="1"/>
  <c r="E23" i="6" s="1"/>
  <c r="E24" i="6" a="1"/>
  <c r="E24" i="6"/>
  <c r="E25" i="6" a="1"/>
  <c r="E25" i="6" s="1"/>
  <c r="E26" i="6" a="1"/>
  <c r="E26" i="6"/>
  <c r="E27" i="6" a="1"/>
  <c r="E27" i="6" s="1"/>
  <c r="E4" i="6" a="1"/>
  <c r="E4" i="6" s="1"/>
  <c r="O23" i="4" a="1"/>
  <c r="O2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/>
  <c r="I174" i="4" a="1"/>
  <c r="I174" i="4" s="1"/>
  <c r="I175" i="4" a="1"/>
  <c r="I175" i="4"/>
  <c r="I176" i="4" a="1"/>
  <c r="I176" i="4" s="1"/>
  <c r="I177" i="4" a="1"/>
  <c r="I177" i="4"/>
  <c r="I178" i="4" a="1"/>
  <c r="I178" i="4" s="1"/>
  <c r="I179" i="4" a="1"/>
  <c r="I179" i="4"/>
  <c r="I180" i="4" a="1"/>
  <c r="I180" i="4" s="1"/>
  <c r="I181" i="4" a="1"/>
  <c r="I181" i="4"/>
  <c r="I182" i="4" a="1"/>
  <c r="I182" i="4" s="1"/>
  <c r="I183" i="4" a="1"/>
  <c r="I183" i="4"/>
  <c r="I184" i="4" a="1"/>
  <c r="I184" i="4" s="1"/>
  <c r="I185" i="4" a="1"/>
  <c r="I185" i="4"/>
  <c r="I186" i="4" a="1"/>
  <c r="I186" i="4" s="1"/>
  <c r="I187" i="4" a="1"/>
  <c r="I187" i="4"/>
  <c r="I188" i="4" a="1"/>
  <c r="I188" i="4" s="1"/>
  <c r="I189" i="4" a="1"/>
  <c r="I189" i="4"/>
  <c r="I190" i="4" a="1"/>
  <c r="I190" i="4" s="1"/>
  <c r="I191" i="4" a="1"/>
  <c r="I191" i="4"/>
  <c r="I192" i="4" a="1"/>
  <c r="I192" i="4" s="1"/>
  <c r="I193" i="4" a="1"/>
  <c r="I193" i="4"/>
  <c r="I194" i="4" a="1"/>
  <c r="I194" i="4" s="1"/>
  <c r="I195" i="4" a="1"/>
  <c r="I195" i="4"/>
  <c r="I196" i="4" a="1"/>
  <c r="I196" i="4" s="1"/>
  <c r="I197" i="4" a="1"/>
  <c r="I197" i="4" s="1"/>
  <c r="I198" i="4" a="1"/>
  <c r="I198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I260" i="4" a="1"/>
  <c r="I260" i="4" s="1"/>
  <c r="I261" i="4" a="1"/>
  <c r="I261" i="4" s="1"/>
  <c r="I262" i="4" a="1"/>
  <c r="I262" i="4" s="1"/>
  <c r="I263" i="4" a="1"/>
  <c r="I263" i="4" s="1"/>
  <c r="I264" i="4" a="1"/>
  <c r="I264" i="4" s="1"/>
  <c r="I265" i="4" a="1"/>
  <c r="I265" i="4" s="1"/>
  <c r="I266" i="4" a="1"/>
  <c r="I266" i="4" s="1"/>
  <c r="I267" i="4" a="1"/>
  <c r="I267" i="4" s="1"/>
  <c r="I268" i="4" a="1"/>
  <c r="I268" i="4" s="1"/>
  <c r="I269" i="4" a="1"/>
  <c r="I269" i="4"/>
  <c r="I270" i="4" a="1"/>
  <c r="I270" i="4" s="1"/>
  <c r="I271" i="4" a="1"/>
  <c r="I271" i="4" s="1"/>
  <c r="I272" i="4" a="1"/>
  <c r="I272" i="4" s="1"/>
  <c r="I273" i="4" a="1"/>
  <c r="I273" i="4" s="1"/>
  <c r="I274" i="4" a="1"/>
  <c r="I274" i="4" s="1"/>
  <c r="I275" i="4" a="1"/>
  <c r="I275" i="4" s="1"/>
  <c r="I276" i="4" a="1"/>
  <c r="I276" i="4" s="1"/>
  <c r="I277" i="4" a="1"/>
  <c r="I277" i="4" s="1"/>
  <c r="I278" i="4" a="1"/>
  <c r="I278" i="4" s="1"/>
  <c r="I279" i="4" a="1"/>
  <c r="I279" i="4" s="1"/>
  <c r="I280" i="4" a="1"/>
  <c r="I280" i="4" s="1"/>
  <c r="I281" i="4" a="1"/>
  <c r="I281" i="4" s="1"/>
  <c r="I282" i="4" a="1"/>
  <c r="I282" i="4" s="1"/>
  <c r="I283" i="4" a="1"/>
  <c r="I283" i="4" s="1"/>
  <c r="I284" i="4" a="1"/>
  <c r="I284" i="4" s="1"/>
  <c r="I285" i="4" a="1"/>
  <c r="I285" i="4"/>
  <c r="I286" i="4" a="1"/>
  <c r="I286" i="4" s="1"/>
  <c r="I287" i="4" a="1"/>
  <c r="I287" i="4" s="1"/>
  <c r="I288" i="4" a="1"/>
  <c r="I288" i="4" s="1"/>
  <c r="I289" i="4" a="1"/>
  <c r="I289" i="4" s="1"/>
  <c r="I290" i="4" a="1"/>
  <c r="I290" i="4" s="1"/>
  <c r="I291" i="4" a="1"/>
  <c r="I291" i="4" s="1"/>
  <c r="I292" i="4" a="1"/>
  <c r="I292" i="4" s="1"/>
  <c r="I293" i="4" a="1"/>
  <c r="I293" i="4" s="1"/>
  <c r="I294" i="4" a="1"/>
  <c r="I294" i="4" s="1"/>
  <c r="I295" i="4" a="1"/>
  <c r="I295" i="4" s="1"/>
  <c r="I296" i="4" a="1"/>
  <c r="I296" i="4" s="1"/>
  <c r="I297" i="4" a="1"/>
  <c r="I297" i="4" s="1"/>
  <c r="I298" i="4" a="1"/>
  <c r="I298" i="4" s="1"/>
  <c r="I299" i="4" a="1"/>
  <c r="I299" i="4" s="1"/>
  <c r="I300" i="4" a="1"/>
  <c r="I300" i="4" s="1"/>
  <c r="I301" i="4" a="1"/>
  <c r="I301" i="4"/>
  <c r="I302" i="4" a="1"/>
  <c r="I302" i="4" s="1"/>
  <c r="I303" i="4" a="1"/>
  <c r="I303" i="4" s="1"/>
  <c r="I304" i="4" a="1"/>
  <c r="I304" i="4" s="1"/>
  <c r="I305" i="4" a="1"/>
  <c r="I305" i="4" s="1"/>
  <c r="I306" i="4" a="1"/>
  <c r="I306" i="4" s="1"/>
  <c r="I307" i="4" a="1"/>
  <c r="I307" i="4" s="1"/>
  <c r="I308" i="4" a="1"/>
  <c r="I308" i="4" s="1"/>
  <c r="I309" i="4" a="1"/>
  <c r="I309" i="4" s="1"/>
  <c r="I310" i="4" a="1"/>
  <c r="I310" i="4" s="1"/>
  <c r="I311" i="4" a="1"/>
  <c r="I311" i="4" s="1"/>
  <c r="I312" i="4" a="1"/>
  <c r="I312" i="4" s="1"/>
  <c r="I313" i="4" a="1"/>
  <c r="I313" i="4" s="1"/>
  <c r="I314" i="4" a="1"/>
  <c r="I314" i="4" s="1"/>
  <c r="I315" i="4" a="1"/>
  <c r="I315" i="4" s="1"/>
  <c r="I316" i="4" a="1"/>
  <c r="I316" i="4" s="1"/>
  <c r="I317" i="4" a="1"/>
  <c r="I317" i="4"/>
  <c r="I318" i="4" a="1"/>
  <c r="I318" i="4" s="1"/>
  <c r="I319" i="4" a="1"/>
  <c r="I319" i="4" s="1"/>
  <c r="I320" i="4" a="1"/>
  <c r="I320" i="4" s="1"/>
  <c r="I321" i="4" a="1"/>
  <c r="I321" i="4" s="1"/>
  <c r="I322" i="4" a="1"/>
  <c r="I322" i="4" s="1"/>
  <c r="I323" i="4" a="1"/>
  <c r="I323" i="4" s="1"/>
  <c r="I324" i="4" a="1"/>
  <c r="I324" i="4" s="1"/>
  <c r="I325" i="4" a="1"/>
  <c r="I325" i="4" s="1"/>
  <c r="I326" i="4" a="1"/>
  <c r="I326" i="4" s="1"/>
  <c r="I327" i="4" a="1"/>
  <c r="I327" i="4" s="1"/>
  <c r="I328" i="4" a="1"/>
  <c r="I328" i="4" s="1"/>
  <c r="I329" i="4" a="1"/>
  <c r="I329" i="4" s="1"/>
  <c r="I330" i="4" a="1"/>
  <c r="I330" i="4" s="1"/>
  <c r="I331" i="4" a="1"/>
  <c r="I331" i="4" s="1"/>
  <c r="I332" i="4" a="1"/>
  <c r="I332" i="4" s="1"/>
  <c r="I333" i="4" a="1"/>
  <c r="I333" i="4"/>
  <c r="I334" i="4" a="1"/>
  <c r="I334" i="4" s="1"/>
  <c r="I335" i="4" a="1"/>
  <c r="I335" i="4" s="1"/>
  <c r="I336" i="4" a="1"/>
  <c r="I336" i="4" s="1"/>
  <c r="I337" i="4" a="1"/>
  <c r="I337" i="4" s="1"/>
  <c r="I338" i="4" a="1"/>
  <c r="I338" i="4" s="1"/>
  <c r="I339" i="4" a="1"/>
  <c r="I339" i="4" s="1"/>
  <c r="I340" i="4" a="1"/>
  <c r="I340" i="4" s="1"/>
  <c r="I341" i="4" a="1"/>
  <c r="I341" i="4" s="1"/>
  <c r="I342" i="4" a="1"/>
  <c r="I342" i="4" s="1"/>
  <c r="I343" i="4" a="1"/>
  <c r="I343" i="4" s="1"/>
  <c r="I344" i="4" a="1"/>
  <c r="I344" i="4" s="1"/>
  <c r="I345" i="4" a="1"/>
  <c r="I345" i="4" s="1"/>
  <c r="I346" i="4" a="1"/>
  <c r="I346" i="4" s="1"/>
  <c r="I347" i="4" a="1"/>
  <c r="I347" i="4" s="1"/>
  <c r="I348" i="4" a="1"/>
  <c r="I348" i="4" s="1"/>
  <c r="I349" i="4" a="1"/>
  <c r="I349" i="4"/>
  <c r="I350" i="4" a="1"/>
  <c r="I350" i="4" s="1"/>
  <c r="I351" i="4" a="1"/>
  <c r="I351" i="4" s="1"/>
  <c r="I352" i="4" a="1"/>
  <c r="I352" i="4" s="1"/>
  <c r="I353" i="4" a="1"/>
  <c r="I353" i="4" s="1"/>
  <c r="I354" i="4" a="1"/>
  <c r="I354" i="4" s="1"/>
  <c r="I355" i="4" a="1"/>
  <c r="I355" i="4" s="1"/>
  <c r="I356" i="4" a="1"/>
  <c r="I356" i="4" s="1"/>
  <c r="I357" i="4" a="1"/>
  <c r="I357" i="4" s="1"/>
  <c r="I358" i="4" a="1"/>
  <c r="I358" i="4" s="1"/>
  <c r="I359" i="4" a="1"/>
  <c r="I359" i="4" s="1"/>
  <c r="I360" i="4" a="1"/>
  <c r="I360" i="4" s="1"/>
  <c r="I361" i="4" a="1"/>
  <c r="I361" i="4" s="1"/>
  <c r="I362" i="4" a="1"/>
  <c r="I362" i="4" s="1"/>
  <c r="I363" i="4" a="1"/>
  <c r="I363" i="4" s="1"/>
  <c r="I364" i="4" a="1"/>
  <c r="I364" i="4" s="1"/>
  <c r="I365" i="4" a="1"/>
  <c r="I365" i="4" s="1"/>
  <c r="I366" i="4" a="1"/>
  <c r="I366" i="4" s="1"/>
  <c r="I367" i="4" a="1"/>
  <c r="I367" i="4" s="1"/>
  <c r="I368" i="4" a="1"/>
  <c r="I368" i="4" s="1"/>
  <c r="I369" i="4" a="1"/>
  <c r="I369" i="4" s="1"/>
  <c r="I370" i="4" a="1"/>
  <c r="I370" i="4" s="1"/>
  <c r="I371" i="4" a="1"/>
  <c r="I371" i="4" s="1"/>
  <c r="I372" i="4" a="1"/>
  <c r="I372" i="4" s="1"/>
  <c r="I373" i="4" a="1"/>
  <c r="I373" i="4" s="1"/>
  <c r="I374" i="4" a="1"/>
  <c r="I374" i="4" s="1"/>
  <c r="I375" i="4" a="1"/>
  <c r="I375" i="4" s="1"/>
  <c r="I376" i="4" a="1"/>
  <c r="I376" i="4" s="1"/>
  <c r="I377" i="4" a="1"/>
  <c r="I377" i="4" s="1"/>
  <c r="I378" i="4" a="1"/>
  <c r="I378" i="4" s="1"/>
  <c r="I379" i="4" a="1"/>
  <c r="I379" i="4" s="1"/>
  <c r="I380" i="4" a="1"/>
  <c r="I380" i="4" s="1"/>
  <c r="I381" i="4" a="1"/>
  <c r="I381" i="4" s="1"/>
  <c r="I382" i="4" a="1"/>
  <c r="I382" i="4" s="1"/>
  <c r="I383" i="4" a="1"/>
  <c r="I383" i="4" s="1"/>
  <c r="I384" i="4" a="1"/>
  <c r="I384" i="4" s="1"/>
  <c r="I385" i="4" a="1"/>
  <c r="I385" i="4" s="1"/>
  <c r="I386" i="4" a="1"/>
  <c r="I386" i="4" s="1"/>
  <c r="I387" i="4" a="1"/>
  <c r="I387" i="4" s="1"/>
  <c r="I388" i="4" a="1"/>
  <c r="I388" i="4" s="1"/>
  <c r="I389" i="4" a="1"/>
  <c r="I389" i="4" s="1"/>
  <c r="I390" i="4" a="1"/>
  <c r="I390" i="4" s="1"/>
  <c r="I391" i="4" a="1"/>
  <c r="I391" i="4" s="1"/>
  <c r="I392" i="4" a="1"/>
  <c r="I392" i="4" s="1"/>
  <c r="I393" i="4" a="1"/>
  <c r="I393" i="4" s="1"/>
  <c r="I394" i="4" a="1"/>
  <c r="I394" i="4" s="1"/>
  <c r="I395" i="4" a="1"/>
  <c r="I395" i="4" s="1"/>
  <c r="I396" i="4" a="1"/>
  <c r="I396" i="4" s="1"/>
  <c r="I397" i="4" a="1"/>
  <c r="I397" i="4" s="1"/>
  <c r="I398" i="4" a="1"/>
  <c r="I398" i="4" s="1"/>
  <c r="I399" i="4" a="1"/>
  <c r="I399" i="4" s="1"/>
  <c r="I400" i="4" a="1"/>
  <c r="I400" i="4" s="1"/>
  <c r="I401" i="4" a="1"/>
  <c r="I401" i="4"/>
  <c r="I402" i="4" a="1"/>
  <c r="I402" i="4" s="1"/>
  <c r="I403" i="4" a="1"/>
  <c r="I403" i="4" s="1"/>
  <c r="I404" i="4" a="1"/>
  <c r="I404" i="4" s="1"/>
  <c r="I405" i="4" a="1"/>
  <c r="I405" i="4" s="1"/>
  <c r="I406" i="4" a="1"/>
  <c r="I406" i="4" s="1"/>
  <c r="I407" i="4" a="1"/>
  <c r="I407" i="4" s="1"/>
  <c r="I408" i="4" a="1"/>
  <c r="I408" i="4" s="1"/>
  <c r="I409" i="4" a="1"/>
  <c r="I409" i="4" s="1"/>
  <c r="I410" i="4" a="1"/>
  <c r="I410" i="4" s="1"/>
  <c r="I411" i="4" a="1"/>
  <c r="I411" i="4" s="1"/>
  <c r="I412" i="4" a="1"/>
  <c r="I412" i="4" s="1"/>
  <c r="I413" i="4" a="1"/>
  <c r="I413" i="4" s="1"/>
  <c r="I414" i="4" a="1"/>
  <c r="I414" i="4" s="1"/>
  <c r="I415" i="4" a="1"/>
  <c r="I415" i="4" s="1"/>
  <c r="I416" i="4" a="1"/>
  <c r="I416" i="4" s="1"/>
  <c r="I417" i="4" a="1"/>
  <c r="I417" i="4"/>
  <c r="I418" i="4" a="1"/>
  <c r="I418" i="4" s="1"/>
  <c r="I419" i="4" a="1"/>
  <c r="I419" i="4" s="1"/>
  <c r="I420" i="4" a="1"/>
  <c r="I420" i="4" s="1"/>
  <c r="I421" i="4" a="1"/>
  <c r="I421" i="4" s="1"/>
  <c r="I422" i="4" a="1"/>
  <c r="I422" i="4" s="1"/>
  <c r="I423" i="4" a="1"/>
  <c r="I423" i="4" s="1"/>
  <c r="I424" i="4" a="1"/>
  <c r="I424" i="4" s="1"/>
  <c r="I425" i="4" a="1"/>
  <c r="I425" i="4" s="1"/>
  <c r="I426" i="4" a="1"/>
  <c r="I426" i="4" s="1"/>
  <c r="I427" i="4" a="1"/>
  <c r="I427" i="4" s="1"/>
  <c r="I428" i="4" a="1"/>
  <c r="I428" i="4" s="1"/>
  <c r="I429" i="4" a="1"/>
  <c r="I429" i="4" s="1"/>
  <c r="I430" i="4" a="1"/>
  <c r="I430" i="4" s="1"/>
  <c r="I431" i="4" a="1"/>
  <c r="I431" i="4" s="1"/>
  <c r="I432" i="4" a="1"/>
  <c r="I432" i="4" s="1"/>
  <c r="I433" i="4" a="1"/>
  <c r="I433" i="4"/>
  <c r="I434" i="4" a="1"/>
  <c r="I434" i="4" s="1"/>
  <c r="I435" i="4" a="1"/>
  <c r="I435" i="4" s="1"/>
  <c r="I436" i="4" a="1"/>
  <c r="I436" i="4" s="1"/>
  <c r="I437" i="4" a="1"/>
  <c r="I437" i="4" s="1"/>
  <c r="I438" i="4" a="1"/>
  <c r="I438" i="4" s="1"/>
  <c r="I439" i="4" a="1"/>
  <c r="I439" i="4" s="1"/>
  <c r="I440" i="4" a="1"/>
  <c r="I440" i="4" s="1"/>
  <c r="I441" i="4" a="1"/>
  <c r="I441" i="4" s="1"/>
  <c r="I442" i="4" a="1"/>
  <c r="I442" i="4" s="1"/>
  <c r="I443" i="4" a="1"/>
  <c r="I443" i="4" s="1"/>
  <c r="I444" i="4" a="1"/>
  <c r="I444" i="4" s="1"/>
  <c r="I445" i="4" a="1"/>
  <c r="I445" i="4" s="1"/>
  <c r="I446" i="4" a="1"/>
  <c r="I446" i="4" s="1"/>
  <c r="I447" i="4" a="1"/>
  <c r="I447" i="4" s="1"/>
  <c r="I448" i="4" a="1"/>
  <c r="I448" i="4" s="1"/>
  <c r="I449" i="4" a="1"/>
  <c r="I449" i="4"/>
  <c r="I450" i="4" a="1"/>
  <c r="I450" i="4" s="1"/>
  <c r="I451" i="4" a="1"/>
  <c r="I451" i="4" s="1"/>
  <c r="I452" i="4" a="1"/>
  <c r="I452" i="4" s="1"/>
  <c r="I453" i="4" a="1"/>
  <c r="I453" i="4" s="1"/>
  <c r="I454" i="4" a="1"/>
  <c r="I454" i="4" s="1"/>
  <c r="I455" i="4" a="1"/>
  <c r="I455" i="4" s="1"/>
  <c r="I456" i="4" a="1"/>
  <c r="I456" i="4" s="1"/>
  <c r="I457" i="4" a="1"/>
  <c r="I457" i="4" s="1"/>
  <c r="I458" i="4" a="1"/>
  <c r="I458" i="4" s="1"/>
  <c r="I459" i="4" a="1"/>
  <c r="I459" i="4" s="1"/>
  <c r="I460" i="4" a="1"/>
  <c r="I460" i="4" s="1"/>
  <c r="I461" i="4" a="1"/>
  <c r="I461" i="4" s="1"/>
  <c r="I462" i="4" a="1"/>
  <c r="I462" i="4" s="1"/>
  <c r="I463" i="4" a="1"/>
  <c r="I463" i="4" s="1"/>
  <c r="I464" i="4" a="1"/>
  <c r="I464" i="4" s="1"/>
  <c r="I465" i="4" a="1"/>
  <c r="I465" i="4"/>
  <c r="I466" i="4" a="1"/>
  <c r="I466" i="4" s="1"/>
  <c r="I467" i="4" a="1"/>
  <c r="I467" i="4" s="1"/>
  <c r="I468" i="4" a="1"/>
  <c r="I468" i="4" s="1"/>
  <c r="I469" i="4" a="1"/>
  <c r="I469" i="4" s="1"/>
  <c r="I470" i="4" a="1"/>
  <c r="I470" i="4" s="1"/>
  <c r="I471" i="4" a="1"/>
  <c r="I471" i="4" s="1"/>
  <c r="I472" i="4" a="1"/>
  <c r="I472" i="4" s="1"/>
  <c r="I473" i="4" a="1"/>
  <c r="I473" i="4" s="1"/>
  <c r="I474" i="4" a="1"/>
  <c r="I474" i="4" s="1"/>
  <c r="I475" i="4" a="1"/>
  <c r="I475" i="4" s="1"/>
  <c r="I476" i="4" a="1"/>
  <c r="I476" i="4" s="1"/>
  <c r="I477" i="4" a="1"/>
  <c r="I477" i="4" s="1"/>
  <c r="I478" i="4" a="1"/>
  <c r="I478" i="4" s="1"/>
  <c r="I479" i="4" a="1"/>
  <c r="I479" i="4" s="1"/>
  <c r="I480" i="4" a="1"/>
  <c r="I480" i="4" s="1"/>
  <c r="I481" i="4" a="1"/>
  <c r="I481" i="4"/>
  <c r="I482" i="4" a="1"/>
  <c r="I482" i="4" s="1"/>
  <c r="I483" i="4" a="1"/>
  <c r="I483" i="4" s="1"/>
  <c r="I484" i="4" a="1"/>
  <c r="I484" i="4" s="1"/>
  <c r="I485" i="4" a="1"/>
  <c r="I485" i="4" s="1"/>
  <c r="I486" i="4" a="1"/>
  <c r="I486" i="4" s="1"/>
  <c r="I487" i="4" a="1"/>
  <c r="I487" i="4" s="1"/>
  <c r="I488" i="4" a="1"/>
  <c r="I488" i="4" s="1"/>
  <c r="I489" i="4" a="1"/>
  <c r="I489" i="4" s="1"/>
  <c r="I490" i="4" a="1"/>
  <c r="I490" i="4" s="1"/>
  <c r="I491" i="4" a="1"/>
  <c r="I491" i="4" s="1"/>
  <c r="I492" i="4" a="1"/>
  <c r="I492" i="4" s="1"/>
  <c r="I493" i="4" a="1"/>
  <c r="I493" i="4" s="1"/>
  <c r="I494" i="4" a="1"/>
  <c r="I494" i="4" s="1"/>
  <c r="I495" i="4" a="1"/>
  <c r="I495" i="4" s="1"/>
  <c r="I496" i="4" a="1"/>
  <c r="I496" i="4" s="1"/>
  <c r="I497" i="4" a="1"/>
  <c r="I497" i="4"/>
  <c r="I498" i="4" a="1"/>
  <c r="I498" i="4" s="1"/>
  <c r="I499" i="4" a="1"/>
  <c r="I499" i="4" s="1"/>
  <c r="I500" i="4" a="1"/>
  <c r="I500" i="4" s="1"/>
  <c r="I501" i="4" a="1"/>
  <c r="I501" i="4" s="1"/>
  <c r="I502" i="4" a="1"/>
  <c r="I502" i="4" s="1"/>
  <c r="I503" i="4" a="1"/>
  <c r="I503" i="4" s="1"/>
  <c r="I504" i="4" a="1"/>
  <c r="I504" i="4" s="1"/>
  <c r="I505" i="4" a="1"/>
  <c r="I505" i="4" s="1"/>
  <c r="I506" i="4" a="1"/>
  <c r="I506" i="4" s="1"/>
  <c r="I507" i="4" a="1"/>
  <c r="I507" i="4" s="1"/>
  <c r="I508" i="4" a="1"/>
  <c r="I508" i="4" s="1"/>
  <c r="I509" i="4" a="1"/>
  <c r="I509" i="4" s="1"/>
  <c r="I510" i="4" a="1"/>
  <c r="I510" i="4" s="1"/>
  <c r="I511" i="4" a="1"/>
  <c r="I511" i="4" s="1"/>
  <c r="I512" i="4" a="1"/>
  <c r="I512" i="4" s="1"/>
  <c r="I513" i="4" a="1"/>
  <c r="I513" i="4" s="1"/>
  <c r="I514" i="4" a="1"/>
  <c r="I514" i="4" s="1"/>
  <c r="I515" i="4" a="1"/>
  <c r="I515" i="4" s="1"/>
  <c r="I516" i="4" a="1"/>
  <c r="I516" i="4" s="1"/>
  <c r="I517" i="4" a="1"/>
  <c r="I517" i="4" s="1"/>
  <c r="I518" i="4" a="1"/>
  <c r="I518" i="4" s="1"/>
  <c r="I519" i="4" a="1"/>
  <c r="I519" i="4" s="1"/>
  <c r="I520" i="4" a="1"/>
  <c r="I520" i="4" s="1"/>
  <c r="I521" i="4" a="1"/>
  <c r="I521" i="4" s="1"/>
  <c r="I522" i="4" a="1"/>
  <c r="I522" i="4" s="1"/>
  <c r="I523" i="4" a="1"/>
  <c r="I523" i="4" s="1"/>
  <c r="I524" i="4" a="1"/>
  <c r="I524" i="4" s="1"/>
  <c r="I525" i="4" a="1"/>
  <c r="I525" i="4" s="1"/>
  <c r="I526" i="4" a="1"/>
  <c r="I526" i="4" s="1"/>
  <c r="I527" i="4" a="1"/>
  <c r="I527" i="4" s="1"/>
  <c r="I528" i="4" a="1"/>
  <c r="I528" i="4" s="1"/>
  <c r="I529" i="4" a="1"/>
  <c r="I529" i="4" s="1"/>
  <c r="I530" i="4" a="1"/>
  <c r="I530" i="4" s="1"/>
  <c r="I531" i="4" a="1"/>
  <c r="I531" i="4" s="1"/>
  <c r="I532" i="4" a="1"/>
  <c r="I532" i="4" s="1"/>
  <c r="I533" i="4" a="1"/>
  <c r="I533" i="4" s="1"/>
  <c r="I534" i="4" a="1"/>
  <c r="I534" i="4" s="1"/>
  <c r="I535" i="4" a="1"/>
  <c r="I535" i="4" s="1"/>
  <c r="I536" i="4" a="1"/>
  <c r="I536" i="4" s="1"/>
  <c r="I537" i="4" a="1"/>
  <c r="I537" i="4" s="1"/>
  <c r="I538" i="4" a="1"/>
  <c r="I538" i="4" s="1"/>
  <c r="I539" i="4" a="1"/>
  <c r="I539" i="4" s="1"/>
  <c r="I540" i="4" a="1"/>
  <c r="I540" i="4" s="1"/>
  <c r="I541" i="4" a="1"/>
  <c r="I541" i="4" s="1"/>
  <c r="I542" i="4" a="1"/>
  <c r="I542" i="4" s="1"/>
  <c r="I543" i="4" a="1"/>
  <c r="I543" i="4" s="1"/>
  <c r="I544" i="4" a="1"/>
  <c r="I544" i="4" s="1"/>
  <c r="I545" i="4" a="1"/>
  <c r="I545" i="4" s="1"/>
  <c r="I546" i="4" a="1"/>
  <c r="I546" i="4" s="1"/>
  <c r="I547" i="4" a="1"/>
  <c r="I547" i="4" s="1"/>
  <c r="I548" i="4" a="1"/>
  <c r="I548" i="4" s="1"/>
  <c r="I549" i="4" a="1"/>
  <c r="I549" i="4" s="1"/>
  <c r="I550" i="4" a="1"/>
  <c r="I550" i="4" s="1"/>
  <c r="I551" i="4" a="1"/>
  <c r="I551" i="4" s="1"/>
  <c r="I552" i="4" a="1"/>
  <c r="I552" i="4" s="1"/>
  <c r="I553" i="4" a="1"/>
  <c r="I553" i="4" s="1"/>
  <c r="I554" i="4" a="1"/>
  <c r="I554" i="4" s="1"/>
  <c r="I555" i="4" a="1"/>
  <c r="I555" i="4" s="1"/>
  <c r="I556" i="4" a="1"/>
  <c r="I556" i="4" s="1"/>
  <c r="I557" i="4" a="1"/>
  <c r="I557" i="4" s="1"/>
  <c r="I558" i="4" a="1"/>
  <c r="I558" i="4" s="1"/>
  <c r="I559" i="4" a="1"/>
  <c r="I559" i="4" s="1"/>
  <c r="I560" i="4" a="1"/>
  <c r="I560" i="4" s="1"/>
  <c r="I561" i="4" a="1"/>
  <c r="I561" i="4" s="1"/>
  <c r="I562" i="4" a="1"/>
  <c r="I562" i="4" s="1"/>
  <c r="I563" i="4" a="1"/>
  <c r="I563" i="4" s="1"/>
  <c r="I564" i="4" a="1"/>
  <c r="I564" i="4" s="1"/>
  <c r="I565" i="4" a="1"/>
  <c r="I565" i="4" s="1"/>
  <c r="I566" i="4" a="1"/>
  <c r="I566" i="4" s="1"/>
  <c r="I567" i="4" a="1"/>
  <c r="I567" i="4" s="1"/>
  <c r="I568" i="4" a="1"/>
  <c r="I568" i="4" s="1"/>
  <c r="I569" i="4" a="1"/>
  <c r="I569" i="4" s="1"/>
  <c r="I570" i="4" a="1"/>
  <c r="I570" i="4" s="1"/>
  <c r="I571" i="4" a="1"/>
  <c r="I571" i="4" s="1"/>
  <c r="I572" i="4" a="1"/>
  <c r="I572" i="4" s="1"/>
  <c r="I573" i="4" a="1"/>
  <c r="I573" i="4" s="1"/>
  <c r="I574" i="4" a="1"/>
  <c r="I574" i="4" s="1"/>
  <c r="I575" i="4" a="1"/>
  <c r="I575" i="4" s="1"/>
  <c r="I576" i="4" a="1"/>
  <c r="I576" i="4" s="1"/>
  <c r="I577" i="4" a="1"/>
  <c r="I577" i="4" s="1"/>
  <c r="I578" i="4" a="1"/>
  <c r="I578" i="4" s="1"/>
  <c r="I579" i="4" a="1"/>
  <c r="I579" i="4" s="1"/>
  <c r="I580" i="4" a="1"/>
  <c r="I580" i="4" s="1"/>
  <c r="I581" i="4" a="1"/>
  <c r="I581" i="4" s="1"/>
  <c r="I582" i="4" a="1"/>
  <c r="I582" i="4" s="1"/>
  <c r="I583" i="4" a="1"/>
  <c r="I583" i="4" s="1"/>
  <c r="I584" i="4" a="1"/>
  <c r="I584" i="4" s="1"/>
  <c r="I585" i="4" a="1"/>
  <c r="I585" i="4" s="1"/>
  <c r="I586" i="4" a="1"/>
  <c r="I586" i="4" s="1"/>
  <c r="I587" i="4" a="1"/>
  <c r="I587" i="4" s="1"/>
  <c r="I588" i="4" a="1"/>
  <c r="I588" i="4" s="1"/>
  <c r="I589" i="4" a="1"/>
  <c r="I589" i="4" s="1"/>
  <c r="I590" i="4" a="1"/>
  <c r="I590" i="4" s="1"/>
  <c r="I591" i="4" a="1"/>
  <c r="I591" i="4" s="1"/>
  <c r="I592" i="4" a="1"/>
  <c r="I592" i="4" s="1"/>
  <c r="I593" i="4" a="1"/>
  <c r="I593" i="4" s="1"/>
  <c r="I594" i="4" a="1"/>
  <c r="I594" i="4" s="1"/>
  <c r="I595" i="4" a="1"/>
  <c r="I595" i="4" s="1"/>
  <c r="I596" i="4" a="1"/>
  <c r="I596" i="4" s="1"/>
  <c r="I597" i="4" a="1"/>
  <c r="I597" i="4" s="1"/>
  <c r="I598" i="4" a="1"/>
  <c r="I598" i="4" s="1"/>
  <c r="I599" i="4" a="1"/>
  <c r="I599" i="4" s="1"/>
  <c r="I600" i="4" a="1"/>
  <c r="I600" i="4" s="1"/>
  <c r="I601" i="4" a="1"/>
  <c r="I601" i="4" s="1"/>
  <c r="I602" i="4" a="1"/>
  <c r="I602" i="4" s="1"/>
  <c r="I603" i="4" a="1"/>
  <c r="I603" i="4" s="1"/>
  <c r="I604" i="4" a="1"/>
  <c r="I604" i="4" s="1"/>
  <c r="I605" i="4" a="1"/>
  <c r="I605" i="4" s="1"/>
  <c r="I606" i="4" a="1"/>
  <c r="I606" i="4" s="1"/>
  <c r="I607" i="4" a="1"/>
  <c r="I607" i="4" s="1"/>
  <c r="I608" i="4" a="1"/>
  <c r="I608" i="4" s="1"/>
  <c r="I609" i="4" a="1"/>
  <c r="I609" i="4" s="1"/>
  <c r="I610" i="4" a="1"/>
  <c r="I610" i="4" s="1"/>
  <c r="I611" i="4" a="1"/>
  <c r="I611" i="4" s="1"/>
  <c r="I612" i="4" a="1"/>
  <c r="I612" i="4" s="1"/>
  <c r="I613" i="4" a="1"/>
  <c r="I613" i="4" s="1"/>
  <c r="I614" i="4" a="1"/>
  <c r="I614" i="4" s="1"/>
  <c r="I615" i="4" a="1"/>
  <c r="I615" i="4" s="1"/>
  <c r="I616" i="4" a="1"/>
  <c r="I616" i="4" s="1"/>
  <c r="I617" i="4" a="1"/>
  <c r="I617" i="4" s="1"/>
  <c r="I618" i="4" a="1"/>
  <c r="I618" i="4" s="1"/>
  <c r="I619" i="4" a="1"/>
  <c r="I619" i="4" s="1"/>
  <c r="I620" i="4" a="1"/>
  <c r="I620" i="4" s="1"/>
  <c r="I621" i="4" a="1"/>
  <c r="I621" i="4" s="1"/>
  <c r="I622" i="4" a="1"/>
  <c r="I622" i="4" s="1"/>
  <c r="I623" i="4" a="1"/>
  <c r="I623" i="4" s="1"/>
  <c r="I624" i="4" a="1"/>
  <c r="I624" i="4" s="1"/>
  <c r="I625" i="4" a="1"/>
  <c r="I625" i="4" s="1"/>
  <c r="I626" i="4" a="1"/>
  <c r="I626" i="4" s="1"/>
  <c r="I627" i="4" a="1"/>
  <c r="I627" i="4" s="1"/>
  <c r="I628" i="4" a="1"/>
  <c r="I628" i="4" s="1"/>
  <c r="I629" i="4" a="1"/>
  <c r="I629" i="4" s="1"/>
  <c r="I630" i="4" a="1"/>
  <c r="I630" i="4" s="1"/>
  <c r="I631" i="4" a="1"/>
  <c r="I631" i="4" s="1"/>
  <c r="I632" i="4" a="1"/>
  <c r="I632" i="4" s="1"/>
  <c r="I633" i="4" a="1"/>
  <c r="I633" i="4" s="1"/>
  <c r="I634" i="4" a="1"/>
  <c r="I634" i="4" s="1"/>
  <c r="I635" i="4" a="1"/>
  <c r="I635" i="4" s="1"/>
  <c r="I636" i="4" a="1"/>
  <c r="I636" i="4" s="1"/>
  <c r="I637" i="4" a="1"/>
  <c r="I637" i="4" s="1"/>
  <c r="I638" i="4" a="1"/>
  <c r="I638" i="4" s="1"/>
  <c r="I639" i="4" a="1"/>
  <c r="I639" i="4" s="1"/>
  <c r="I640" i="4" a="1"/>
  <c r="I640" i="4" s="1"/>
  <c r="I641" i="4" a="1"/>
  <c r="I641" i="4" s="1"/>
  <c r="I642" i="4" a="1"/>
  <c r="I642" i="4" s="1"/>
  <c r="I643" i="4" a="1"/>
  <c r="I643" i="4" s="1"/>
  <c r="I644" i="4" a="1"/>
  <c r="I644" i="4" s="1"/>
  <c r="I645" i="4" a="1"/>
  <c r="I645" i="4" s="1"/>
  <c r="I646" i="4" a="1"/>
  <c r="I646" i="4" s="1"/>
  <c r="I647" i="4" a="1"/>
  <c r="I647" i="4" s="1"/>
  <c r="I648" i="4" a="1"/>
  <c r="I648" i="4" s="1"/>
  <c r="I649" i="4" a="1"/>
  <c r="I649" i="4" s="1"/>
  <c r="I650" i="4" a="1"/>
  <c r="I650" i="4" s="1"/>
  <c r="I651" i="4" a="1"/>
  <c r="I651" i="4" s="1"/>
  <c r="I652" i="4" a="1"/>
  <c r="I652" i="4" s="1"/>
  <c r="I653" i="4" a="1"/>
  <c r="I653" i="4" s="1"/>
  <c r="I654" i="4" a="1"/>
  <c r="I654" i="4" s="1"/>
  <c r="I655" i="4" a="1"/>
  <c r="I655" i="4" s="1"/>
  <c r="I656" i="4" a="1"/>
  <c r="I656" i="4" s="1"/>
  <c r="I657" i="4" a="1"/>
  <c r="I657" i="4" s="1"/>
  <c r="I658" i="4" a="1"/>
  <c r="I658" i="4" s="1"/>
  <c r="I659" i="4" a="1"/>
  <c r="I659" i="4" s="1"/>
  <c r="I660" i="4" a="1"/>
  <c r="I660" i="4" s="1"/>
  <c r="I661" i="4" a="1"/>
  <c r="I661" i="4" s="1"/>
  <c r="I662" i="4" a="1"/>
  <c r="I662" i="4" s="1"/>
  <c r="I663" i="4" a="1"/>
  <c r="I663" i="4" s="1"/>
  <c r="I664" i="4" a="1"/>
  <c r="I664" i="4" s="1"/>
  <c r="I665" i="4" a="1"/>
  <c r="I665" i="4" s="1"/>
  <c r="I666" i="4" a="1"/>
  <c r="I666" i="4" s="1"/>
  <c r="I667" i="4" a="1"/>
  <c r="I667" i="4" s="1"/>
  <c r="I668" i="4" a="1"/>
  <c r="I668" i="4" s="1"/>
  <c r="I669" i="4" a="1"/>
  <c r="I669" i="4" s="1"/>
  <c r="I670" i="4" a="1"/>
  <c r="I670" i="4" s="1"/>
  <c r="I671" i="4" a="1"/>
  <c r="I671" i="4" s="1"/>
  <c r="I672" i="4" a="1"/>
  <c r="I672" i="4" s="1"/>
  <c r="I673" i="4" a="1"/>
  <c r="I673" i="4" s="1"/>
  <c r="I674" i="4" a="1"/>
  <c r="I674" i="4" s="1"/>
  <c r="I675" i="4" a="1"/>
  <c r="I675" i="4" s="1"/>
  <c r="I676" i="4" a="1"/>
  <c r="I676" i="4" s="1"/>
  <c r="I677" i="4" a="1"/>
  <c r="I677" i="4" s="1"/>
  <c r="I678" i="4" a="1"/>
  <c r="I678" i="4" s="1"/>
  <c r="I679" i="4" a="1"/>
  <c r="I679" i="4" s="1"/>
  <c r="I680" i="4" a="1"/>
  <c r="I680" i="4" s="1"/>
  <c r="I681" i="4" a="1"/>
  <c r="I681" i="4" s="1"/>
  <c r="I682" i="4" a="1"/>
  <c r="I682" i="4" s="1"/>
  <c r="I683" i="4" a="1"/>
  <c r="I683" i="4" s="1"/>
  <c r="I684" i="4" a="1"/>
  <c r="I684" i="4" s="1"/>
  <c r="I685" i="4" a="1"/>
  <c r="I685" i="4" s="1"/>
  <c r="I686" i="4" a="1"/>
  <c r="I686" i="4" s="1"/>
  <c r="I687" i="4" a="1"/>
  <c r="I687" i="4" s="1"/>
  <c r="I688" i="4" a="1"/>
  <c r="I688" i="4" s="1"/>
  <c r="I689" i="4" a="1"/>
  <c r="I689" i="4" s="1"/>
  <c r="I690" i="4" a="1"/>
  <c r="I690" i="4" s="1"/>
  <c r="I691" i="4" a="1"/>
  <c r="I691" i="4" s="1"/>
  <c r="I692" i="4" a="1"/>
  <c r="I692" i="4" s="1"/>
  <c r="I693" i="4" a="1"/>
  <c r="I693" i="4" s="1"/>
  <c r="I694" i="4" a="1"/>
  <c r="I694" i="4" s="1"/>
  <c r="I695" i="4" a="1"/>
  <c r="I695" i="4" s="1"/>
  <c r="I696" i="4" a="1"/>
  <c r="I696" i="4" s="1"/>
  <c r="I697" i="4" a="1"/>
  <c r="I697" i="4" s="1"/>
  <c r="I698" i="4" a="1"/>
  <c r="I698" i="4" s="1"/>
  <c r="I699" i="4" a="1"/>
  <c r="I699" i="4" s="1"/>
  <c r="I700" i="4" a="1"/>
  <c r="I700" i="4" s="1"/>
  <c r="I701" i="4" a="1"/>
  <c r="I701" i="4" s="1"/>
  <c r="I702" i="4" a="1"/>
  <c r="I702" i="4" s="1"/>
  <c r="I703" i="4" a="1"/>
  <c r="I703" i="4" s="1"/>
  <c r="I704" i="4" a="1"/>
  <c r="I704" i="4" s="1"/>
  <c r="I705" i="4" a="1"/>
  <c r="I705" i="4" s="1"/>
  <c r="I706" i="4" a="1"/>
  <c r="I706" i="4" s="1"/>
  <c r="I707" i="4" a="1"/>
  <c r="I707" i="4" s="1"/>
  <c r="I708" i="4" a="1"/>
  <c r="I708" i="4" s="1"/>
  <c r="I709" i="4" a="1"/>
  <c r="I709" i="4" s="1"/>
  <c r="I710" i="4" a="1"/>
  <c r="I710" i="4" s="1"/>
  <c r="I711" i="4" a="1"/>
  <c r="I711" i="4" s="1"/>
  <c r="I712" i="4" a="1"/>
  <c r="I712" i="4" s="1"/>
  <c r="I713" i="4" a="1"/>
  <c r="I713" i="4" s="1"/>
  <c r="I714" i="4" a="1"/>
  <c r="I714" i="4" s="1"/>
  <c r="I715" i="4" a="1"/>
  <c r="I715" i="4" s="1"/>
  <c r="I716" i="4" a="1"/>
  <c r="I716" i="4" s="1"/>
  <c r="I717" i="4" a="1"/>
  <c r="I717" i="4" s="1"/>
  <c r="I718" i="4" a="1"/>
  <c r="I718" i="4" s="1"/>
  <c r="I719" i="4" a="1"/>
  <c r="I719" i="4" s="1"/>
  <c r="I720" i="4" a="1"/>
  <c r="I720" i="4" s="1"/>
  <c r="I721" i="4" a="1"/>
  <c r="I721" i="4" s="1"/>
  <c r="I722" i="4" a="1"/>
  <c r="I722" i="4" s="1"/>
  <c r="I723" i="4" a="1"/>
  <c r="I723" i="4" s="1"/>
  <c r="I724" i="4" a="1"/>
  <c r="I724" i="4" s="1"/>
  <c r="I725" i="4" a="1"/>
  <c r="I725" i="4" s="1"/>
  <c r="I726" i="4" a="1"/>
  <c r="I726" i="4" s="1"/>
  <c r="I727" i="4" a="1"/>
  <c r="I727" i="4" s="1"/>
  <c r="I728" i="4" a="1"/>
  <c r="I728" i="4" s="1"/>
  <c r="I729" i="4" a="1"/>
  <c r="I729" i="4" s="1"/>
  <c r="I730" i="4" a="1"/>
  <c r="I730" i="4" s="1"/>
  <c r="I731" i="4" a="1"/>
  <c r="I731" i="4" s="1"/>
  <c r="I732" i="4" a="1"/>
  <c r="I732" i="4" s="1"/>
  <c r="I733" i="4" a="1"/>
  <c r="I733" i="4" s="1"/>
  <c r="I734" i="4" a="1"/>
  <c r="I734" i="4" s="1"/>
  <c r="I735" i="4" a="1"/>
  <c r="I735" i="4" s="1"/>
  <c r="I736" i="4" a="1"/>
  <c r="I736" i="4" s="1"/>
  <c r="I737" i="4" a="1"/>
  <c r="I737" i="4" s="1"/>
  <c r="I738" i="4" a="1"/>
  <c r="I738" i="4" s="1"/>
  <c r="I739" i="4" a="1"/>
  <c r="I739" i="4" s="1"/>
  <c r="I740" i="4" a="1"/>
  <c r="I740" i="4" s="1"/>
  <c r="I741" i="4" a="1"/>
  <c r="I741" i="4" s="1"/>
  <c r="I742" i="4" a="1"/>
  <c r="I742" i="4" s="1"/>
  <c r="I743" i="4" a="1"/>
  <c r="I743" i="4" s="1"/>
  <c r="I3" i="4" a="1"/>
  <c r="I3" i="4" s="1"/>
  <c r="B21" i="5"/>
  <c r="I20" i="5"/>
  <c r="I15" i="5"/>
  <c r="I14" i="5"/>
  <c r="I7" i="5"/>
  <c r="I6" i="5"/>
  <c r="I19" i="5"/>
  <c r="I13" i="5"/>
  <c r="I5" i="5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3" i="4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4" i="3"/>
  <c r="E34" i="2"/>
  <c r="E35" i="2"/>
  <c r="E36" i="2"/>
  <c r="E37" i="2"/>
  <c r="E33" i="2"/>
  <c r="D34" i="2"/>
  <c r="D35" i="2"/>
  <c r="D36" i="2"/>
  <c r="D37" i="2"/>
  <c r="D33" i="2"/>
  <c r="D25" i="2"/>
  <c r="D26" i="2"/>
  <c r="D27" i="2"/>
  <c r="D28" i="2"/>
  <c r="D24" i="2"/>
  <c r="C16" i="2"/>
  <c r="C17" i="2"/>
  <c r="C18" i="2"/>
  <c r="C19" i="2"/>
  <c r="C20" i="2"/>
  <c r="C15" i="2"/>
  <c r="D6" i="2"/>
  <c r="D7" i="2"/>
  <c r="D8" i="2"/>
  <c r="D9" i="2"/>
  <c r="D10" i="2"/>
  <c r="D11" i="2"/>
  <c r="D5" i="2"/>
  <c r="C6" i="2"/>
  <c r="C7" i="2"/>
  <c r="C8" i="2"/>
  <c r="C9" i="2"/>
  <c r="C10" i="2"/>
  <c r="C11" i="2"/>
  <c r="C5" i="2"/>
  <c r="I5" i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<sst xmlns="http://schemas.openxmlformats.org/spreadsheetml/2006/main" count="4412" uniqueCount="966">
  <si>
    <t>Employee Details</t>
  </si>
  <si>
    <t>Employee ID</t>
  </si>
  <si>
    <t>Employee Name</t>
  </si>
  <si>
    <t>Dept</t>
  </si>
  <si>
    <t>Salary</t>
  </si>
  <si>
    <t>Eloise Wilkerson</t>
  </si>
  <si>
    <t>Marketing</t>
  </si>
  <si>
    <t>Leroy Holloway</t>
  </si>
  <si>
    <t>Lee Anderson</t>
  </si>
  <si>
    <t>HR</t>
  </si>
  <si>
    <t>Camille Harris</t>
  </si>
  <si>
    <t>Sales</t>
  </si>
  <si>
    <t>Carole Baldwin</t>
  </si>
  <si>
    <t>Jill Nichols</t>
  </si>
  <si>
    <t>Lori May</t>
  </si>
  <si>
    <t>Kendra Hale</t>
  </si>
  <si>
    <t>Raul Miles</t>
  </si>
  <si>
    <t>Stella Goodman</t>
  </si>
  <si>
    <t>Gregory Lawrence</t>
  </si>
  <si>
    <t>Jose Santiago</t>
  </si>
  <si>
    <t>Irma Taylor</t>
  </si>
  <si>
    <t>Erik Murphy</t>
  </si>
  <si>
    <t>Chris Brock</t>
  </si>
  <si>
    <t>IT</t>
  </si>
  <si>
    <t>Alex Henry</t>
  </si>
  <si>
    <t>Sammy Fisher</t>
  </si>
  <si>
    <t>Marguerite Edwards</t>
  </si>
  <si>
    <t>Blanche Frazier</t>
  </si>
  <si>
    <t>Margarita Parsons</t>
  </si>
  <si>
    <t>Suzanne Graves</t>
  </si>
  <si>
    <t>Mercedes Perry</t>
  </si>
  <si>
    <t>Pamela Perkins</t>
  </si>
  <si>
    <t>Tiffany Fletcher</t>
  </si>
  <si>
    <t>Arlene Hughes</t>
  </si>
  <si>
    <t>Donald Moore</t>
  </si>
  <si>
    <t>Employee</t>
  </si>
  <si>
    <t>Logical Statements</t>
  </si>
  <si>
    <t>EXPENSES</t>
  </si>
  <si>
    <t>Expenses over the following amount MUST be approved</t>
  </si>
  <si>
    <t>Name</t>
  </si>
  <si>
    <t>Total</t>
  </si>
  <si>
    <t>Approval Required?</t>
  </si>
  <si>
    <t>Deb Ashby</t>
  </si>
  <si>
    <t>Threshold:</t>
  </si>
  <si>
    <t>Adam Lacey</t>
  </si>
  <si>
    <t>Mike Smith</t>
  </si>
  <si>
    <t>Sarah Oxted</t>
  </si>
  <si>
    <t>Lucy Jones</t>
  </si>
  <si>
    <t>Claire Fisher</t>
  </si>
  <si>
    <t>Sam Cox</t>
  </si>
  <si>
    <t>Score</t>
  </si>
  <si>
    <t>Result</t>
  </si>
  <si>
    <t>Deborah</t>
  </si>
  <si>
    <t>Adam</t>
  </si>
  <si>
    <t>Brooke</t>
  </si>
  <si>
    <t>James</t>
  </si>
  <si>
    <t>Rob</t>
  </si>
  <si>
    <t>Kata</t>
  </si>
  <si>
    <t>Pass Mark</t>
  </si>
  <si>
    <t>Product</t>
  </si>
  <si>
    <t>Weight (kgs)</t>
  </si>
  <si>
    <t>Price</t>
  </si>
  <si>
    <t>Shipping Fee</t>
  </si>
  <si>
    <t>Office Chair</t>
  </si>
  <si>
    <t>Oak Desk</t>
  </si>
  <si>
    <t>Storage Unit</t>
  </si>
  <si>
    <t>Filing Cabinet</t>
  </si>
  <si>
    <t>PC</t>
  </si>
  <si>
    <t xml:space="preserve">Weight </t>
  </si>
  <si>
    <t>AND</t>
  </si>
  <si>
    <t>Score 1</t>
  </si>
  <si>
    <t>Score2</t>
  </si>
  <si>
    <t>Test 1</t>
  </si>
  <si>
    <t>Claire</t>
  </si>
  <si>
    <t>Test 2</t>
  </si>
  <si>
    <t>Julie</t>
  </si>
  <si>
    <t>Max</t>
  </si>
  <si>
    <t>Ben</t>
  </si>
  <si>
    <t>Courtney</t>
  </si>
  <si>
    <t>IF - Example 2</t>
  </si>
  <si>
    <t>AND :: OR</t>
  </si>
  <si>
    <t>OR</t>
  </si>
  <si>
    <t>Furniture Sales - 2018 and 2019</t>
  </si>
  <si>
    <t>Customer</t>
  </si>
  <si>
    <t>Date</t>
  </si>
  <si>
    <t>Item Cost</t>
  </si>
  <si>
    <t>No.Items</t>
  </si>
  <si>
    <t>Total Cost</t>
  </si>
  <si>
    <t>Shipping</t>
  </si>
  <si>
    <t>Captain Recliner</t>
  </si>
  <si>
    <t>B&amp;B Spaces</t>
  </si>
  <si>
    <t>Media Armoire</t>
  </si>
  <si>
    <t>Home USA</t>
  </si>
  <si>
    <t>Bamboo End Table</t>
  </si>
  <si>
    <t>Ellington Designs</t>
  </si>
  <si>
    <t>Bamboo Coffee Table</t>
  </si>
  <si>
    <t>Chameleon Couch</t>
  </si>
  <si>
    <t>Home Emporium</t>
  </si>
  <si>
    <t>Fabulous Homes</t>
  </si>
  <si>
    <t>For orders over:</t>
  </si>
  <si>
    <t>Shipping Charge (% of cost)</t>
  </si>
  <si>
    <t>Building</t>
  </si>
  <si>
    <t>Department</t>
  </si>
  <si>
    <t>Hire Date</t>
  </si>
  <si>
    <t>Years</t>
  </si>
  <si>
    <t>Job Rating</t>
  </si>
  <si>
    <t>Bonus</t>
  </si>
  <si>
    <t>Page, Lisa</t>
  </si>
  <si>
    <t>West</t>
  </si>
  <si>
    <t>ADC</t>
  </si>
  <si>
    <t>Taylor, Hector</t>
  </si>
  <si>
    <t>Dawson, Jonathan</t>
  </si>
  <si>
    <t>Duran, Brian</t>
  </si>
  <si>
    <t>Taft</t>
  </si>
  <si>
    <t>Weber, Larry</t>
  </si>
  <si>
    <t>Watson</t>
  </si>
  <si>
    <t>Pratt, Erik</t>
  </si>
  <si>
    <t>North</t>
  </si>
  <si>
    <t>Training</t>
  </si>
  <si>
    <t>O'Connor, Kent</t>
  </si>
  <si>
    <t>Spencer, Boyd</t>
  </si>
  <si>
    <t>Main</t>
  </si>
  <si>
    <t>Wiggins, Frank</t>
  </si>
  <si>
    <t>Tanner, Timothy</t>
  </si>
  <si>
    <t>Strickland, Rajean</t>
  </si>
  <si>
    <t>Chase, Troy</t>
  </si>
  <si>
    <t>Brewer, Kent</t>
  </si>
  <si>
    <t>Wilkins, Jesse</t>
  </si>
  <si>
    <t>White, Daniel</t>
  </si>
  <si>
    <t>Holland, Donald</t>
  </si>
  <si>
    <t>South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</si>
  <si>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</si>
  <si>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</si>
  <si>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</si>
  <si>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</si>
  <si>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</si>
  <si>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</si>
  <si>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</si>
  <si>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Environmental Compliance</t>
  </si>
  <si>
    <t>Thornton, Charles</t>
  </si>
  <si>
    <t>Dunn, Matthew</t>
  </si>
  <si>
    <t>Potter, Dawn</t>
  </si>
  <si>
    <t>Carroll, Lesa</t>
  </si>
  <si>
    <t>Fleming, Irv</t>
  </si>
  <si>
    <t>Nguyen, Dennis</t>
  </si>
  <si>
    <t>Blair, Sperry</t>
  </si>
  <si>
    <t>Wyatt, Kelly</t>
  </si>
  <si>
    <t>Walton, Benjamin</t>
  </si>
  <si>
    <t>Beck, Craig</t>
  </si>
  <si>
    <t>Phelps, Gretchen</t>
  </si>
  <si>
    <t>Bond, John</t>
  </si>
  <si>
    <t>Chang, Gabriel</t>
  </si>
  <si>
    <t>Bullock, Greg</t>
  </si>
  <si>
    <t>Facilities/Engineering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</si>
  <si>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</si>
  <si>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</si>
  <si>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</si>
  <si>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</si>
  <si>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</si>
  <si>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</si>
  <si>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</si>
  <si>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</si>
  <si>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</si>
  <si>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</si>
  <si>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</si>
  <si>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</si>
  <si>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</si>
  <si>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</si>
  <si>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</si>
  <si>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</si>
  <si>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</si>
  <si>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</si>
  <si>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</si>
  <si>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</si>
  <si>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</si>
  <si>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</si>
  <si>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</si>
  <si>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</si>
  <si>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</si>
  <si>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</si>
  <si>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</si>
  <si>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</si>
  <si>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</si>
  <si>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</si>
  <si>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</si>
  <si>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</si>
  <si>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</si>
  <si>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</si>
  <si>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</si>
  <si>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</si>
  <si>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</si>
  <si>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</si>
  <si>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</si>
  <si>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</si>
  <si>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</si>
  <si>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</si>
  <si>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</si>
  <si>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</si>
  <si>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</si>
  <si>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</si>
  <si>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</si>
  <si>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</si>
  <si>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</si>
  <si>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</si>
  <si>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</si>
  <si>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</si>
  <si>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</si>
  <si>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</si>
  <si>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</si>
  <si>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</si>
  <si>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</si>
  <si>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</si>
  <si>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</si>
  <si>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Green Building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</si>
  <si>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</si>
  <si>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</si>
  <si>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</si>
  <si>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</si>
  <si>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</si>
  <si>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</si>
  <si>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</si>
  <si>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</si>
  <si>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Environmental Health/Safety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</si>
  <si>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</si>
  <si>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</si>
  <si>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</si>
  <si>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</si>
  <si>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</si>
  <si>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</si>
  <si>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</si>
  <si>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</si>
  <si>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</si>
  <si>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Creative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</si>
  <si>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</si>
  <si>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</si>
  <si>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</si>
  <si>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</si>
  <si>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</si>
  <si>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</si>
  <si>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</si>
  <si>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</si>
  <si>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</si>
  <si>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</si>
  <si>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</si>
  <si>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</si>
  <si>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</si>
  <si>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</si>
  <si>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</si>
  <si>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</si>
  <si>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</si>
  <si>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</si>
  <si>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</si>
  <si>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Human Resources</t>
  </si>
  <si>
    <t>Daniel, Robert</t>
  </si>
  <si>
    <t>Barnett, Brenda</t>
  </si>
  <si>
    <t>Gregory, Jon</t>
  </si>
  <si>
    <t>Ramos, Jan</t>
  </si>
  <si>
    <t>Calhoun, Dac Vinh</t>
  </si>
  <si>
    <t>Product Development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</si>
  <si>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</si>
  <si>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</si>
  <si>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</si>
  <si>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</si>
  <si>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</si>
  <si>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</si>
  <si>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</si>
  <si>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</si>
  <si>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</si>
  <si>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</si>
  <si>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</si>
  <si>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</si>
  <si>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</si>
  <si>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</si>
  <si>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</si>
  <si>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</si>
  <si>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</si>
  <si>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</si>
  <si>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</si>
  <si>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</si>
  <si>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</si>
  <si>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</si>
  <si>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</si>
  <si>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</si>
  <si>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</si>
  <si>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</si>
  <si>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</si>
  <si>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</si>
  <si>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</si>
  <si>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</si>
  <si>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</si>
  <si>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</si>
  <si>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</si>
  <si>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</si>
  <si>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</si>
  <si>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</si>
  <si>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</si>
  <si>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</si>
  <si>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Major Mfg Projects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</si>
  <si>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</si>
  <si>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</si>
  <si>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</si>
  <si>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</si>
  <si>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</si>
  <si>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</si>
  <si>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</si>
  <si>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</si>
  <si>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Manufacturing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</si>
  <si>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</si>
  <si>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</si>
  <si>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</si>
  <si>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</si>
  <si>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</si>
  <si>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</si>
  <si>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</si>
  <si>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</si>
  <si>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</si>
  <si>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</si>
  <si>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</si>
  <si>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</si>
  <si>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</si>
  <si>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</si>
  <si>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</si>
  <si>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</si>
  <si>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</si>
  <si>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</si>
  <si>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</si>
  <si>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</si>
  <si>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</si>
  <si>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</si>
  <si>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</si>
  <si>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</si>
  <si>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</si>
  <si>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O'Neal,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</si>
  <si>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</si>
  <si>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</si>
  <si>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</si>
  <si>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</si>
  <si>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</si>
  <si>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</si>
  <si>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</si>
  <si>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</si>
  <si>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</si>
  <si>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</si>
  <si>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</si>
  <si>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</si>
  <si>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</si>
  <si>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</si>
  <si>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</si>
  <si>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</si>
  <si>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</si>
  <si>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</si>
  <si>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</si>
  <si>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</si>
  <si>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</si>
  <si>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</si>
  <si>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</si>
  <si>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</si>
  <si>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</si>
  <si>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</si>
  <si>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</si>
  <si>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</si>
  <si>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</si>
  <si>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</si>
  <si>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</si>
  <si>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</si>
  <si>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</si>
  <si>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</si>
  <si>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</si>
  <si>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</si>
  <si>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</si>
  <si>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</si>
  <si>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</si>
  <si>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</si>
  <si>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</si>
  <si>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</si>
  <si>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</si>
  <si>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</si>
  <si>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</si>
  <si>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</si>
  <si>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</si>
  <si>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</si>
  <si>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</si>
  <si>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</si>
  <si>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</si>
  <si>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</si>
  <si>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</si>
  <si>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</si>
  <si>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</si>
  <si>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</si>
  <si>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</si>
  <si>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</si>
  <si>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</si>
  <si>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</si>
  <si>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</si>
  <si>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</si>
  <si>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</si>
  <si>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</si>
  <si>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</si>
  <si>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</si>
  <si>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</si>
  <si>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</si>
  <si>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</si>
  <si>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</si>
  <si>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</si>
  <si>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</si>
  <si>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</si>
  <si>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</si>
  <si>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</si>
  <si>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</si>
  <si>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</si>
  <si>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</si>
  <si>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</si>
  <si>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</si>
  <si>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</si>
  <si>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</si>
  <si>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</si>
  <si>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</si>
  <si>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</si>
  <si>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</si>
  <si>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</si>
  <si>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</si>
  <si>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</si>
  <si>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</si>
  <si>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</si>
  <si>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</si>
  <si>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</si>
  <si>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</si>
  <si>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</si>
  <si>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</si>
  <si>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</si>
  <si>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</si>
  <si>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</si>
  <si>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</si>
  <si>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</si>
  <si>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</si>
  <si>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</si>
  <si>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</si>
  <si>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</si>
  <si>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</si>
  <si>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</si>
  <si>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</si>
  <si>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</si>
  <si>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</si>
  <si>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</si>
  <si>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</si>
  <si>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</si>
  <si>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</si>
  <si>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</si>
  <si>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</si>
  <si>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</si>
  <si>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</si>
  <si>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</si>
  <si>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</si>
  <si>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</si>
  <si>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</si>
  <si>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</si>
  <si>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</si>
  <si>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</si>
  <si>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Manufacturing Admin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</si>
  <si>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</si>
  <si>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</si>
  <si>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</si>
  <si>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</si>
  <si>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</si>
  <si>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</si>
  <si>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</si>
  <si>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</si>
  <si>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</si>
  <si>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</si>
  <si>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</si>
  <si>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</si>
  <si>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</si>
  <si>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</si>
  <si>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</si>
  <si>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</si>
  <si>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</si>
  <si>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</si>
  <si>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</si>
  <si>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</si>
  <si>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</si>
  <si>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</si>
  <si>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</si>
  <si>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</si>
  <si>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</si>
  <si>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</si>
  <si>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</si>
  <si>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</si>
  <si>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</si>
  <si>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</si>
  <si>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</si>
  <si>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</si>
  <si>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</si>
  <si>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</si>
  <si>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</si>
  <si>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</si>
  <si>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</si>
  <si>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</si>
  <si>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</si>
  <si>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</si>
  <si>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</si>
  <si>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</si>
  <si>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</si>
  <si>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</si>
  <si>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</si>
  <si>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</si>
  <si>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</si>
  <si>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</si>
  <si>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</si>
  <si>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</si>
  <si>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</si>
  <si>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</si>
  <si>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</si>
  <si>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</si>
  <si>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</si>
  <si>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</si>
  <si>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</si>
  <si>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</si>
  <si>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</si>
  <si>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</si>
  <si>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</si>
  <si>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</si>
  <si>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</si>
  <si>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</si>
  <si>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</si>
  <si>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</si>
  <si>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</si>
  <si>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</si>
  <si>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</si>
  <si>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</si>
  <si>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</si>
  <si>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</si>
  <si>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</si>
  <si>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</si>
  <si>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</si>
  <si>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</si>
  <si>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</si>
  <si>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</si>
  <si>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</si>
  <si>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</si>
  <si>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</si>
  <si>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</si>
  <si>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</si>
  <si>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</si>
  <si>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</si>
  <si>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</si>
  <si>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</si>
  <si>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</si>
  <si>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</si>
  <si>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</si>
  <si>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</si>
  <si>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</si>
  <si>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</si>
  <si>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</si>
  <si>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</si>
  <si>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</si>
  <si>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</si>
  <si>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</si>
  <si>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</si>
  <si>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</si>
  <si>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</si>
  <si>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</si>
  <si>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</si>
  <si>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</si>
  <si>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</si>
  <si>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</si>
  <si>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</si>
  <si>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</si>
  <si>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</si>
  <si>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</si>
  <si>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</si>
  <si>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</si>
  <si>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</si>
  <si>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</si>
  <si>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</si>
  <si>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</si>
  <si>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</si>
  <si>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</si>
  <si>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</si>
  <si>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</si>
  <si>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</si>
  <si>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</si>
  <si>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</si>
  <si>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</si>
  <si>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</si>
  <si>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</si>
  <si>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</si>
  <si>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Professional Training Group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</si>
  <si>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</si>
  <si>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</si>
  <si>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</si>
  <si>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</si>
  <si>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</si>
  <si>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</si>
  <si>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</si>
  <si>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</si>
  <si>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</si>
  <si>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</si>
  <si>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</si>
  <si>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</si>
  <si>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</si>
  <si>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</si>
  <si>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</si>
  <si>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</si>
  <si>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Account Management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</si>
  <si>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</si>
  <si>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</si>
  <si>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</si>
  <si>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</si>
  <si>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</si>
  <si>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</si>
  <si>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</si>
  <si>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</si>
  <si>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</si>
  <si>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</si>
  <si>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</si>
  <si>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</si>
  <si>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</si>
  <si>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</si>
  <si>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</si>
  <si>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</si>
  <si>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</si>
  <si>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</si>
  <si>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</si>
  <si>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</si>
  <si>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</si>
  <si>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</si>
  <si>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</si>
  <si>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</si>
  <si>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</si>
  <si>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</si>
  <si>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</si>
  <si>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</si>
  <si>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</si>
  <si>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</si>
  <si>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</si>
  <si>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</si>
  <si>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</si>
  <si>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</si>
  <si>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</si>
  <si>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</si>
  <si>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</si>
  <si>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</si>
  <si>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</si>
  <si>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</si>
  <si>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</si>
  <si>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</si>
  <si>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</si>
  <si>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</si>
  <si>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</si>
  <si>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</si>
  <si>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</si>
  <si>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</si>
  <si>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</si>
  <si>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</si>
  <si>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</si>
  <si>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</si>
  <si>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</si>
  <si>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</si>
  <si>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</si>
  <si>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</si>
  <si>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</si>
  <si>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</si>
  <si>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</si>
  <si>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</si>
  <si>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</si>
  <si>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</si>
  <si>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</si>
  <si>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</si>
  <si>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</si>
  <si>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</si>
  <si>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</si>
  <si>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</si>
  <si>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</si>
  <si>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</si>
  <si>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</si>
  <si>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</si>
  <si>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</si>
  <si>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</si>
  <si>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</si>
  <si>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</si>
  <si>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</si>
  <si>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</si>
  <si>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</si>
  <si>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</si>
  <si>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</si>
  <si>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</si>
  <si>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</si>
  <si>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</si>
  <si>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</si>
  <si>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</si>
  <si>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</si>
  <si>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</si>
  <si>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Quality Assurance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</si>
  <si>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</si>
  <si>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</si>
  <si>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</si>
  <si>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</si>
  <si>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</si>
  <si>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</si>
  <si>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</si>
  <si>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</si>
  <si>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</si>
  <si>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</si>
  <si>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</si>
  <si>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</si>
  <si>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</si>
  <si>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</si>
  <si>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</si>
  <si>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</si>
  <si>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</si>
  <si>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</si>
  <si>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</si>
  <si>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</si>
  <si>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</si>
  <si>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</si>
  <si>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</si>
  <si>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</si>
  <si>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</si>
  <si>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</si>
  <si>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</si>
  <si>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</si>
  <si>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</si>
  <si>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</si>
  <si>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</si>
  <si>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</si>
  <si>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</si>
  <si>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</si>
  <si>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</si>
  <si>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</si>
  <si>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</si>
  <si>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</si>
  <si>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</si>
  <si>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</si>
  <si>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</si>
  <si>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</si>
  <si>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</si>
  <si>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</si>
  <si>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</si>
  <si>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</si>
  <si>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</si>
  <si>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</si>
  <si>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</si>
  <si>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</si>
  <si>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</si>
  <si>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</si>
  <si>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</si>
  <si>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</si>
  <si>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</si>
  <si>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</si>
  <si>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</si>
  <si>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</si>
  <si>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</si>
  <si>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</si>
  <si>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</si>
  <si>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</si>
  <si>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</si>
  <si>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O'Brien,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</si>
  <si>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</si>
  <si>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</si>
  <si>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</si>
  <si>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</si>
  <si>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</si>
  <si>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</si>
  <si>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</si>
  <si>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</si>
  <si>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</si>
  <si>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Quality Control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</si>
  <si>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</si>
  <si>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</si>
  <si>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</si>
  <si>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</si>
  <si>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</si>
  <si>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</si>
  <si>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</si>
  <si>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</si>
  <si>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</si>
  <si>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</si>
  <si>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</si>
  <si>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</si>
  <si>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</si>
  <si>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</si>
  <si>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</si>
  <si>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</si>
  <si>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</si>
  <si>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</si>
  <si>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</si>
  <si>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</si>
  <si>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</si>
  <si>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</si>
  <si>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</si>
  <si>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</si>
  <si>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</si>
  <si>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</si>
  <si>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</si>
  <si>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</si>
  <si>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</si>
  <si>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</si>
  <si>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</si>
  <si>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</si>
  <si>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</si>
  <si>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</si>
  <si>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</si>
  <si>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</si>
  <si>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</si>
  <si>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</si>
  <si>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</si>
  <si>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</si>
  <si>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</si>
  <si>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</si>
  <si>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</si>
  <si>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</si>
  <si>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</si>
  <si>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</si>
  <si>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</si>
  <si>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</si>
  <si>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</si>
  <si>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</si>
  <si>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</si>
  <si>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</si>
  <si>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</si>
  <si>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</si>
  <si>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</si>
  <si>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</si>
  <si>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</si>
  <si>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</si>
  <si>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</si>
  <si>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</si>
  <si>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</si>
  <si>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</si>
  <si>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</si>
  <si>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</si>
  <si>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</si>
  <si>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</si>
  <si>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</si>
  <si>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</si>
  <si>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</si>
  <si>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</si>
  <si>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</si>
  <si>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</si>
  <si>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</si>
  <si>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</si>
  <si>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</si>
  <si>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</si>
  <si>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</si>
  <si>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</si>
  <si>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</si>
  <si>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</si>
  <si>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</si>
  <si>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</si>
  <si>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</si>
  <si>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</si>
  <si>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</si>
  <si>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</si>
  <si>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</si>
  <si>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</si>
  <si>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</si>
  <si>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</si>
  <si>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</si>
  <si>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</si>
  <si>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</si>
  <si>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</si>
  <si>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Research Center</t>
  </si>
  <si>
    <t>Montoya, Lisa</t>
  </si>
  <si>
    <t>Dalton, Carol</t>
  </si>
  <si>
    <t>Patterson, Robert</t>
  </si>
  <si>
    <t>Leblanc, Jenny</t>
  </si>
  <si>
    <t>Olsen, Ewan</t>
  </si>
  <si>
    <t>Research/Development</t>
  </si>
  <si>
    <t>Green, Kim</t>
  </si>
  <si>
    <t>Bradshaw, Sheryl</t>
  </si>
  <si>
    <t>Riley, David</t>
  </si>
  <si>
    <t>Flynn, Melissa</t>
  </si>
  <si>
    <t>NESTED IF</t>
  </si>
  <si>
    <t>IFS</t>
  </si>
  <si>
    <t>Sales Team</t>
  </si>
  <si>
    <t>Company</t>
  </si>
  <si>
    <t>Job Title</t>
  </si>
  <si>
    <t>Total Sales</t>
  </si>
  <si>
    <t>CRITERIA</t>
  </si>
  <si>
    <t>SUMIF(S)</t>
  </si>
  <si>
    <t>Angelina Webb</t>
  </si>
  <si>
    <t>Computech</t>
  </si>
  <si>
    <t>Sales Rep</t>
  </si>
  <si>
    <t>MicroWorld</t>
  </si>
  <si>
    <t>Total Sales for MicroWorld</t>
  </si>
  <si>
    <t>Alison Bryant</t>
  </si>
  <si>
    <t>Sales Manager</t>
  </si>
  <si>
    <t>Total Sales for all Sales Reps at MicroWorld</t>
  </si>
  <si>
    <t>Jenna Norman</t>
  </si>
  <si>
    <t>&gt;7000</t>
  </si>
  <si>
    <t>Total Sales for all Sales Reps at MicroWorld with more than 7000 in Sales</t>
  </si>
  <si>
    <t>Abel Hoffman</t>
  </si>
  <si>
    <t>Ervin Ray</t>
  </si>
  <si>
    <t>Leonard Colon</t>
  </si>
  <si>
    <t>Christine Townsend</t>
  </si>
  <si>
    <t>Ira Drake</t>
  </si>
  <si>
    <t>COUNTIF(S)</t>
  </si>
  <si>
    <t>Bruce Swanson</t>
  </si>
  <si>
    <t>Total Number of Employees at Computech</t>
  </si>
  <si>
    <t>Stacey Ball</t>
  </si>
  <si>
    <t>Total Number of Employees at Computech with the job title Sales Manager</t>
  </si>
  <si>
    <t>Ron Moore</t>
  </si>
  <si>
    <t>&lt;9000</t>
  </si>
  <si>
    <t>Total Number of Employees at Computech with the job title Sales Manager and less than 8000 in Sales</t>
  </si>
  <si>
    <t>Mathew Lamb</t>
  </si>
  <si>
    <t>AVERAGEIF(S)</t>
  </si>
  <si>
    <t>COUNTIF(), COUNTIFS(), SUMIF(), SUMIFS(), AVERAGEIF(), and AVERAGEIFS()</t>
  </si>
  <si>
    <t>MINIMUM VALUE TOTAL SALES - MicroWorld</t>
  </si>
  <si>
    <t>Day of the Week</t>
  </si>
  <si>
    <t>Sunday</t>
  </si>
  <si>
    <t>Monday</t>
  </si>
  <si>
    <t>Tuesday</t>
  </si>
  <si>
    <t>Wednesday</t>
  </si>
  <si>
    <t>Thursday</t>
  </si>
  <si>
    <t>Friday</t>
  </si>
  <si>
    <t>Saturday</t>
  </si>
  <si>
    <t>Day Number</t>
  </si>
  <si>
    <t>Day</t>
  </si>
  <si>
    <t>EXERCISE 01 - Logical Functions</t>
  </si>
  <si>
    <t>Athlete Name</t>
  </si>
  <si>
    <t>Country</t>
  </si>
  <si>
    <t>Gender</t>
  </si>
  <si>
    <t>Medal</t>
  </si>
  <si>
    <t>Prize Money</t>
  </si>
  <si>
    <t>USA</t>
  </si>
  <si>
    <t>F</t>
  </si>
  <si>
    <t>Bronze</t>
  </si>
  <si>
    <t>M</t>
  </si>
  <si>
    <t>Gold</t>
  </si>
  <si>
    <t>Canada</t>
  </si>
  <si>
    <t>Silver</t>
  </si>
  <si>
    <t>UK</t>
  </si>
  <si>
    <t>South Africa</t>
  </si>
  <si>
    <t>Spencer, Lucy</t>
  </si>
  <si>
    <t>Australia</t>
  </si>
  <si>
    <t>Tanner, Claire</t>
  </si>
  <si>
    <t>Chase, Susan</t>
  </si>
  <si>
    <t>Criteria</t>
  </si>
  <si>
    <t>Number of Athletes from the USA</t>
  </si>
  <si>
    <t>Number of Athletes from Australia and Female</t>
  </si>
  <si>
    <t>Number of Atheletes from the UK, Male, Silver</t>
  </si>
  <si>
    <t>Total Prize Money for USA</t>
  </si>
  <si>
    <t>Total Prize Money for all Female, Canadian Athletes</t>
  </si>
  <si>
    <t>Total Prize Money for North America</t>
  </si>
  <si>
    <t>INDEX &amp; MATCH - Perfect for Complex Lookups</t>
  </si>
  <si>
    <t>Basic Example</t>
  </si>
  <si>
    <t>Category</t>
  </si>
  <si>
    <t>App</t>
  </si>
  <si>
    <t>Revenue</t>
  </si>
  <si>
    <t>Profit</t>
  </si>
  <si>
    <t>Select App:</t>
  </si>
  <si>
    <t>Instagram</t>
  </si>
  <si>
    <t>Game</t>
  </si>
  <si>
    <t>Temple Run</t>
  </si>
  <si>
    <t>Candy Crush</t>
  </si>
  <si>
    <t>Doom</t>
  </si>
  <si>
    <t>Bejewelled</t>
  </si>
  <si>
    <t>Productivity</t>
  </si>
  <si>
    <t>Office Lens</t>
  </si>
  <si>
    <t>Google Docs</t>
  </si>
  <si>
    <t>OneDrive</t>
  </si>
  <si>
    <t>Social Media</t>
  </si>
  <si>
    <t>Twitter</t>
  </si>
  <si>
    <t>Facebook</t>
  </si>
  <si>
    <t>TikTok</t>
  </si>
  <si>
    <t>THE NEW WAY - XLOOKUP &amp; XMATCH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</si>
</sst>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.00_-;\-&quot;£&quot;* #,##0.00_-;_-&quot;£&quot;* &quot;-&quot;??_-;_-@_-"/>
    <numFmt numFmtId="165" formatCode="_-[$£-809]* #,##0.00_-;\-[$£-809]* #,##0.00_-;_-[$£-809]* &quot;-&quot;??_-;_-@_-"/>
    <numFmt numFmtId="166" formatCode="_(* #,##0_);_(* \(#,##0\);_(* &quot;-&quot;??_);_(@_)"/>
    <numFmt numFmtId="167" formatCode="_(* #,##0.0_);_(* \(#,##0.0\);_(* &quot;-&quot;??_);_(@_)"/>
  </numFmts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6"/>
      <color theme="1"/>
      <name val="Arial"/>
      <family val="2"/>
    </font>
    <font>
      <b/>
      <sz val="11"/>
      <color theme="1"/>
      <name val="Arial"/>
      <family val="2"/>
    </font>
    <font>
      <sz val="16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  <font>
      <b/>
      <sz val="14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" fillId="0" borderId="0"/>
  </cellStyleXfs>
  <cellXfs count="102">
    <xf numFmtId="0" fontId="0" fillId="0" borderId="0" xfId="0"/>
    <xf numFmtId="0" fontId="4" fillId="0" borderId="0" xfId="0" applyFont="1"/>
    <xf numFmtId="0" fontId="3" fillId="2" borderId="1" xfId="0" applyFont="1" applyFill="1" applyBorder="1"/>
    <xf numFmtId="0" fontId="0" fillId="0" borderId="0" xfId="0" applyProtection="1">
      <protection locked="0"/>
    </xf>
    <xf numFmtId="0" fontId="3" fillId="2" borderId="1" xfId="0" applyFont="1" applyFill="1" applyBorder="1" applyProtection="1">
      <protection locked="0"/>
    </xf>
    <xf numFmtId="0" fontId="0" fillId="0" borderId="1" xfId="0" applyBorder="1" applyProtection="1">
      <protection locked="0"/>
    </xf>
    <xf numFmtId="44" fontId="0" fillId="0" borderId="1" xfId="3" applyFont="1" applyBorder="1" applyProtection="1">
      <protection locked="0"/>
    </xf>
    <xf numFmtId="0" fontId="6" fillId="3" borderId="2" xfId="0" applyFont="1" applyFill="1" applyBorder="1"/>
    <xf numFmtId="0" fontId="2" fillId="0" borderId="0" xfId="0" applyFont="1"/>
    <xf numFmtId="0" fontId="2" fillId="5" borderId="0" xfId="0" applyFont="1" applyFill="1"/>
    <xf numFmtId="0" fontId="5" fillId="0" borderId="0" xfId="0" applyFont="1"/>
    <xf numFmtId="44" fontId="2" fillId="0" borderId="0" xfId="1" applyFont="1"/>
    <xf numFmtId="0" fontId="7" fillId="0" borderId="1" xfId="0" applyFont="1" applyBorder="1" applyAlignment="1">
      <alignment horizontal="left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8" fillId="0" borderId="0" xfId="0" applyFont="1"/>
    <xf numFmtId="0" fontId="2" fillId="0" borderId="1" xfId="1" applyNumberFormat="1" applyFont="1" applyBorder="1"/>
    <xf numFmtId="164" fontId="2" fillId="0" borderId="1" xfId="1" applyNumberFormat="1" applyFont="1" applyBorder="1"/>
    <xf numFmtId="44" fontId="2" fillId="0" borderId="1" xfId="1" applyFont="1" applyBorder="1"/>
    <xf numFmtId="9" fontId="2" fillId="0" borderId="0" xfId="0" applyNumberFormat="1" applyFont="1"/>
    <xf numFmtId="0" fontId="13" fillId="3" borderId="2" xfId="0" applyFont="1" applyFill="1" applyBorder="1"/>
    <xf numFmtId="0" fontId="12" fillId="3" borderId="2" xfId="0" applyFont="1" applyFill="1" applyBorder="1"/>
    <xf numFmtId="167" fontId="17" fillId="8" borderId="1" xfId="5" applyNumberFormat="1" applyFont="1" applyFill="1" applyBorder="1" applyAlignment="1" applyProtection="1">
      <alignment horizontal="center" vertical="top"/>
      <protection locked="0"/>
    </xf>
    <xf numFmtId="0" fontId="15" fillId="0" borderId="0" xfId="4" applyFont="1"/>
    <xf numFmtId="43" fontId="15" fillId="0" borderId="0" xfId="5" applyFont="1" applyFill="1" applyBorder="1" applyAlignment="1"/>
    <xf numFmtId="44" fontId="15" fillId="0" borderId="0" xfId="1" applyFont="1" applyFill="1" applyBorder="1" applyAlignment="1"/>
    <xf numFmtId="0" fontId="5" fillId="0" borderId="1" xfId="4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43" fontId="5" fillId="0" borderId="1" xfId="5" applyFont="1" applyFill="1" applyBorder="1" applyAlignment="1">
      <alignment vertical="center"/>
    </xf>
    <xf numFmtId="43" fontId="5" fillId="0" borderId="1" xfId="5" applyFont="1" applyFill="1" applyBorder="1" applyAlignment="1">
      <alignment horizontal="center" vertical="center"/>
    </xf>
    <xf numFmtId="44" fontId="5" fillId="0" borderId="1" xfId="1" applyFont="1" applyFill="1" applyBorder="1" applyAlignment="1">
      <alignment horizontal="center" vertical="center"/>
    </xf>
    <xf numFmtId="0" fontId="15" fillId="0" borderId="4" xfId="4" applyFont="1" applyBorder="1"/>
    <xf numFmtId="14" fontId="15" fillId="0" borderId="0" xfId="4" applyNumberFormat="1" applyFont="1"/>
    <xf numFmtId="165" fontId="15" fillId="0" borderId="4" xfId="1" applyNumberFormat="1" applyFont="1" applyBorder="1"/>
    <xf numFmtId="44" fontId="15" fillId="0" borderId="4" xfId="1" applyFont="1" applyBorder="1"/>
    <xf numFmtId="0" fontId="15" fillId="0" borderId="5" xfId="4" applyFont="1" applyBorder="1"/>
    <xf numFmtId="165" fontId="15" fillId="0" borderId="5" xfId="1" applyNumberFormat="1" applyFont="1" applyBorder="1"/>
    <xf numFmtId="0" fontId="0" fillId="0" borderId="1" xfId="0" applyBorder="1"/>
    <xf numFmtId="9" fontId="15" fillId="0" borderId="0" xfId="4" applyNumberFormat="1" applyFont="1"/>
    <xf numFmtId="0" fontId="17" fillId="7" borderId="1" xfId="4" applyFont="1" applyFill="1" applyBorder="1" applyAlignment="1" applyProtection="1">
      <alignment horizontal="left" vertical="top"/>
      <protection locked="0"/>
    </xf>
    <xf numFmtId="0" fontId="17" fillId="7" borderId="1" xfId="4" applyFont="1" applyFill="1" applyBorder="1" applyAlignment="1" applyProtection="1">
      <alignment horizontal="center" vertical="top"/>
      <protection locked="0"/>
    </xf>
    <xf numFmtId="0" fontId="17" fillId="7" borderId="1" xfId="4" applyFont="1" applyFill="1" applyBorder="1" applyAlignment="1" applyProtection="1">
      <alignment vertical="top"/>
      <protection locked="0"/>
    </xf>
    <xf numFmtId="14" fontId="17" fillId="7" borderId="1" xfId="4" applyNumberFormat="1" applyFont="1" applyFill="1" applyBorder="1" applyAlignment="1" applyProtection="1">
      <alignment horizontal="center" vertical="top"/>
      <protection locked="0"/>
    </xf>
    <xf numFmtId="0" fontId="17" fillId="7" borderId="1" xfId="4" applyFont="1" applyFill="1" applyBorder="1" applyAlignment="1">
      <alignment horizontal="center" vertical="top"/>
    </xf>
    <xf numFmtId="44" fontId="17" fillId="7" borderId="1" xfId="1" applyFont="1" applyFill="1" applyBorder="1" applyAlignment="1" applyProtection="1">
      <alignment horizontal="center" vertical="top"/>
      <protection locked="0"/>
    </xf>
    <xf numFmtId="167" fontId="17" fillId="7" borderId="1" xfId="5" applyNumberFormat="1" applyFont="1" applyFill="1" applyBorder="1" applyAlignment="1" applyProtection="1">
      <alignment horizontal="center" vertical="top"/>
      <protection locked="0"/>
    </xf>
    <xf numFmtId="0" fontId="16" fillId="0" borderId="1" xfId="4" applyFont="1" applyBorder="1" applyProtection="1">
      <protection locked="0"/>
    </xf>
    <xf numFmtId="0" fontId="16" fillId="0" borderId="1" xfId="4" applyFont="1" applyBorder="1" applyAlignment="1" applyProtection="1">
      <alignment horizontal="center"/>
      <protection locked="0"/>
    </xf>
    <xf numFmtId="14" fontId="16" fillId="0" borderId="1" xfId="4" applyNumberFormat="1" applyFont="1" applyBorder="1" applyProtection="1">
      <protection locked="0"/>
    </xf>
    <xf numFmtId="166" fontId="16" fillId="0" borderId="1" xfId="6" applyNumberFormat="1" applyFont="1" applyFill="1" applyBorder="1" applyProtection="1"/>
    <xf numFmtId="44" fontId="16" fillId="0" borderId="1" xfId="1" applyFont="1" applyFill="1" applyBorder="1" applyAlignment="1" applyProtection="1">
      <protection locked="0"/>
    </xf>
    <xf numFmtId="166" fontId="16" fillId="0" borderId="1" xfId="6" applyNumberFormat="1" applyFont="1" applyFill="1" applyBorder="1" applyAlignment="1" applyProtection="1">
      <protection locked="0"/>
    </xf>
    <xf numFmtId="0" fontId="16" fillId="0" borderId="0" xfId="4" applyFont="1" applyProtection="1">
      <protection locked="0"/>
    </xf>
    <xf numFmtId="0" fontId="9" fillId="9" borderId="1" xfId="0" applyFont="1" applyFill="1" applyBorder="1"/>
    <xf numFmtId="0" fontId="9" fillId="0" borderId="1" xfId="0" applyFont="1" applyBorder="1"/>
    <xf numFmtId="0" fontId="10" fillId="5" borderId="1" xfId="0" applyFont="1" applyFill="1" applyBorder="1" applyAlignment="1">
      <alignment horizontal="center"/>
    </xf>
    <xf numFmtId="0" fontId="18" fillId="0" borderId="0" xfId="0" applyFont="1"/>
    <xf numFmtId="44" fontId="0" fillId="0" borderId="1" xfId="1" applyFont="1" applyBorder="1"/>
    <xf numFmtId="0" fontId="11" fillId="6" borderId="0" xfId="0" applyFont="1" applyFill="1"/>
    <xf numFmtId="0" fontId="11" fillId="6" borderId="0" xfId="0" applyFont="1" applyFill="1" applyAlignment="1">
      <alignment vertical="center"/>
    </xf>
    <xf numFmtId="0" fontId="0" fillId="11" borderId="0" xfId="0" applyFill="1"/>
    <xf numFmtId="0" fontId="24" fillId="0" borderId="0" xfId="7" applyFont="1"/>
    <xf numFmtId="0" fontId="2" fillId="0" borderId="0" xfId="2"/>
    <xf numFmtId="0" fontId="22" fillId="0" borderId="0" xfId="7" applyFont="1"/>
    <xf numFmtId="0" fontId="23" fillId="12" borderId="0" xfId="7" applyFont="1" applyFill="1"/>
    <xf numFmtId="0" fontId="19" fillId="12" borderId="0" xfId="7" applyFont="1" applyFill="1"/>
    <xf numFmtId="0" fontId="3" fillId="13" borderId="0" xfId="2" applyFont="1" applyFill="1"/>
    <xf numFmtId="14" fontId="3" fillId="13" borderId="0" xfId="2" applyNumberFormat="1" applyFont="1" applyFill="1"/>
    <xf numFmtId="0" fontId="21" fillId="0" borderId="2" xfId="4" applyFont="1" applyBorder="1"/>
    <xf numFmtId="0" fontId="21" fillId="0" borderId="2" xfId="4" applyFont="1" applyBorder="1" applyAlignment="1">
      <alignment horizontal="center"/>
    </xf>
    <xf numFmtId="15" fontId="21" fillId="0" borderId="2" xfId="4" applyNumberFormat="1" applyFont="1" applyBorder="1"/>
    <xf numFmtId="167" fontId="21" fillId="0" borderId="2" xfId="6" applyNumberFormat="1" applyFont="1" applyBorder="1" applyProtection="1"/>
    <xf numFmtId="166" fontId="16" fillId="0" borderId="0" xfId="6" applyNumberFormat="1" applyFont="1" applyProtection="1"/>
    <xf numFmtId="0" fontId="9" fillId="13" borderId="1" xfId="4" applyFont="1" applyFill="1" applyBorder="1"/>
    <xf numFmtId="0" fontId="16" fillId="0" borderId="1" xfId="4" applyFont="1" applyBorder="1"/>
    <xf numFmtId="0" fontId="16" fillId="0" borderId="1" xfId="3" applyNumberFormat="1" applyFont="1" applyBorder="1" applyProtection="1"/>
    <xf numFmtId="0" fontId="9" fillId="13" borderId="1" xfId="4" applyFont="1" applyFill="1" applyBorder="1" applyProtection="1">
      <protection locked="0"/>
    </xf>
    <xf numFmtId="0" fontId="16" fillId="0" borderId="1" xfId="3" applyNumberFormat="1" applyFont="1" applyBorder="1" applyProtection="1">
      <protection locked="0"/>
    </xf>
    <xf numFmtId="166" fontId="16" fillId="0" borderId="1" xfId="3" applyNumberFormat="1" applyFont="1" applyBorder="1" applyProtection="1">
      <protection locked="0"/>
    </xf>
    <xf numFmtId="0" fontId="25" fillId="0" borderId="0" xfId="0" applyFont="1"/>
    <xf numFmtId="0" fontId="25" fillId="0" borderId="0" xfId="0" applyFont="1" applyAlignment="1">
      <alignment wrapText="1"/>
    </xf>
    <xf numFmtId="0" fontId="25" fillId="0" borderId="0" xfId="0" applyFont="1" applyAlignment="1">
      <alignment horizontal="left" wrapText="1"/>
    </xf>
    <xf numFmtId="0" fontId="25" fillId="0" borderId="2" xfId="0" applyFont="1" applyBorder="1"/>
    <xf numFmtId="0" fontId="26" fillId="0" borderId="2" xfId="0" applyFont="1" applyBorder="1"/>
    <xf numFmtId="0" fontId="9" fillId="14" borderId="8" xfId="0" applyFont="1" applyFill="1" applyBorder="1"/>
    <xf numFmtId="0" fontId="9" fillId="14" borderId="8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0" fillId="0" borderId="8" xfId="0" applyBorder="1"/>
    <xf numFmtId="44" fontId="0" fillId="15" borderId="8" xfId="1" applyFont="1" applyFill="1" applyBorder="1"/>
    <xf numFmtId="0" fontId="0" fillId="0" borderId="0" xfId="0" applyAlignment="1">
      <alignment horizontal="left"/>
    </xf>
    <xf numFmtId="3" fontId="0" fillId="15" borderId="8" xfId="0" applyNumberFormat="1" applyFill="1" applyBorder="1"/>
    <xf numFmtId="3" fontId="0" fillId="11" borderId="8" xfId="0" applyNumberFormat="1" applyFill="1" applyBorder="1"/>
    <xf numFmtId="0" fontId="0" fillId="16" borderId="0" xfId="0" applyFill="1"/>
    <xf numFmtId="0" fontId="2" fillId="4" borderId="3" xfId="0" applyFont="1" applyFill="1" applyBorder="1" applyAlignment="1">
      <alignment horizontal="center"/>
    </xf>
    <xf numFmtId="0" fontId="13" fillId="6" borderId="0" xfId="4" applyFont="1" applyFill="1" applyAlignment="1">
      <alignment horizontal="center" vertical="center"/>
    </xf>
    <xf numFmtId="0" fontId="10" fillId="5" borderId="6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20" fillId="10" borderId="0" xfId="0" applyFont="1" applyFill="1" applyAlignment="1">
      <alignment horizontal="center"/>
    </xf>
    <xf numFmtId="0" fontId="11" fillId="10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8">
    <cellStyle name="Comma 2" xfId="5" xr:uid="{A74D0778-04F9-48A4-8082-14E081EDF3C3}"/>
    <cellStyle name="Comma 2 2" xfId="6" xr:uid="{722BC289-D1CB-4ABC-8AD1-91D85383EE9B}"/>
    <cellStyle name="Currency" xfId="1" builtinId="4"/>
    <cellStyle name="Currency 2" xfId="3" xr:uid="{72239304-85D9-4D6F-9D15-30DE16A0B73C}"/>
    <cellStyle name="Normal" xfId="0" builtinId="0"/>
    <cellStyle name="Normal 2" xfId="2" xr:uid="{53EA53F5-C03A-4A55-A6A8-1C83BA49AE7B}"/>
    <cellStyle name="Normal 2 2" xfId="4" xr:uid="{F3F86C85-DF61-42DB-9255-354F760A6690}"/>
    <cellStyle name="Normal 3" xfId="7" xr:uid="{01396B38-6706-455A-AB9C-1C55839DBC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C987-8B33-43CA-B418-F94D28181561}">
  <sheetPr>
    <tabColor theme="0"/>
  </sheetPr>
  <dimension ref="A1:I29"/>
  <sheetViews>
    <sheetView workbookViewId="0">
      <selection activeCell="I5" sqref="I5"/>
    </sheetView>
  </sheetViews>
  <sheetFormatPr defaultRowHeight="15" x14ac:dyDescent="0.25"/>
  <cols>
    <col min="1" max="1" width="15.28515625" customWidth="1"/>
    <col min="2" max="2" width="23.5703125" customWidth="1"/>
    <col min="3" max="3" width="15.85546875" customWidth="1"/>
    <col min="4" max="4" width="14.5703125" customWidth="1"/>
    <col min="8" max="8" width="11" customWidth="1"/>
    <col min="9" max="9" width="21.7109375" customWidth="1"/>
  </cols>
  <sheetData>
    <row r="1" spans="1:9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 x14ac:dyDescent="0.25">
      <c r="A3" s="4" t="s">
        <v>1</v>
      </c>
      <c r="B3" s="4" t="s">
        <v>2</v>
      </c>
      <c r="C3" s="4" t="s">
        <v>3</v>
      </c>
      <c r="D3" s="4" t="s">
        <v>4</v>
      </c>
      <c r="H3" s="2" t="s">
        <v>35</v>
      </c>
      <c r="I3" s="3" t="s">
        <v>7</v>
      </c>
    </row>
    <row r="4" spans="1:9" x14ac:dyDescent="0.25">
      <c r="A4" s="5">
        <v>19815</v>
      </c>
      <c r="B4" s="5" t="s">
        <v>5</v>
      </c>
      <c r="C4" s="5" t="s">
        <v>6</v>
      </c>
      <c r="D4" s="6">
        <v>35720</v>
      </c>
      <c r="H4" s="2" t="s">
        <v>3</v>
      </c>
      <c r="I4" t="str">
        <f>INDEX(C4:C29,MATCH(I3,B4:B29,0))</f>
        <v>Marketing</v>
      </c>
    </row>
    <row r="5" spans="1:9" x14ac:dyDescent="0.25">
      <c r="A5" s="5">
        <v>29048</v>
      </c>
      <c r="B5" s="5" t="s">
        <v>7</v>
      </c>
      <c r="C5" s="5" t="s">
        <v>6</v>
      </c>
      <c r="D5" s="6">
        <v>29655</v>
      </c>
      <c r="H5" s="2" t="s">
        <v>4</v>
      </c>
      <c r="I5">
        <f>INDEX(D4:D29,MATCH(I3,B4:B29,0))</f>
        <v>29655</v>
      </c>
    </row>
    <row r="6" spans="1:9" x14ac:dyDescent="0.25">
      <c r="A6" s="5">
        <v>13391</v>
      </c>
      <c r="B6" s="5" t="s">
        <v>8</v>
      </c>
      <c r="C6" s="5" t="s">
        <v>9</v>
      </c>
      <c r="D6" s="6">
        <v>35425</v>
      </c>
    </row>
    <row r="7" spans="1:9" x14ac:dyDescent="0.25">
      <c r="A7" s="5">
        <v>22899</v>
      </c>
      <c r="B7" s="5" t="s">
        <v>10</v>
      </c>
      <c r="C7" s="5" t="s">
        <v>11</v>
      </c>
      <c r="D7" s="6">
        <v>59291</v>
      </c>
    </row>
    <row r="8" spans="1:9" x14ac:dyDescent="0.25">
      <c r="A8" s="5">
        <v>12769</v>
      </c>
      <c r="B8" s="5" t="s">
        <v>12</v>
      </c>
      <c r="C8" s="5" t="s">
        <v>6</v>
      </c>
      <c r="D8" s="6">
        <v>43524</v>
      </c>
    </row>
    <row r="9" spans="1:9" x14ac:dyDescent="0.25">
      <c r="A9" s="5">
        <v>15213</v>
      </c>
      <c r="B9" s="5" t="s">
        <v>13</v>
      </c>
      <c r="C9" s="5" t="s">
        <v>9</v>
      </c>
      <c r="D9" s="6">
        <v>40091</v>
      </c>
    </row>
    <row r="10" spans="1:9" x14ac:dyDescent="0.25">
      <c r="A10" s="5">
        <v>13126</v>
      </c>
      <c r="B10" s="5" t="s">
        <v>14</v>
      </c>
      <c r="C10" s="5" t="s">
        <v>6</v>
      </c>
      <c r="D10" s="6">
        <v>53214</v>
      </c>
    </row>
    <row r="11" spans="1:9" x14ac:dyDescent="0.25">
      <c r="A11" s="5">
        <v>21177</v>
      </c>
      <c r="B11" s="5" t="s">
        <v>15</v>
      </c>
      <c r="C11" s="5" t="s">
        <v>6</v>
      </c>
      <c r="D11" s="6">
        <v>32330</v>
      </c>
    </row>
    <row r="12" spans="1:9" x14ac:dyDescent="0.25">
      <c r="A12" s="5">
        <v>23835</v>
      </c>
      <c r="B12" s="5" t="s">
        <v>16</v>
      </c>
      <c r="C12" s="5" t="s">
        <v>6</v>
      </c>
      <c r="D12" s="6">
        <v>55766</v>
      </c>
    </row>
    <row r="13" spans="1:9" x14ac:dyDescent="0.25">
      <c r="A13" s="5">
        <v>21703</v>
      </c>
      <c r="B13" s="5" t="s">
        <v>17</v>
      </c>
      <c r="C13" s="5" t="s">
        <v>6</v>
      </c>
      <c r="D13" s="6">
        <v>29344</v>
      </c>
    </row>
    <row r="14" spans="1:9" x14ac:dyDescent="0.25">
      <c r="A14" s="5">
        <v>12619</v>
      </c>
      <c r="B14" s="5" t="s">
        <v>18</v>
      </c>
      <c r="C14" s="5" t="s">
        <v>6</v>
      </c>
      <c r="D14" s="6">
        <v>29061</v>
      </c>
    </row>
    <row r="15" spans="1:9" x14ac:dyDescent="0.25">
      <c r="A15" s="5">
        <v>24296</v>
      </c>
      <c r="B15" s="5" t="s">
        <v>19</v>
      </c>
      <c r="C15" s="5" t="s">
        <v>9</v>
      </c>
      <c r="D15" s="6">
        <v>50558</v>
      </c>
    </row>
    <row r="16" spans="1:9" x14ac:dyDescent="0.25">
      <c r="A16" s="5">
        <v>19970</v>
      </c>
      <c r="B16" s="5" t="s">
        <v>20</v>
      </c>
      <c r="C16" s="5" t="s">
        <v>9</v>
      </c>
      <c r="D16" s="6">
        <v>28933</v>
      </c>
    </row>
    <row r="17" spans="1:4" x14ac:dyDescent="0.25">
      <c r="A17" s="5">
        <v>25062</v>
      </c>
      <c r="B17" s="5" t="s">
        <v>21</v>
      </c>
      <c r="C17" s="5" t="s">
        <v>11</v>
      </c>
      <c r="D17" s="6">
        <v>40067</v>
      </c>
    </row>
    <row r="18" spans="1:4" x14ac:dyDescent="0.25">
      <c r="A18" s="5">
        <v>19796</v>
      </c>
      <c r="B18" s="5" t="s">
        <v>22</v>
      </c>
      <c r="C18" s="5" t="s">
        <v>23</v>
      </c>
      <c r="D18" s="6">
        <v>47867</v>
      </c>
    </row>
    <row r="19" spans="1:4" x14ac:dyDescent="0.25">
      <c r="A19" s="5">
        <v>17858</v>
      </c>
      <c r="B19" s="5" t="s">
        <v>24</v>
      </c>
      <c r="C19" s="5" t="s">
        <v>9</v>
      </c>
      <c r="D19" s="6">
        <v>46865</v>
      </c>
    </row>
    <row r="20" spans="1:4" x14ac:dyDescent="0.25">
      <c r="A20" s="5">
        <v>26352</v>
      </c>
      <c r="B20" s="5" t="s">
        <v>25</v>
      </c>
      <c r="C20" s="5" t="s">
        <v>6</v>
      </c>
      <c r="D20" s="6">
        <v>45750</v>
      </c>
    </row>
    <row r="21" spans="1:4" x14ac:dyDescent="0.25">
      <c r="A21" s="5">
        <v>27433</v>
      </c>
      <c r="B21" s="5" t="s">
        <v>26</v>
      </c>
      <c r="C21" s="5" t="s">
        <v>6</v>
      </c>
      <c r="D21" s="6">
        <v>27127</v>
      </c>
    </row>
    <row r="22" spans="1:4" x14ac:dyDescent="0.25">
      <c r="A22" s="5">
        <v>20274</v>
      </c>
      <c r="B22" s="5" t="s">
        <v>27</v>
      </c>
      <c r="C22" s="5" t="s">
        <v>6</v>
      </c>
      <c r="D22" s="6">
        <v>36609</v>
      </c>
    </row>
    <row r="23" spans="1:4" x14ac:dyDescent="0.25">
      <c r="A23" s="5">
        <v>20669</v>
      </c>
      <c r="B23" s="5" t="s">
        <v>28</v>
      </c>
      <c r="C23" s="5" t="s">
        <v>6</v>
      </c>
      <c r="D23" s="6">
        <v>41494</v>
      </c>
    </row>
    <row r="24" spans="1:4" x14ac:dyDescent="0.25">
      <c r="A24" s="5">
        <v>22662</v>
      </c>
      <c r="B24" s="5" t="s">
        <v>29</v>
      </c>
      <c r="C24" s="5" t="s">
        <v>6</v>
      </c>
      <c r="D24" s="6">
        <v>53739</v>
      </c>
    </row>
    <row r="25" spans="1:4" x14ac:dyDescent="0.25">
      <c r="A25" s="5">
        <v>12826</v>
      </c>
      <c r="B25" s="5" t="s">
        <v>30</v>
      </c>
      <c r="C25" s="5" t="s">
        <v>11</v>
      </c>
      <c r="D25" s="6">
        <v>29740</v>
      </c>
    </row>
    <row r="26" spans="1:4" x14ac:dyDescent="0.25">
      <c r="A26" s="5">
        <v>26809</v>
      </c>
      <c r="B26" s="5" t="s">
        <v>31</v>
      </c>
      <c r="C26" s="5" t="s">
        <v>23</v>
      </c>
      <c r="D26" s="6">
        <v>34234</v>
      </c>
    </row>
    <row r="27" spans="1:4" x14ac:dyDescent="0.25">
      <c r="A27" s="5">
        <v>15661</v>
      </c>
      <c r="B27" s="5" t="s">
        <v>32</v>
      </c>
      <c r="C27" s="5" t="s">
        <v>11</v>
      </c>
      <c r="D27" s="6">
        <v>54241</v>
      </c>
    </row>
    <row r="28" spans="1:4" x14ac:dyDescent="0.25">
      <c r="A28" s="5">
        <v>26828</v>
      </c>
      <c r="B28" s="5" t="s">
        <v>33</v>
      </c>
      <c r="C28" s="5" t="s">
        <v>9</v>
      </c>
      <c r="D28" s="6">
        <v>35329</v>
      </c>
    </row>
    <row r="29" spans="1:4" x14ac:dyDescent="0.25">
      <c r="A29" s="5">
        <v>21752</v>
      </c>
      <c r="B29" s="5" t="s">
        <v>34</v>
      </c>
      <c r="C29" s="5" t="s">
        <v>11</v>
      </c>
      <c r="D29" s="6">
        <v>35961</v>
      </c>
    </row>
  </sheetData>
  <sheetProtection algorithmName="SHA-512" hashValue="Xt3crZ7dtqHNaxXZ54/kA5vcaFaqCmBVCakM3CzgpFVIIgc0GesmXk6lNIP6nVUEBvfajYHLX/zn7RsfUmGSCg==" saltValue="jZf28T+pROrSjlXtd1vwRg==" spinCount="100000" sheet="1" objects="1" scenarios="1"/>
  <dataValidations count="1">
    <dataValidation type="list" allowBlank="1" showInputMessage="1" showErrorMessage="1" sqref="I3" xr:uid="{3C66CFAE-F73A-48AB-A607-19F25B6E51A8}">
      <formula1>$B$4:$B$29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3B26-6B5D-4DD0-9FC1-A4427843235E}">
  <sheetPr>
    <tabColor theme="5"/>
  </sheetPr>
  <dimension ref="A1:J37"/>
  <sheetViews>
    <sheetView topLeftCell="A21" workbookViewId="0">
      <selection activeCell="E34" sqref="E34"/>
    </sheetView>
  </sheetViews>
  <sheetFormatPr defaultRowHeight="15" x14ac:dyDescent="0.25"/>
  <cols>
    <col min="1" max="1" width="27.42578125" bestFit="1" customWidth="1"/>
    <col min="2" max="2" width="15.85546875" customWidth="1"/>
    <col min="3" max="3" width="17.85546875" customWidth="1"/>
    <col min="4" max="4" width="15.85546875" bestFit="1" customWidth="1"/>
    <col min="5" max="5" width="12.5703125" bestFit="1" customWidth="1"/>
    <col min="6" max="6" width="18.85546875" customWidth="1"/>
    <col min="7" max="7" width="11.5703125" bestFit="1" customWidth="1"/>
  </cols>
  <sheetData>
    <row r="1" spans="1:10" ht="20.25" x14ac:dyDescent="0.3">
      <c r="A1" s="7" t="s">
        <v>36</v>
      </c>
      <c r="B1" s="7"/>
      <c r="C1" s="7"/>
      <c r="D1" s="7"/>
      <c r="E1" s="7"/>
      <c r="F1" s="7"/>
      <c r="G1" s="7"/>
      <c r="H1" s="7"/>
      <c r="I1" s="7"/>
      <c r="J1" s="7"/>
    </row>
    <row r="3" spans="1:10" x14ac:dyDescent="0.25">
      <c r="A3" s="93" t="s">
        <v>37</v>
      </c>
      <c r="B3" s="93"/>
      <c r="C3" s="93"/>
      <c r="F3" s="9" t="s">
        <v>38</v>
      </c>
      <c r="G3" s="9"/>
      <c r="H3" s="9"/>
      <c r="I3" s="9"/>
      <c r="J3" s="9"/>
    </row>
    <row r="4" spans="1:10" x14ac:dyDescent="0.25">
      <c r="A4" s="10" t="s">
        <v>39</v>
      </c>
      <c r="B4" s="10" t="s">
        <v>40</v>
      </c>
      <c r="C4" s="10" t="s">
        <v>41</v>
      </c>
    </row>
    <row r="5" spans="1:10" x14ac:dyDescent="0.25">
      <c r="A5" s="8" t="s">
        <v>42</v>
      </c>
      <c r="B5" s="11">
        <v>800</v>
      </c>
      <c r="C5" t="b">
        <f>B5&gt;=$G$5</f>
        <v>0</v>
      </c>
      <c r="D5" t="str">
        <f>IF(B5&gt;=$G$5,"APPROVAL", "NOT APPROVED")</f>
        <v>NOT APPROVED</v>
      </c>
      <c r="F5" s="8" t="s">
        <v>43</v>
      </c>
      <c r="G5" s="11">
        <v>1000</v>
      </c>
    </row>
    <row r="6" spans="1:10" x14ac:dyDescent="0.25">
      <c r="A6" s="8" t="s">
        <v>44</v>
      </c>
      <c r="B6" s="11">
        <v>1200</v>
      </c>
      <c r="C6" t="b">
        <f t="shared" ref="C6:C11" si="0">B6&gt;=$G$5</f>
        <v>1</v>
      </c>
      <c r="D6" t="str">
        <f t="shared" ref="D6:D11" si="1">IF(B6&gt;=$G$5,"APPROVAL", "NOT APPROVED")</f>
        <v>APPROVAL</v>
      </c>
    </row>
    <row r="7" spans="1:10" x14ac:dyDescent="0.25">
      <c r="A7" s="8" t="s">
        <v>45</v>
      </c>
      <c r="B7" s="11">
        <v>1000</v>
      </c>
      <c r="C7" t="b">
        <f t="shared" si="0"/>
        <v>1</v>
      </c>
      <c r="D7" t="str">
        <f t="shared" si="1"/>
        <v>APPROVAL</v>
      </c>
    </row>
    <row r="8" spans="1:10" x14ac:dyDescent="0.25">
      <c r="A8" s="8" t="s">
        <v>46</v>
      </c>
      <c r="B8" s="11">
        <v>750</v>
      </c>
      <c r="C8" t="b">
        <f t="shared" si="0"/>
        <v>0</v>
      </c>
      <c r="D8" t="str">
        <f t="shared" si="1"/>
        <v>NOT APPROVED</v>
      </c>
    </row>
    <row r="9" spans="1:10" x14ac:dyDescent="0.25">
      <c r="A9" s="8" t="s">
        <v>47</v>
      </c>
      <c r="B9" s="11">
        <v>500</v>
      </c>
      <c r="C9" t="b">
        <f t="shared" si="0"/>
        <v>0</v>
      </c>
      <c r="D9" t="str">
        <f t="shared" si="1"/>
        <v>NOT APPROVED</v>
      </c>
    </row>
    <row r="10" spans="1:10" x14ac:dyDescent="0.25">
      <c r="A10" s="8" t="s">
        <v>48</v>
      </c>
      <c r="B10" s="11">
        <v>800</v>
      </c>
      <c r="C10" t="b">
        <f t="shared" si="0"/>
        <v>0</v>
      </c>
      <c r="D10" t="str">
        <f t="shared" si="1"/>
        <v>NOT APPROVED</v>
      </c>
    </row>
    <row r="11" spans="1:10" x14ac:dyDescent="0.25">
      <c r="A11" s="8" t="s">
        <v>49</v>
      </c>
      <c r="B11" s="11">
        <v>1300</v>
      </c>
      <c r="C11" t="b">
        <f t="shared" si="0"/>
        <v>1</v>
      </c>
      <c r="D11" t="str">
        <f t="shared" si="1"/>
        <v>APPROVAL</v>
      </c>
    </row>
    <row r="14" spans="1:10" ht="15.75" x14ac:dyDescent="0.25">
      <c r="A14" s="12" t="s">
        <v>39</v>
      </c>
      <c r="B14" s="12" t="s">
        <v>50</v>
      </c>
      <c r="C14" s="12" t="s">
        <v>51</v>
      </c>
      <c r="E14" s="14" t="s">
        <v>58</v>
      </c>
      <c r="F14" s="15">
        <v>85</v>
      </c>
    </row>
    <row r="15" spans="1:10" x14ac:dyDescent="0.25">
      <c r="A15" s="13" t="s">
        <v>52</v>
      </c>
      <c r="B15" s="13">
        <v>93</v>
      </c>
      <c r="C15" s="13" t="str">
        <f>IF(B15&gt;=$F$14, "PASS", "FAIL")</f>
        <v>PASS</v>
      </c>
    </row>
    <row r="16" spans="1:10" x14ac:dyDescent="0.25">
      <c r="A16" s="13" t="s">
        <v>53</v>
      </c>
      <c r="B16" s="13">
        <v>65</v>
      </c>
      <c r="C16" s="13" t="str">
        <f t="shared" ref="C16:C20" si="2">IF(B16&gt;=$F$14, "PASS", "FAIL")</f>
        <v>FAIL</v>
      </c>
    </row>
    <row r="17" spans="1:8" x14ac:dyDescent="0.25">
      <c r="A17" s="13" t="s">
        <v>54</v>
      </c>
      <c r="B17" s="13">
        <v>85</v>
      </c>
      <c r="C17" s="13" t="str">
        <f t="shared" si="2"/>
        <v>PASS</v>
      </c>
    </row>
    <row r="18" spans="1:8" x14ac:dyDescent="0.25">
      <c r="A18" s="13" t="s">
        <v>55</v>
      </c>
      <c r="B18" s="13">
        <v>79</v>
      </c>
      <c r="C18" s="13" t="str">
        <f t="shared" si="2"/>
        <v>FAIL</v>
      </c>
    </row>
    <row r="19" spans="1:8" x14ac:dyDescent="0.25">
      <c r="A19" s="13" t="s">
        <v>56</v>
      </c>
      <c r="B19" s="13">
        <v>90</v>
      </c>
      <c r="C19" s="13" t="str">
        <f t="shared" si="2"/>
        <v>PASS</v>
      </c>
    </row>
    <row r="20" spans="1:8" x14ac:dyDescent="0.25">
      <c r="A20" s="13" t="s">
        <v>57</v>
      </c>
      <c r="B20" s="13">
        <v>60</v>
      </c>
      <c r="C20" s="13" t="str">
        <f t="shared" si="2"/>
        <v>FAIL</v>
      </c>
    </row>
    <row r="22" spans="1:8" ht="15.75" x14ac:dyDescent="0.25">
      <c r="A22" s="20" t="s">
        <v>79</v>
      </c>
      <c r="B22" s="21"/>
      <c r="C22" s="21"/>
      <c r="D22" s="21"/>
      <c r="E22" s="21"/>
      <c r="F22" s="21"/>
      <c r="G22" s="21"/>
      <c r="H22" s="21"/>
    </row>
    <row r="23" spans="1:8" ht="15.75" x14ac:dyDescent="0.25">
      <c r="A23" s="12" t="s">
        <v>59</v>
      </c>
      <c r="B23" s="12" t="s">
        <v>60</v>
      </c>
      <c r="C23" s="12" t="s">
        <v>61</v>
      </c>
      <c r="D23" s="12" t="s">
        <v>62</v>
      </c>
      <c r="F23" s="14" t="s">
        <v>68</v>
      </c>
      <c r="G23" s="8">
        <v>30</v>
      </c>
    </row>
    <row r="24" spans="1:8" ht="15.75" x14ac:dyDescent="0.25">
      <c r="A24" s="13" t="s">
        <v>63</v>
      </c>
      <c r="B24" s="16">
        <v>25</v>
      </c>
      <c r="C24" s="18">
        <v>500</v>
      </c>
      <c r="D24" s="17">
        <f>IF(B24&gt;=$G$23,C24*$G$24,0)</f>
        <v>0</v>
      </c>
      <c r="F24" s="14" t="s">
        <v>62</v>
      </c>
      <c r="G24" s="19">
        <v>0.2</v>
      </c>
    </row>
    <row r="25" spans="1:8" x14ac:dyDescent="0.25">
      <c r="A25" s="13" t="s">
        <v>64</v>
      </c>
      <c r="B25" s="16">
        <v>50</v>
      </c>
      <c r="C25" s="18">
        <v>450</v>
      </c>
      <c r="D25" s="17">
        <f t="shared" ref="D25:D28" si="3">IF(B25&gt;=$G$23,C25*$G$24,0)</f>
        <v>90</v>
      </c>
    </row>
    <row r="26" spans="1:8" x14ac:dyDescent="0.25">
      <c r="A26" s="13" t="s">
        <v>65</v>
      </c>
      <c r="B26" s="16">
        <v>30</v>
      </c>
      <c r="C26" s="18">
        <v>250</v>
      </c>
      <c r="D26" s="17">
        <f t="shared" si="3"/>
        <v>50</v>
      </c>
    </row>
    <row r="27" spans="1:8" x14ac:dyDescent="0.25">
      <c r="A27" s="13" t="s">
        <v>66</v>
      </c>
      <c r="B27" s="16">
        <v>20</v>
      </c>
      <c r="C27" s="18">
        <v>175</v>
      </c>
      <c r="D27" s="17">
        <f t="shared" si="3"/>
        <v>0</v>
      </c>
    </row>
    <row r="28" spans="1:8" x14ac:dyDescent="0.25">
      <c r="A28" s="13" t="s">
        <v>67</v>
      </c>
      <c r="B28" s="16">
        <v>5</v>
      </c>
      <c r="C28" s="18">
        <v>600</v>
      </c>
      <c r="D28" s="17">
        <f t="shared" si="3"/>
        <v>0</v>
      </c>
    </row>
    <row r="30" spans="1:8" ht="15.75" x14ac:dyDescent="0.25">
      <c r="A30" s="20" t="s">
        <v>80</v>
      </c>
      <c r="B30" s="21"/>
      <c r="C30" s="21"/>
      <c r="D30" s="21"/>
      <c r="E30" s="21"/>
      <c r="F30" s="21"/>
      <c r="G30" s="21"/>
      <c r="H30" s="21"/>
    </row>
    <row r="31" spans="1:8" ht="15.75" x14ac:dyDescent="0.25">
      <c r="D31" s="20" t="s">
        <v>69</v>
      </c>
      <c r="E31" s="20" t="s">
        <v>81</v>
      </c>
    </row>
    <row r="32" spans="1:8" ht="15.75" x14ac:dyDescent="0.25">
      <c r="A32" s="12" t="s">
        <v>39</v>
      </c>
      <c r="B32" s="12" t="s">
        <v>70</v>
      </c>
      <c r="C32" s="12" t="s">
        <v>71</v>
      </c>
      <c r="D32" s="12" t="s">
        <v>51</v>
      </c>
      <c r="E32" s="12" t="s">
        <v>51</v>
      </c>
      <c r="G32" s="14" t="s">
        <v>72</v>
      </c>
      <c r="H32" s="8">
        <v>75</v>
      </c>
    </row>
    <row r="33" spans="1:8" ht="15.75" x14ac:dyDescent="0.25">
      <c r="A33" s="13" t="s">
        <v>73</v>
      </c>
      <c r="B33" s="13">
        <v>93</v>
      </c>
      <c r="C33" s="13">
        <v>80</v>
      </c>
      <c r="D33" s="13" t="str">
        <f>IF(AND(B33&gt;=$H$32,C33&gt;=$H$33),"PASS","FAIL")</f>
        <v>PASS</v>
      </c>
      <c r="E33" s="13" t="str">
        <f>IF(OR(B33&gt;=$H$32,C33&gt;=$H$33),"PASS","FAIL")</f>
        <v>PASS</v>
      </c>
      <c r="G33" s="14" t="s">
        <v>74</v>
      </c>
      <c r="H33" s="8">
        <v>65</v>
      </c>
    </row>
    <row r="34" spans="1:8" x14ac:dyDescent="0.25">
      <c r="A34" s="13" t="s">
        <v>75</v>
      </c>
      <c r="B34" s="13">
        <v>65</v>
      </c>
      <c r="C34" s="13">
        <v>91</v>
      </c>
      <c r="D34" s="13" t="str">
        <f t="shared" ref="D34:D37" si="4">IF(AND(B34&gt;=$H$32,C34&gt;=$H$33),"PASS","FAIL")</f>
        <v>FAIL</v>
      </c>
      <c r="E34" s="13" t="str">
        <f t="shared" ref="E34:E37" si="5">IF(OR(B34&gt;=$H$32,C34&gt;=$H$33),"PASS","FAIL")</f>
        <v>PASS</v>
      </c>
    </row>
    <row r="35" spans="1:8" x14ac:dyDescent="0.25">
      <c r="A35" s="13" t="s">
        <v>76</v>
      </c>
      <c r="B35" s="13">
        <v>50</v>
      </c>
      <c r="C35" s="13">
        <v>72</v>
      </c>
      <c r="D35" s="13" t="str">
        <f t="shared" si="4"/>
        <v>FAIL</v>
      </c>
      <c r="E35" s="13" t="str">
        <f t="shared" si="5"/>
        <v>PASS</v>
      </c>
    </row>
    <row r="36" spans="1:8" x14ac:dyDescent="0.25">
      <c r="A36" s="13" t="s">
        <v>77</v>
      </c>
      <c r="B36" s="13">
        <v>78</v>
      </c>
      <c r="C36" s="13">
        <v>93</v>
      </c>
      <c r="D36" s="13" t="str">
        <f t="shared" si="4"/>
        <v>PASS</v>
      </c>
      <c r="E36" s="13" t="str">
        <f t="shared" si="5"/>
        <v>PASS</v>
      </c>
    </row>
    <row r="37" spans="1:8" x14ac:dyDescent="0.25">
      <c r="A37" s="13" t="s">
        <v>78</v>
      </c>
      <c r="B37" s="13">
        <v>38</v>
      </c>
      <c r="C37" s="13">
        <v>30</v>
      </c>
      <c r="D37" s="13" t="str">
        <f t="shared" si="4"/>
        <v>FAIL</v>
      </c>
      <c r="E37" s="13" t="str">
        <f t="shared" si="5"/>
        <v>FAIL</v>
      </c>
    </row>
  </sheetData>
  <mergeCells count="1"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F165-20BF-4210-A23F-1196746683F3}">
  <sheetPr>
    <tabColor theme="2" tint="-0.89999084444715716"/>
  </sheetPr>
  <dimension ref="A1:M912"/>
  <sheetViews>
    <sheetView zoomScaleNormal="100" workbookViewId="0">
      <selection activeCell="H4" sqref="H4"/>
    </sheetView>
  </sheetViews>
  <sheetFormatPr defaultRowHeight="15" x14ac:dyDescent="0.25"/>
  <cols>
    <col min="1" max="1" width="21.7109375" bestFit="1" customWidth="1"/>
    <col min="2" max="2" width="17.42578125" bestFit="1" customWidth="1"/>
    <col min="3" max="3" width="11.28515625" bestFit="1" customWidth="1"/>
    <col min="4" max="4" width="12" bestFit="1" customWidth="1"/>
    <col min="5" max="5" width="9.85546875" bestFit="1" customWidth="1"/>
    <col min="6" max="6" width="12.85546875" bestFit="1" customWidth="1"/>
    <col min="7" max="7" width="13" customWidth="1"/>
    <col min="8" max="8" width="14" customWidth="1"/>
    <col min="12" max="12" width="27.7109375" bestFit="1" customWidth="1"/>
    <col min="13" max="13" width="13.7109375" customWidth="1"/>
  </cols>
  <sheetData>
    <row r="1" spans="1:13" ht="15.75" x14ac:dyDescent="0.25">
      <c r="A1" s="94" t="s">
        <v>82</v>
      </c>
      <c r="B1" s="94"/>
      <c r="C1" s="94"/>
      <c r="D1" s="94"/>
      <c r="E1" s="94"/>
      <c r="F1" s="94"/>
      <c r="G1" s="94"/>
      <c r="H1" s="94"/>
    </row>
    <row r="2" spans="1:13" x14ac:dyDescent="0.25">
      <c r="C2" s="23"/>
      <c r="D2" s="24"/>
      <c r="E2" s="23"/>
      <c r="F2" s="24"/>
      <c r="G2" s="25"/>
      <c r="H2" s="25"/>
    </row>
    <row r="3" spans="1:13" x14ac:dyDescent="0.25">
      <c r="A3" s="26" t="s">
        <v>59</v>
      </c>
      <c r="B3" s="26" t="s">
        <v>83</v>
      </c>
      <c r="C3" s="27" t="s">
        <v>84</v>
      </c>
      <c r="D3" s="28" t="s">
        <v>85</v>
      </c>
      <c r="E3" s="27" t="s">
        <v>86</v>
      </c>
      <c r="F3" s="29" t="s">
        <v>87</v>
      </c>
      <c r="G3" s="30" t="s">
        <v>88</v>
      </c>
      <c r="H3" s="30" t="s">
        <v>40</v>
      </c>
      <c r="L3" s="23" t="s">
        <v>99</v>
      </c>
      <c r="M3" s="23">
        <v>1500</v>
      </c>
    </row>
    <row r="4" spans="1:13" x14ac:dyDescent="0.25">
      <c r="A4" s="31" t="s">
        <v>89</v>
      </c>
      <c r="B4" s="31" t="s">
        <v>90</v>
      </c>
      <c r="C4" s="32">
        <v>43102</v>
      </c>
      <c r="D4" s="33">
        <v>289.95</v>
      </c>
      <c r="E4" s="8">
        <v>5</v>
      </c>
      <c r="F4" s="33">
        <f>D4*E4</f>
        <v>1449.75</v>
      </c>
      <c r="G4" s="34">
        <f>IF(F4&gt;$M$3,F4*$M$4,0)</f>
        <v>0</v>
      </c>
      <c r="H4" s="34">
        <f>F4+G4</f>
        <v>1449.75</v>
      </c>
      <c r="L4" s="23" t="s">
        <v>100</v>
      </c>
      <c r="M4" s="38">
        <v>0.02</v>
      </c>
    </row>
    <row r="5" spans="1:13" x14ac:dyDescent="0.25">
      <c r="A5" s="31" t="s">
        <v>91</v>
      </c>
      <c r="B5" s="31" t="s">
        <v>92</v>
      </c>
      <c r="C5" s="32">
        <v>43102</v>
      </c>
      <c r="D5" s="33">
        <v>329.95</v>
      </c>
      <c r="E5" s="8">
        <v>2</v>
      </c>
      <c r="F5" s="33">
        <f t="shared" ref="F5:F68" si="0">D5*E5</f>
        <v>659.9</v>
      </c>
      <c r="G5" s="34">
        <f t="shared" ref="G5:G68" si="1">IF(F5&gt;$M$3,F5*$M$4,0)</f>
        <v>0</v>
      </c>
      <c r="H5" s="34">
        <f t="shared" ref="H5:H68" si="2">F5+G5</f>
        <v>659.9</v>
      </c>
    </row>
    <row r="6" spans="1:13" x14ac:dyDescent="0.25">
      <c r="A6" s="31" t="s">
        <v>93</v>
      </c>
      <c r="B6" s="31" t="s">
        <v>94</v>
      </c>
      <c r="C6" s="32">
        <v>43103</v>
      </c>
      <c r="D6" s="33">
        <v>64.95</v>
      </c>
      <c r="E6" s="8">
        <v>7</v>
      </c>
      <c r="F6" s="33">
        <f t="shared" si="0"/>
        <v>454.65000000000003</v>
      </c>
      <c r="G6" s="34">
        <f t="shared" si="1"/>
        <v>0</v>
      </c>
      <c r="H6" s="34">
        <f t="shared" si="2"/>
        <v>454.65000000000003</v>
      </c>
    </row>
    <row r="7" spans="1:13" x14ac:dyDescent="0.25">
      <c r="A7" s="31" t="s">
        <v>95</v>
      </c>
      <c r="B7" s="31" t="s">
        <v>94</v>
      </c>
      <c r="C7" s="32">
        <v>43104</v>
      </c>
      <c r="D7" s="33">
        <v>139.94999999999999</v>
      </c>
      <c r="E7" s="8">
        <v>3</v>
      </c>
      <c r="F7" s="33">
        <f t="shared" si="0"/>
        <v>419.84999999999997</v>
      </c>
      <c r="G7" s="34">
        <f t="shared" si="1"/>
        <v>0</v>
      </c>
      <c r="H7" s="34">
        <f t="shared" si="2"/>
        <v>419.84999999999997</v>
      </c>
    </row>
    <row r="8" spans="1:13" x14ac:dyDescent="0.25">
      <c r="A8" s="31" t="s">
        <v>93</v>
      </c>
      <c r="B8" s="31" t="s">
        <v>90</v>
      </c>
      <c r="C8" s="32">
        <v>43104</v>
      </c>
      <c r="D8" s="33">
        <v>64.95</v>
      </c>
      <c r="E8" s="8">
        <v>12</v>
      </c>
      <c r="F8" s="33">
        <f t="shared" si="0"/>
        <v>779.40000000000009</v>
      </c>
      <c r="G8" s="34">
        <f t="shared" si="1"/>
        <v>0</v>
      </c>
      <c r="H8" s="34">
        <f t="shared" si="2"/>
        <v>779.40000000000009</v>
      </c>
    </row>
    <row r="9" spans="1:13" x14ac:dyDescent="0.25">
      <c r="A9" s="31" t="s">
        <v>96</v>
      </c>
      <c r="B9" s="31" t="s">
        <v>94</v>
      </c>
      <c r="C9" s="32">
        <v>43106</v>
      </c>
      <c r="D9" s="33">
        <v>649.99</v>
      </c>
      <c r="E9" s="8">
        <v>4</v>
      </c>
      <c r="F9" s="33">
        <f t="shared" si="0"/>
        <v>2599.96</v>
      </c>
      <c r="G9" s="34">
        <f t="shared" si="1"/>
        <v>51.999200000000002</v>
      </c>
      <c r="H9" s="34">
        <f t="shared" si="2"/>
        <v>2651.9592000000002</v>
      </c>
    </row>
    <row r="10" spans="1:13" x14ac:dyDescent="0.25">
      <c r="A10" s="31" t="s">
        <v>93</v>
      </c>
      <c r="B10" s="31" t="s">
        <v>92</v>
      </c>
      <c r="C10" s="32">
        <v>43107</v>
      </c>
      <c r="D10" s="33">
        <v>64.95</v>
      </c>
      <c r="E10" s="8">
        <v>10</v>
      </c>
      <c r="F10" s="33">
        <f t="shared" si="0"/>
        <v>649.5</v>
      </c>
      <c r="G10" s="34">
        <f t="shared" si="1"/>
        <v>0</v>
      </c>
      <c r="H10" s="34">
        <f t="shared" si="2"/>
        <v>649.5</v>
      </c>
    </row>
    <row r="11" spans="1:13" x14ac:dyDescent="0.25">
      <c r="A11" s="31" t="s">
        <v>96</v>
      </c>
      <c r="B11" s="31" t="s">
        <v>92</v>
      </c>
      <c r="C11" s="32">
        <v>43107</v>
      </c>
      <c r="D11" s="33">
        <v>649.99</v>
      </c>
      <c r="E11" s="8">
        <v>2</v>
      </c>
      <c r="F11" s="33">
        <f t="shared" si="0"/>
        <v>1299.98</v>
      </c>
      <c r="G11" s="34">
        <f t="shared" si="1"/>
        <v>0</v>
      </c>
      <c r="H11" s="34">
        <f t="shared" si="2"/>
        <v>1299.98</v>
      </c>
    </row>
    <row r="12" spans="1:13" x14ac:dyDescent="0.25">
      <c r="A12" s="31" t="s">
        <v>91</v>
      </c>
      <c r="B12" s="31" t="s">
        <v>92</v>
      </c>
      <c r="C12" s="32">
        <v>43107</v>
      </c>
      <c r="D12" s="33">
        <v>329.95</v>
      </c>
      <c r="E12" s="8">
        <v>6</v>
      </c>
      <c r="F12" s="33">
        <f t="shared" si="0"/>
        <v>1979.6999999999998</v>
      </c>
      <c r="G12" s="34">
        <f t="shared" si="1"/>
        <v>39.593999999999994</v>
      </c>
      <c r="H12" s="34">
        <f t="shared" si="2"/>
        <v>2019.2939999999999</v>
      </c>
    </row>
    <row r="13" spans="1:13" x14ac:dyDescent="0.25">
      <c r="A13" s="31" t="s">
        <v>95</v>
      </c>
      <c r="B13" s="31" t="s">
        <v>92</v>
      </c>
      <c r="C13" s="32">
        <v>43110</v>
      </c>
      <c r="D13" s="33">
        <v>139.94999999999999</v>
      </c>
      <c r="E13" s="8">
        <v>10</v>
      </c>
      <c r="F13" s="33">
        <f t="shared" si="0"/>
        <v>1399.5</v>
      </c>
      <c r="G13" s="34">
        <f t="shared" si="1"/>
        <v>0</v>
      </c>
      <c r="H13" s="34">
        <f t="shared" si="2"/>
        <v>1399.5</v>
      </c>
    </row>
    <row r="14" spans="1:13" x14ac:dyDescent="0.25">
      <c r="A14" s="31" t="s">
        <v>91</v>
      </c>
      <c r="B14" s="31" t="s">
        <v>90</v>
      </c>
      <c r="C14" s="32">
        <v>43110</v>
      </c>
      <c r="D14" s="33">
        <v>329.95</v>
      </c>
      <c r="E14" s="8">
        <v>13</v>
      </c>
      <c r="F14" s="33">
        <f t="shared" si="0"/>
        <v>4289.3499999999995</v>
      </c>
      <c r="G14" s="34">
        <f t="shared" si="1"/>
        <v>85.786999999999992</v>
      </c>
      <c r="H14" s="34">
        <f t="shared" si="2"/>
        <v>4375.1369999999997</v>
      </c>
    </row>
    <row r="15" spans="1:13" x14ac:dyDescent="0.25">
      <c r="A15" s="31" t="s">
        <v>91</v>
      </c>
      <c r="B15" s="31" t="s">
        <v>92</v>
      </c>
      <c r="C15" s="32">
        <v>43110</v>
      </c>
      <c r="D15" s="33">
        <v>329.95</v>
      </c>
      <c r="E15" s="8">
        <v>4</v>
      </c>
      <c r="F15" s="33">
        <f t="shared" si="0"/>
        <v>1319.8</v>
      </c>
      <c r="G15" s="34">
        <f t="shared" si="1"/>
        <v>0</v>
      </c>
      <c r="H15" s="34">
        <f t="shared" si="2"/>
        <v>1319.8</v>
      </c>
    </row>
    <row r="16" spans="1:13" x14ac:dyDescent="0.25">
      <c r="A16" s="31" t="s">
        <v>95</v>
      </c>
      <c r="B16" s="31" t="s">
        <v>90</v>
      </c>
      <c r="C16" s="32">
        <v>43111</v>
      </c>
      <c r="D16" s="33">
        <v>139.94999999999999</v>
      </c>
      <c r="E16" s="8">
        <v>11</v>
      </c>
      <c r="F16" s="33">
        <f t="shared" si="0"/>
        <v>1539.4499999999998</v>
      </c>
      <c r="G16" s="34">
        <f t="shared" si="1"/>
        <v>30.788999999999998</v>
      </c>
      <c r="H16" s="34">
        <f t="shared" si="2"/>
        <v>1570.2389999999998</v>
      </c>
    </row>
    <row r="17" spans="1:8" x14ac:dyDescent="0.25">
      <c r="A17" s="31" t="s">
        <v>89</v>
      </c>
      <c r="B17" s="31" t="s">
        <v>90</v>
      </c>
      <c r="C17" s="32">
        <v>43111</v>
      </c>
      <c r="D17" s="33">
        <v>299.95</v>
      </c>
      <c r="E17" s="8">
        <v>7</v>
      </c>
      <c r="F17" s="33">
        <f t="shared" si="0"/>
        <v>2099.65</v>
      </c>
      <c r="G17" s="34">
        <f t="shared" si="1"/>
        <v>41.993000000000002</v>
      </c>
      <c r="H17" s="34">
        <f t="shared" si="2"/>
        <v>2141.643</v>
      </c>
    </row>
    <row r="18" spans="1:8" x14ac:dyDescent="0.25">
      <c r="A18" s="31" t="s">
        <v>93</v>
      </c>
      <c r="B18" s="31" t="s">
        <v>94</v>
      </c>
      <c r="C18" s="32">
        <v>43112</v>
      </c>
      <c r="D18" s="33">
        <v>64.95</v>
      </c>
      <c r="E18" s="8">
        <v>11</v>
      </c>
      <c r="F18" s="33">
        <f t="shared" si="0"/>
        <v>714.45</v>
      </c>
      <c r="G18" s="34">
        <f t="shared" si="1"/>
        <v>0</v>
      </c>
      <c r="H18" s="34">
        <f t="shared" si="2"/>
        <v>714.45</v>
      </c>
    </row>
    <row r="19" spans="1:8" x14ac:dyDescent="0.25">
      <c r="A19" s="31" t="s">
        <v>96</v>
      </c>
      <c r="B19" s="31" t="s">
        <v>90</v>
      </c>
      <c r="C19" s="32">
        <v>43112</v>
      </c>
      <c r="D19" s="33">
        <v>649.99</v>
      </c>
      <c r="E19" s="8">
        <v>6</v>
      </c>
      <c r="F19" s="33">
        <f t="shared" si="0"/>
        <v>3899.94</v>
      </c>
      <c r="G19" s="34">
        <f t="shared" si="1"/>
        <v>77.998800000000003</v>
      </c>
      <c r="H19" s="34">
        <f t="shared" si="2"/>
        <v>3977.9387999999999</v>
      </c>
    </row>
    <row r="20" spans="1:8" x14ac:dyDescent="0.25">
      <c r="A20" s="31" t="s">
        <v>95</v>
      </c>
      <c r="B20" s="31" t="s">
        <v>92</v>
      </c>
      <c r="C20" s="32">
        <v>43113</v>
      </c>
      <c r="D20" s="33">
        <v>139.94999999999999</v>
      </c>
      <c r="E20" s="8">
        <v>10</v>
      </c>
      <c r="F20" s="33">
        <f t="shared" si="0"/>
        <v>1399.5</v>
      </c>
      <c r="G20" s="34">
        <f t="shared" si="1"/>
        <v>0</v>
      </c>
      <c r="H20" s="34">
        <f t="shared" si="2"/>
        <v>1399.5</v>
      </c>
    </row>
    <row r="21" spans="1:8" x14ac:dyDescent="0.25">
      <c r="A21" s="31" t="s">
        <v>89</v>
      </c>
      <c r="B21" s="31" t="s">
        <v>90</v>
      </c>
      <c r="C21" s="32">
        <v>43113</v>
      </c>
      <c r="D21" s="33">
        <v>299.95</v>
      </c>
      <c r="E21" s="8">
        <v>14</v>
      </c>
      <c r="F21" s="33">
        <f t="shared" si="0"/>
        <v>4199.3</v>
      </c>
      <c r="G21" s="34">
        <f t="shared" si="1"/>
        <v>83.986000000000004</v>
      </c>
      <c r="H21" s="34">
        <f t="shared" si="2"/>
        <v>4283.2860000000001</v>
      </c>
    </row>
    <row r="22" spans="1:8" x14ac:dyDescent="0.25">
      <c r="A22" s="31" t="s">
        <v>91</v>
      </c>
      <c r="B22" s="31" t="s">
        <v>94</v>
      </c>
      <c r="C22" s="32">
        <v>43118</v>
      </c>
      <c r="D22" s="33">
        <v>329.95</v>
      </c>
      <c r="E22" s="8">
        <v>4</v>
      </c>
      <c r="F22" s="33">
        <f t="shared" si="0"/>
        <v>1319.8</v>
      </c>
      <c r="G22" s="34">
        <f t="shared" si="1"/>
        <v>0</v>
      </c>
      <c r="H22" s="34">
        <f t="shared" si="2"/>
        <v>1319.8</v>
      </c>
    </row>
    <row r="23" spans="1:8" x14ac:dyDescent="0.25">
      <c r="A23" s="31" t="s">
        <v>93</v>
      </c>
      <c r="B23" s="31" t="s">
        <v>90</v>
      </c>
      <c r="C23" s="32">
        <v>43119</v>
      </c>
      <c r="D23" s="33">
        <v>64.95</v>
      </c>
      <c r="E23" s="8">
        <v>20</v>
      </c>
      <c r="F23" s="33">
        <f t="shared" si="0"/>
        <v>1299</v>
      </c>
      <c r="G23" s="34">
        <f t="shared" si="1"/>
        <v>0</v>
      </c>
      <c r="H23" s="34">
        <f t="shared" si="2"/>
        <v>1299</v>
      </c>
    </row>
    <row r="24" spans="1:8" x14ac:dyDescent="0.25">
      <c r="A24" s="31" t="s">
        <v>91</v>
      </c>
      <c r="B24" s="31" t="s">
        <v>92</v>
      </c>
      <c r="C24" s="32">
        <v>43120</v>
      </c>
      <c r="D24" s="33">
        <v>329.95</v>
      </c>
      <c r="E24" s="8">
        <v>8</v>
      </c>
      <c r="F24" s="33">
        <f t="shared" si="0"/>
        <v>2639.6</v>
      </c>
      <c r="G24" s="34">
        <f t="shared" si="1"/>
        <v>52.792000000000002</v>
      </c>
      <c r="H24" s="34">
        <f t="shared" si="2"/>
        <v>2692.3919999999998</v>
      </c>
    </row>
    <row r="25" spans="1:8" x14ac:dyDescent="0.25">
      <c r="A25" s="31" t="s">
        <v>93</v>
      </c>
      <c r="B25" s="31" t="s">
        <v>92</v>
      </c>
      <c r="C25" s="32">
        <v>43122</v>
      </c>
      <c r="D25" s="33">
        <v>64.95</v>
      </c>
      <c r="E25" s="8">
        <v>11</v>
      </c>
      <c r="F25" s="33">
        <f t="shared" si="0"/>
        <v>714.45</v>
      </c>
      <c r="G25" s="34">
        <f t="shared" si="1"/>
        <v>0</v>
      </c>
      <c r="H25" s="34">
        <f t="shared" si="2"/>
        <v>714.45</v>
      </c>
    </row>
    <row r="26" spans="1:8" x14ac:dyDescent="0.25">
      <c r="A26" s="31" t="s">
        <v>89</v>
      </c>
      <c r="B26" s="31" t="s">
        <v>94</v>
      </c>
      <c r="C26" s="32">
        <v>43124</v>
      </c>
      <c r="D26" s="33">
        <v>299.95</v>
      </c>
      <c r="E26" s="8">
        <v>13</v>
      </c>
      <c r="F26" s="33">
        <f t="shared" si="0"/>
        <v>3899.35</v>
      </c>
      <c r="G26" s="34">
        <f t="shared" si="1"/>
        <v>77.986999999999995</v>
      </c>
      <c r="H26" s="34">
        <f t="shared" si="2"/>
        <v>3977.337</v>
      </c>
    </row>
    <row r="27" spans="1:8" x14ac:dyDescent="0.25">
      <c r="A27" s="31" t="s">
        <v>91</v>
      </c>
      <c r="B27" s="31" t="s">
        <v>90</v>
      </c>
      <c r="C27" s="32">
        <v>43124</v>
      </c>
      <c r="D27" s="33">
        <v>329.95</v>
      </c>
      <c r="E27" s="8">
        <v>7</v>
      </c>
      <c r="F27" s="33">
        <f t="shared" si="0"/>
        <v>2309.65</v>
      </c>
      <c r="G27" s="34">
        <f t="shared" si="1"/>
        <v>46.193000000000005</v>
      </c>
      <c r="H27" s="34">
        <f t="shared" si="2"/>
        <v>2355.8430000000003</v>
      </c>
    </row>
    <row r="28" spans="1:8" x14ac:dyDescent="0.25">
      <c r="A28" s="31" t="s">
        <v>91</v>
      </c>
      <c r="B28" s="31" t="s">
        <v>90</v>
      </c>
      <c r="C28" s="32">
        <v>43125</v>
      </c>
      <c r="D28" s="33">
        <v>329.95</v>
      </c>
      <c r="E28" s="8">
        <v>8</v>
      </c>
      <c r="F28" s="33">
        <f t="shared" si="0"/>
        <v>2639.6</v>
      </c>
      <c r="G28" s="34">
        <f t="shared" si="1"/>
        <v>52.792000000000002</v>
      </c>
      <c r="H28" s="34">
        <f t="shared" si="2"/>
        <v>2692.3919999999998</v>
      </c>
    </row>
    <row r="29" spans="1:8" x14ac:dyDescent="0.25">
      <c r="A29" s="31" t="s">
        <v>96</v>
      </c>
      <c r="B29" s="31" t="s">
        <v>94</v>
      </c>
      <c r="C29" s="32">
        <v>43126</v>
      </c>
      <c r="D29" s="33">
        <v>649.99</v>
      </c>
      <c r="E29" s="8">
        <v>10</v>
      </c>
      <c r="F29" s="33">
        <f t="shared" si="0"/>
        <v>6499.9</v>
      </c>
      <c r="G29" s="34">
        <f t="shared" si="1"/>
        <v>129.99799999999999</v>
      </c>
      <c r="H29" s="34">
        <f t="shared" si="2"/>
        <v>6629.8979999999992</v>
      </c>
    </row>
    <row r="30" spans="1:8" x14ac:dyDescent="0.25">
      <c r="A30" s="31" t="s">
        <v>96</v>
      </c>
      <c r="B30" s="31" t="s">
        <v>92</v>
      </c>
      <c r="C30" s="32">
        <v>43126</v>
      </c>
      <c r="D30" s="33">
        <v>649.99</v>
      </c>
      <c r="E30" s="8">
        <v>7</v>
      </c>
      <c r="F30" s="33">
        <f t="shared" si="0"/>
        <v>4549.93</v>
      </c>
      <c r="G30" s="34">
        <f t="shared" si="1"/>
        <v>90.99860000000001</v>
      </c>
      <c r="H30" s="34">
        <f t="shared" si="2"/>
        <v>4640.9286000000002</v>
      </c>
    </row>
    <row r="31" spans="1:8" x14ac:dyDescent="0.25">
      <c r="A31" s="31" t="s">
        <v>89</v>
      </c>
      <c r="B31" s="31" t="s">
        <v>92</v>
      </c>
      <c r="C31" s="32">
        <v>43127</v>
      </c>
      <c r="D31" s="33">
        <v>299.95</v>
      </c>
      <c r="E31" s="8">
        <v>8</v>
      </c>
      <c r="F31" s="33">
        <f t="shared" si="0"/>
        <v>2399.6</v>
      </c>
      <c r="G31" s="34">
        <f t="shared" si="1"/>
        <v>47.991999999999997</v>
      </c>
      <c r="H31" s="34">
        <f t="shared" si="2"/>
        <v>2447.5920000000001</v>
      </c>
    </row>
    <row r="32" spans="1:8" x14ac:dyDescent="0.25">
      <c r="A32" s="31" t="s">
        <v>91</v>
      </c>
      <c r="B32" s="31" t="s">
        <v>94</v>
      </c>
      <c r="C32" s="32">
        <v>43127</v>
      </c>
      <c r="D32" s="33">
        <v>329.95</v>
      </c>
      <c r="E32" s="8">
        <v>4</v>
      </c>
      <c r="F32" s="33">
        <f t="shared" si="0"/>
        <v>1319.8</v>
      </c>
      <c r="G32" s="34">
        <f t="shared" si="1"/>
        <v>0</v>
      </c>
      <c r="H32" s="34">
        <f t="shared" si="2"/>
        <v>1319.8</v>
      </c>
    </row>
    <row r="33" spans="1:8" x14ac:dyDescent="0.25">
      <c r="A33" s="31" t="s">
        <v>89</v>
      </c>
      <c r="B33" s="31" t="s">
        <v>92</v>
      </c>
      <c r="C33" s="32">
        <v>43128</v>
      </c>
      <c r="D33" s="33">
        <v>299.95</v>
      </c>
      <c r="E33" s="8">
        <v>6</v>
      </c>
      <c r="F33" s="33">
        <f t="shared" si="0"/>
        <v>1799.6999999999998</v>
      </c>
      <c r="G33" s="34">
        <f t="shared" si="1"/>
        <v>35.994</v>
      </c>
      <c r="H33" s="34">
        <f t="shared" si="2"/>
        <v>1835.6939999999997</v>
      </c>
    </row>
    <row r="34" spans="1:8" x14ac:dyDescent="0.25">
      <c r="A34" s="31" t="s">
        <v>96</v>
      </c>
      <c r="B34" s="31" t="s">
        <v>97</v>
      </c>
      <c r="C34" s="32">
        <v>43128</v>
      </c>
      <c r="D34" s="33">
        <v>649.99</v>
      </c>
      <c r="E34" s="8">
        <v>5</v>
      </c>
      <c r="F34" s="33">
        <f t="shared" si="0"/>
        <v>3249.95</v>
      </c>
      <c r="G34" s="34">
        <f t="shared" si="1"/>
        <v>64.998999999999995</v>
      </c>
      <c r="H34" s="34">
        <f t="shared" si="2"/>
        <v>3314.9489999999996</v>
      </c>
    </row>
    <row r="35" spans="1:8" x14ac:dyDescent="0.25">
      <c r="A35" s="31" t="s">
        <v>96</v>
      </c>
      <c r="B35" s="31" t="s">
        <v>92</v>
      </c>
      <c r="C35" s="32">
        <v>43128</v>
      </c>
      <c r="D35" s="33">
        <v>649.99</v>
      </c>
      <c r="E35" s="8">
        <v>7</v>
      </c>
      <c r="F35" s="33">
        <f t="shared" si="0"/>
        <v>4549.93</v>
      </c>
      <c r="G35" s="34">
        <f t="shared" si="1"/>
        <v>90.99860000000001</v>
      </c>
      <c r="H35" s="34">
        <f t="shared" si="2"/>
        <v>4640.9286000000002</v>
      </c>
    </row>
    <row r="36" spans="1:8" x14ac:dyDescent="0.25">
      <c r="A36" s="31" t="s">
        <v>93</v>
      </c>
      <c r="B36" s="31" t="s">
        <v>92</v>
      </c>
      <c r="C36" s="32">
        <v>43129</v>
      </c>
      <c r="D36" s="33">
        <v>64.95</v>
      </c>
      <c r="E36" s="8">
        <v>5</v>
      </c>
      <c r="F36" s="33">
        <f t="shared" si="0"/>
        <v>324.75</v>
      </c>
      <c r="G36" s="34">
        <f t="shared" si="1"/>
        <v>0</v>
      </c>
      <c r="H36" s="34">
        <f t="shared" si="2"/>
        <v>324.75</v>
      </c>
    </row>
    <row r="37" spans="1:8" x14ac:dyDescent="0.25">
      <c r="A37" s="31" t="s">
        <v>93</v>
      </c>
      <c r="B37" s="31" t="s">
        <v>92</v>
      </c>
      <c r="C37" s="32">
        <v>43132</v>
      </c>
      <c r="D37" s="33">
        <v>64.95</v>
      </c>
      <c r="E37" s="8">
        <v>10</v>
      </c>
      <c r="F37" s="33">
        <f t="shared" si="0"/>
        <v>649.5</v>
      </c>
      <c r="G37" s="34">
        <f t="shared" si="1"/>
        <v>0</v>
      </c>
      <c r="H37" s="34">
        <f t="shared" si="2"/>
        <v>649.5</v>
      </c>
    </row>
    <row r="38" spans="1:8" x14ac:dyDescent="0.25">
      <c r="A38" s="31" t="s">
        <v>89</v>
      </c>
      <c r="B38" s="31" t="s">
        <v>90</v>
      </c>
      <c r="C38" s="32">
        <v>43133</v>
      </c>
      <c r="D38" s="33">
        <v>299.95</v>
      </c>
      <c r="E38" s="8">
        <v>7</v>
      </c>
      <c r="F38" s="33">
        <f t="shared" si="0"/>
        <v>2099.65</v>
      </c>
      <c r="G38" s="34">
        <f t="shared" si="1"/>
        <v>41.993000000000002</v>
      </c>
      <c r="H38" s="34">
        <f t="shared" si="2"/>
        <v>2141.643</v>
      </c>
    </row>
    <row r="39" spans="1:8" x14ac:dyDescent="0.25">
      <c r="A39" s="31" t="s">
        <v>89</v>
      </c>
      <c r="B39" s="31" t="s">
        <v>90</v>
      </c>
      <c r="C39" s="32">
        <v>43133</v>
      </c>
      <c r="D39" s="33">
        <v>299.95</v>
      </c>
      <c r="E39" s="8">
        <v>11</v>
      </c>
      <c r="F39" s="33">
        <f t="shared" si="0"/>
        <v>3299.45</v>
      </c>
      <c r="G39" s="34">
        <f t="shared" si="1"/>
        <v>65.989000000000004</v>
      </c>
      <c r="H39" s="34">
        <f t="shared" si="2"/>
        <v>3365.4389999999999</v>
      </c>
    </row>
    <row r="40" spans="1:8" x14ac:dyDescent="0.25">
      <c r="A40" s="31" t="s">
        <v>89</v>
      </c>
      <c r="B40" s="31" t="s">
        <v>90</v>
      </c>
      <c r="C40" s="32">
        <v>43133</v>
      </c>
      <c r="D40" s="33">
        <v>299.95</v>
      </c>
      <c r="E40" s="8">
        <v>9</v>
      </c>
      <c r="F40" s="33">
        <f t="shared" si="0"/>
        <v>2699.5499999999997</v>
      </c>
      <c r="G40" s="34">
        <f t="shared" si="1"/>
        <v>53.990999999999993</v>
      </c>
      <c r="H40" s="34">
        <f t="shared" si="2"/>
        <v>2753.5409999999997</v>
      </c>
    </row>
    <row r="41" spans="1:8" x14ac:dyDescent="0.25">
      <c r="A41" s="31" t="s">
        <v>89</v>
      </c>
      <c r="B41" s="31" t="s">
        <v>90</v>
      </c>
      <c r="C41" s="32">
        <v>43133</v>
      </c>
      <c r="D41" s="33">
        <v>299.95</v>
      </c>
      <c r="E41" s="8">
        <v>12</v>
      </c>
      <c r="F41" s="33">
        <f t="shared" si="0"/>
        <v>3599.3999999999996</v>
      </c>
      <c r="G41" s="34">
        <f t="shared" si="1"/>
        <v>71.988</v>
      </c>
      <c r="H41" s="34">
        <f t="shared" si="2"/>
        <v>3671.3879999999995</v>
      </c>
    </row>
    <row r="42" spans="1:8" x14ac:dyDescent="0.25">
      <c r="A42" s="31" t="s">
        <v>89</v>
      </c>
      <c r="B42" s="31" t="s">
        <v>90</v>
      </c>
      <c r="C42" s="32">
        <v>43133</v>
      </c>
      <c r="D42" s="33">
        <v>299.95</v>
      </c>
      <c r="E42" s="8">
        <v>15</v>
      </c>
      <c r="F42" s="33">
        <f t="shared" si="0"/>
        <v>4499.25</v>
      </c>
      <c r="G42" s="34">
        <f t="shared" si="1"/>
        <v>89.984999999999999</v>
      </c>
      <c r="H42" s="34">
        <f t="shared" si="2"/>
        <v>4589.2349999999997</v>
      </c>
    </row>
    <row r="43" spans="1:8" x14ac:dyDescent="0.25">
      <c r="A43" s="31" t="s">
        <v>89</v>
      </c>
      <c r="B43" s="31" t="s">
        <v>90</v>
      </c>
      <c r="C43" s="32">
        <v>43133</v>
      </c>
      <c r="D43" s="33">
        <v>299.95</v>
      </c>
      <c r="E43" s="8">
        <v>17</v>
      </c>
      <c r="F43" s="33">
        <f t="shared" si="0"/>
        <v>5099.1499999999996</v>
      </c>
      <c r="G43" s="34">
        <f t="shared" si="1"/>
        <v>101.98299999999999</v>
      </c>
      <c r="H43" s="34">
        <f t="shared" si="2"/>
        <v>5201.1329999999998</v>
      </c>
    </row>
    <row r="44" spans="1:8" x14ac:dyDescent="0.25">
      <c r="A44" s="31" t="s">
        <v>93</v>
      </c>
      <c r="B44" s="31" t="s">
        <v>97</v>
      </c>
      <c r="C44" s="32">
        <v>43135</v>
      </c>
      <c r="D44" s="33">
        <v>64.95</v>
      </c>
      <c r="E44" s="8">
        <v>9</v>
      </c>
      <c r="F44" s="33">
        <f t="shared" si="0"/>
        <v>584.55000000000007</v>
      </c>
      <c r="G44" s="34">
        <f t="shared" si="1"/>
        <v>0</v>
      </c>
      <c r="H44" s="34">
        <f t="shared" si="2"/>
        <v>584.55000000000007</v>
      </c>
    </row>
    <row r="45" spans="1:8" x14ac:dyDescent="0.25">
      <c r="A45" s="31" t="s">
        <v>93</v>
      </c>
      <c r="B45" s="31" t="s">
        <v>97</v>
      </c>
      <c r="C45" s="32">
        <v>43135</v>
      </c>
      <c r="D45" s="33">
        <v>64.95</v>
      </c>
      <c r="E45" s="8">
        <v>14</v>
      </c>
      <c r="F45" s="33">
        <f t="shared" si="0"/>
        <v>909.30000000000007</v>
      </c>
      <c r="G45" s="34">
        <f t="shared" si="1"/>
        <v>0</v>
      </c>
      <c r="H45" s="34">
        <f t="shared" si="2"/>
        <v>909.30000000000007</v>
      </c>
    </row>
    <row r="46" spans="1:8" x14ac:dyDescent="0.25">
      <c r="A46" s="31" t="s">
        <v>89</v>
      </c>
      <c r="B46" s="31" t="s">
        <v>92</v>
      </c>
      <c r="C46" s="32">
        <v>43136</v>
      </c>
      <c r="D46" s="33">
        <v>299.95</v>
      </c>
      <c r="E46" s="8">
        <v>1</v>
      </c>
      <c r="F46" s="33">
        <f t="shared" si="0"/>
        <v>299.95</v>
      </c>
      <c r="G46" s="34">
        <f t="shared" si="1"/>
        <v>0</v>
      </c>
      <c r="H46" s="34">
        <f t="shared" si="2"/>
        <v>299.95</v>
      </c>
    </row>
    <row r="47" spans="1:8" x14ac:dyDescent="0.25">
      <c r="A47" s="31" t="s">
        <v>89</v>
      </c>
      <c r="B47" s="31" t="s">
        <v>92</v>
      </c>
      <c r="C47" s="32">
        <v>43136</v>
      </c>
      <c r="D47" s="33">
        <v>299.95</v>
      </c>
      <c r="E47" s="8">
        <v>3</v>
      </c>
      <c r="F47" s="33">
        <f t="shared" si="0"/>
        <v>899.84999999999991</v>
      </c>
      <c r="G47" s="34">
        <f t="shared" si="1"/>
        <v>0</v>
      </c>
      <c r="H47" s="34">
        <f t="shared" si="2"/>
        <v>899.84999999999991</v>
      </c>
    </row>
    <row r="48" spans="1:8" x14ac:dyDescent="0.25">
      <c r="A48" s="31" t="s">
        <v>96</v>
      </c>
      <c r="B48" s="31" t="s">
        <v>97</v>
      </c>
      <c r="C48" s="32">
        <v>43138</v>
      </c>
      <c r="D48" s="33">
        <v>649.99</v>
      </c>
      <c r="E48" s="8">
        <v>4</v>
      </c>
      <c r="F48" s="33">
        <f t="shared" si="0"/>
        <v>2599.96</v>
      </c>
      <c r="G48" s="34">
        <f t="shared" si="1"/>
        <v>51.999200000000002</v>
      </c>
      <c r="H48" s="34">
        <f t="shared" si="2"/>
        <v>2651.9592000000002</v>
      </c>
    </row>
    <row r="49" spans="1:8" x14ac:dyDescent="0.25">
      <c r="A49" s="31" t="s">
        <v>96</v>
      </c>
      <c r="B49" s="31" t="s">
        <v>97</v>
      </c>
      <c r="C49" s="32">
        <v>43138</v>
      </c>
      <c r="D49" s="33">
        <v>649.99</v>
      </c>
      <c r="E49" s="8">
        <v>11</v>
      </c>
      <c r="F49" s="33">
        <f t="shared" si="0"/>
        <v>7149.89</v>
      </c>
      <c r="G49" s="34">
        <f t="shared" si="1"/>
        <v>142.99780000000001</v>
      </c>
      <c r="H49" s="34">
        <f t="shared" si="2"/>
        <v>7292.8878000000004</v>
      </c>
    </row>
    <row r="50" spans="1:8" x14ac:dyDescent="0.25">
      <c r="A50" s="31" t="s">
        <v>95</v>
      </c>
      <c r="B50" s="31" t="s">
        <v>90</v>
      </c>
      <c r="C50" s="32">
        <v>43139</v>
      </c>
      <c r="D50" s="33">
        <v>139.94999999999999</v>
      </c>
      <c r="E50" s="8">
        <v>8</v>
      </c>
      <c r="F50" s="33">
        <f t="shared" si="0"/>
        <v>1119.5999999999999</v>
      </c>
      <c r="G50" s="34">
        <f t="shared" si="1"/>
        <v>0</v>
      </c>
      <c r="H50" s="34">
        <f t="shared" si="2"/>
        <v>1119.5999999999999</v>
      </c>
    </row>
    <row r="51" spans="1:8" x14ac:dyDescent="0.25">
      <c r="A51" s="31" t="s">
        <v>95</v>
      </c>
      <c r="B51" s="31" t="s">
        <v>90</v>
      </c>
      <c r="C51" s="32">
        <v>43139</v>
      </c>
      <c r="D51" s="33">
        <v>139.94999999999999</v>
      </c>
      <c r="E51" s="8">
        <v>13</v>
      </c>
      <c r="F51" s="33">
        <f t="shared" si="0"/>
        <v>1819.35</v>
      </c>
      <c r="G51" s="34">
        <f t="shared" si="1"/>
        <v>36.387</v>
      </c>
      <c r="H51" s="34">
        <f t="shared" si="2"/>
        <v>1855.7369999999999</v>
      </c>
    </row>
    <row r="52" spans="1:8" x14ac:dyDescent="0.25">
      <c r="A52" s="31" t="s">
        <v>93</v>
      </c>
      <c r="B52" s="31" t="s">
        <v>90</v>
      </c>
      <c r="C52" s="32">
        <v>43139</v>
      </c>
      <c r="D52" s="33">
        <v>64.95</v>
      </c>
      <c r="E52" s="8">
        <v>8</v>
      </c>
      <c r="F52" s="33">
        <f t="shared" si="0"/>
        <v>519.6</v>
      </c>
      <c r="G52" s="34">
        <f t="shared" si="1"/>
        <v>0</v>
      </c>
      <c r="H52" s="34">
        <f t="shared" si="2"/>
        <v>519.6</v>
      </c>
    </row>
    <row r="53" spans="1:8" x14ac:dyDescent="0.25">
      <c r="A53" s="31" t="s">
        <v>93</v>
      </c>
      <c r="B53" s="31" t="s">
        <v>90</v>
      </c>
      <c r="C53" s="32">
        <v>43139</v>
      </c>
      <c r="D53" s="33">
        <v>64.95</v>
      </c>
      <c r="E53" s="8">
        <v>14</v>
      </c>
      <c r="F53" s="33">
        <f t="shared" si="0"/>
        <v>909.30000000000007</v>
      </c>
      <c r="G53" s="34">
        <f t="shared" si="1"/>
        <v>0</v>
      </c>
      <c r="H53" s="34">
        <f t="shared" si="2"/>
        <v>909.30000000000007</v>
      </c>
    </row>
    <row r="54" spans="1:8" x14ac:dyDescent="0.25">
      <c r="A54" s="31" t="s">
        <v>91</v>
      </c>
      <c r="B54" s="31" t="s">
        <v>94</v>
      </c>
      <c r="C54" s="32">
        <v>43139</v>
      </c>
      <c r="D54" s="33">
        <v>329.95</v>
      </c>
      <c r="E54" s="8">
        <v>4</v>
      </c>
      <c r="F54" s="33">
        <f t="shared" si="0"/>
        <v>1319.8</v>
      </c>
      <c r="G54" s="34">
        <f t="shared" si="1"/>
        <v>0</v>
      </c>
      <c r="H54" s="34">
        <f t="shared" si="2"/>
        <v>1319.8</v>
      </c>
    </row>
    <row r="55" spans="1:8" x14ac:dyDescent="0.25">
      <c r="A55" s="31" t="s">
        <v>91</v>
      </c>
      <c r="B55" s="31" t="s">
        <v>94</v>
      </c>
      <c r="C55" s="32">
        <v>43139</v>
      </c>
      <c r="D55" s="33">
        <v>329.95</v>
      </c>
      <c r="E55" s="8">
        <v>6</v>
      </c>
      <c r="F55" s="33">
        <f t="shared" si="0"/>
        <v>1979.6999999999998</v>
      </c>
      <c r="G55" s="34">
        <f t="shared" si="1"/>
        <v>39.593999999999994</v>
      </c>
      <c r="H55" s="34">
        <f t="shared" si="2"/>
        <v>2019.2939999999999</v>
      </c>
    </row>
    <row r="56" spans="1:8" x14ac:dyDescent="0.25">
      <c r="A56" s="31" t="s">
        <v>93</v>
      </c>
      <c r="B56" s="31" t="s">
        <v>90</v>
      </c>
      <c r="C56" s="32">
        <v>43142</v>
      </c>
      <c r="D56" s="33">
        <v>64.95</v>
      </c>
      <c r="E56" s="8">
        <v>17</v>
      </c>
      <c r="F56" s="33">
        <f t="shared" si="0"/>
        <v>1104.1500000000001</v>
      </c>
      <c r="G56" s="34">
        <f t="shared" si="1"/>
        <v>0</v>
      </c>
      <c r="H56" s="34">
        <f t="shared" si="2"/>
        <v>1104.1500000000001</v>
      </c>
    </row>
    <row r="57" spans="1:8" x14ac:dyDescent="0.25">
      <c r="A57" s="31" t="s">
        <v>95</v>
      </c>
      <c r="B57" s="31" t="s">
        <v>92</v>
      </c>
      <c r="C57" s="32">
        <v>43143</v>
      </c>
      <c r="D57" s="33">
        <v>139.94999999999999</v>
      </c>
      <c r="E57" s="8">
        <v>11</v>
      </c>
      <c r="F57" s="33">
        <f t="shared" si="0"/>
        <v>1539.4499999999998</v>
      </c>
      <c r="G57" s="34">
        <f t="shared" si="1"/>
        <v>30.788999999999998</v>
      </c>
      <c r="H57" s="34">
        <f t="shared" si="2"/>
        <v>1570.2389999999998</v>
      </c>
    </row>
    <row r="58" spans="1:8" x14ac:dyDescent="0.25">
      <c r="A58" s="31" t="s">
        <v>96</v>
      </c>
      <c r="B58" s="31" t="s">
        <v>97</v>
      </c>
      <c r="C58" s="32">
        <v>43143</v>
      </c>
      <c r="D58" s="33">
        <v>649.99</v>
      </c>
      <c r="E58" s="8">
        <v>1</v>
      </c>
      <c r="F58" s="33">
        <f t="shared" si="0"/>
        <v>649.99</v>
      </c>
      <c r="G58" s="34">
        <f t="shared" si="1"/>
        <v>0</v>
      </c>
      <c r="H58" s="34">
        <f t="shared" si="2"/>
        <v>649.99</v>
      </c>
    </row>
    <row r="59" spans="1:8" x14ac:dyDescent="0.25">
      <c r="A59" s="31" t="s">
        <v>93</v>
      </c>
      <c r="B59" s="31" t="s">
        <v>90</v>
      </c>
      <c r="C59" s="32">
        <v>43146</v>
      </c>
      <c r="D59" s="33">
        <v>64.95</v>
      </c>
      <c r="E59" s="8">
        <v>15</v>
      </c>
      <c r="F59" s="33">
        <f t="shared" si="0"/>
        <v>974.25</v>
      </c>
      <c r="G59" s="34">
        <f t="shared" si="1"/>
        <v>0</v>
      </c>
      <c r="H59" s="34">
        <f t="shared" si="2"/>
        <v>974.25</v>
      </c>
    </row>
    <row r="60" spans="1:8" x14ac:dyDescent="0.25">
      <c r="A60" s="31" t="s">
        <v>93</v>
      </c>
      <c r="B60" s="31" t="s">
        <v>90</v>
      </c>
      <c r="C60" s="32">
        <v>43146</v>
      </c>
      <c r="D60" s="33">
        <v>64.95</v>
      </c>
      <c r="E60" s="8">
        <v>20</v>
      </c>
      <c r="F60" s="33">
        <f t="shared" si="0"/>
        <v>1299</v>
      </c>
      <c r="G60" s="34">
        <f t="shared" si="1"/>
        <v>0</v>
      </c>
      <c r="H60" s="34">
        <f t="shared" si="2"/>
        <v>1299</v>
      </c>
    </row>
    <row r="61" spans="1:8" x14ac:dyDescent="0.25">
      <c r="A61" s="31" t="s">
        <v>96</v>
      </c>
      <c r="B61" s="31" t="s">
        <v>94</v>
      </c>
      <c r="C61" s="32">
        <v>43146</v>
      </c>
      <c r="D61" s="33">
        <v>649.99</v>
      </c>
      <c r="E61" s="8">
        <v>9</v>
      </c>
      <c r="F61" s="33">
        <f t="shared" si="0"/>
        <v>5849.91</v>
      </c>
      <c r="G61" s="34">
        <f t="shared" si="1"/>
        <v>116.9982</v>
      </c>
      <c r="H61" s="34">
        <f t="shared" si="2"/>
        <v>5966.9081999999999</v>
      </c>
    </row>
    <row r="62" spans="1:8" x14ac:dyDescent="0.25">
      <c r="A62" s="31" t="s">
        <v>96</v>
      </c>
      <c r="B62" s="31" t="s">
        <v>90</v>
      </c>
      <c r="C62" s="32">
        <v>43146</v>
      </c>
      <c r="D62" s="33">
        <v>649.99</v>
      </c>
      <c r="E62" s="8">
        <v>14</v>
      </c>
      <c r="F62" s="33">
        <f t="shared" si="0"/>
        <v>9099.86</v>
      </c>
      <c r="G62" s="34">
        <f t="shared" si="1"/>
        <v>181.99720000000002</v>
      </c>
      <c r="H62" s="34">
        <f t="shared" si="2"/>
        <v>9281.8572000000004</v>
      </c>
    </row>
    <row r="63" spans="1:8" x14ac:dyDescent="0.25">
      <c r="A63" s="31" t="s">
        <v>96</v>
      </c>
      <c r="B63" s="31" t="s">
        <v>97</v>
      </c>
      <c r="C63" s="32">
        <v>43146</v>
      </c>
      <c r="D63" s="33">
        <v>649.99</v>
      </c>
      <c r="E63" s="8">
        <v>5</v>
      </c>
      <c r="F63" s="33">
        <f t="shared" si="0"/>
        <v>3249.95</v>
      </c>
      <c r="G63" s="34">
        <f t="shared" si="1"/>
        <v>64.998999999999995</v>
      </c>
      <c r="H63" s="34">
        <f t="shared" si="2"/>
        <v>3314.9489999999996</v>
      </c>
    </row>
    <row r="64" spans="1:8" x14ac:dyDescent="0.25">
      <c r="A64" s="31" t="s">
        <v>95</v>
      </c>
      <c r="B64" s="31" t="s">
        <v>97</v>
      </c>
      <c r="C64" s="32">
        <v>43147</v>
      </c>
      <c r="D64" s="33">
        <v>139.94999999999999</v>
      </c>
      <c r="E64" s="8">
        <v>8</v>
      </c>
      <c r="F64" s="33">
        <f t="shared" si="0"/>
        <v>1119.5999999999999</v>
      </c>
      <c r="G64" s="34">
        <f t="shared" si="1"/>
        <v>0</v>
      </c>
      <c r="H64" s="34">
        <f t="shared" si="2"/>
        <v>1119.5999999999999</v>
      </c>
    </row>
    <row r="65" spans="1:8" x14ac:dyDescent="0.25">
      <c r="A65" s="31" t="s">
        <v>96</v>
      </c>
      <c r="B65" s="31" t="s">
        <v>90</v>
      </c>
      <c r="C65" s="32">
        <v>43147</v>
      </c>
      <c r="D65" s="33">
        <v>649.99</v>
      </c>
      <c r="E65" s="8">
        <v>18</v>
      </c>
      <c r="F65" s="33">
        <f t="shared" si="0"/>
        <v>11699.82</v>
      </c>
      <c r="G65" s="34">
        <f t="shared" si="1"/>
        <v>233.99639999999999</v>
      </c>
      <c r="H65" s="34">
        <f t="shared" si="2"/>
        <v>11933.8164</v>
      </c>
    </row>
    <row r="66" spans="1:8" x14ac:dyDescent="0.25">
      <c r="A66" s="31" t="s">
        <v>96</v>
      </c>
      <c r="B66" s="31" t="s">
        <v>97</v>
      </c>
      <c r="C66" s="32">
        <v>43148</v>
      </c>
      <c r="D66" s="33">
        <v>649.99</v>
      </c>
      <c r="E66" s="8">
        <v>14</v>
      </c>
      <c r="F66" s="33">
        <f t="shared" si="0"/>
        <v>9099.86</v>
      </c>
      <c r="G66" s="34">
        <f t="shared" si="1"/>
        <v>181.99720000000002</v>
      </c>
      <c r="H66" s="34">
        <f t="shared" si="2"/>
        <v>9281.8572000000004</v>
      </c>
    </row>
    <row r="67" spans="1:8" x14ac:dyDescent="0.25">
      <c r="A67" s="31" t="s">
        <v>89</v>
      </c>
      <c r="B67" s="31" t="s">
        <v>90</v>
      </c>
      <c r="C67" s="32">
        <v>43149</v>
      </c>
      <c r="D67" s="33">
        <v>299.95</v>
      </c>
      <c r="E67" s="8">
        <v>18</v>
      </c>
      <c r="F67" s="33">
        <f t="shared" si="0"/>
        <v>5399.0999999999995</v>
      </c>
      <c r="G67" s="34">
        <f t="shared" si="1"/>
        <v>107.98199999999999</v>
      </c>
      <c r="H67" s="34">
        <f t="shared" si="2"/>
        <v>5507.0819999999994</v>
      </c>
    </row>
    <row r="68" spans="1:8" x14ac:dyDescent="0.25">
      <c r="A68" s="31" t="s">
        <v>89</v>
      </c>
      <c r="B68" s="31" t="s">
        <v>92</v>
      </c>
      <c r="C68" s="32">
        <v>43149</v>
      </c>
      <c r="D68" s="33">
        <v>299.95</v>
      </c>
      <c r="E68" s="8">
        <v>2</v>
      </c>
      <c r="F68" s="33">
        <f t="shared" si="0"/>
        <v>599.9</v>
      </c>
      <c r="G68" s="34">
        <f t="shared" si="1"/>
        <v>0</v>
      </c>
      <c r="H68" s="34">
        <f t="shared" si="2"/>
        <v>599.9</v>
      </c>
    </row>
    <row r="69" spans="1:8" x14ac:dyDescent="0.25">
      <c r="A69" s="31" t="s">
        <v>89</v>
      </c>
      <c r="B69" s="31" t="s">
        <v>97</v>
      </c>
      <c r="C69" s="32">
        <v>43150</v>
      </c>
      <c r="D69" s="33">
        <v>299.95</v>
      </c>
      <c r="E69" s="8">
        <v>12</v>
      </c>
      <c r="F69" s="33">
        <f t="shared" ref="F69:F132" si="3">D69*E69</f>
        <v>3599.3999999999996</v>
      </c>
      <c r="G69" s="34">
        <f t="shared" ref="G69:G132" si="4">IF(F69&gt;$M$3,F69*$M$4,0)</f>
        <v>71.988</v>
      </c>
      <c r="H69" s="34">
        <f t="shared" ref="H69:H132" si="5">F69+G69</f>
        <v>3671.3879999999995</v>
      </c>
    </row>
    <row r="70" spans="1:8" x14ac:dyDescent="0.25">
      <c r="A70" s="31" t="s">
        <v>96</v>
      </c>
      <c r="B70" s="31" t="s">
        <v>90</v>
      </c>
      <c r="C70" s="32">
        <v>43150</v>
      </c>
      <c r="D70" s="33">
        <v>649.99</v>
      </c>
      <c r="E70" s="8">
        <v>17</v>
      </c>
      <c r="F70" s="33">
        <f t="shared" si="3"/>
        <v>11049.83</v>
      </c>
      <c r="G70" s="34">
        <f t="shared" si="4"/>
        <v>220.9966</v>
      </c>
      <c r="H70" s="34">
        <f t="shared" si="5"/>
        <v>11270.8266</v>
      </c>
    </row>
    <row r="71" spans="1:8" x14ac:dyDescent="0.25">
      <c r="A71" s="31" t="s">
        <v>91</v>
      </c>
      <c r="B71" s="31" t="s">
        <v>92</v>
      </c>
      <c r="C71" s="32">
        <v>43154</v>
      </c>
      <c r="D71" s="33">
        <v>329.95</v>
      </c>
      <c r="E71" s="8">
        <v>14</v>
      </c>
      <c r="F71" s="33">
        <f t="shared" si="3"/>
        <v>4619.3</v>
      </c>
      <c r="G71" s="34">
        <f t="shared" si="4"/>
        <v>92.38600000000001</v>
      </c>
      <c r="H71" s="34">
        <f t="shared" si="5"/>
        <v>4711.6860000000006</v>
      </c>
    </row>
    <row r="72" spans="1:8" x14ac:dyDescent="0.25">
      <c r="A72" s="31" t="s">
        <v>96</v>
      </c>
      <c r="B72" s="31" t="s">
        <v>94</v>
      </c>
      <c r="C72" s="32">
        <v>43155</v>
      </c>
      <c r="D72" s="33">
        <v>649.99</v>
      </c>
      <c r="E72" s="8">
        <v>9</v>
      </c>
      <c r="F72" s="33">
        <f t="shared" si="3"/>
        <v>5849.91</v>
      </c>
      <c r="G72" s="34">
        <f t="shared" si="4"/>
        <v>116.9982</v>
      </c>
      <c r="H72" s="34">
        <f t="shared" si="5"/>
        <v>5966.9081999999999</v>
      </c>
    </row>
    <row r="73" spans="1:8" x14ac:dyDescent="0.25">
      <c r="A73" s="31" t="s">
        <v>95</v>
      </c>
      <c r="B73" s="31" t="s">
        <v>94</v>
      </c>
      <c r="C73" s="32">
        <v>43159</v>
      </c>
      <c r="D73" s="33">
        <v>139.94999999999999</v>
      </c>
      <c r="E73" s="8">
        <v>4</v>
      </c>
      <c r="F73" s="33">
        <f t="shared" si="3"/>
        <v>559.79999999999995</v>
      </c>
      <c r="G73" s="34">
        <f t="shared" si="4"/>
        <v>0</v>
      </c>
      <c r="H73" s="34">
        <f t="shared" si="5"/>
        <v>559.79999999999995</v>
      </c>
    </row>
    <row r="74" spans="1:8" x14ac:dyDescent="0.25">
      <c r="A74" s="31" t="s">
        <v>91</v>
      </c>
      <c r="B74" s="31" t="s">
        <v>90</v>
      </c>
      <c r="C74" s="32">
        <v>43159</v>
      </c>
      <c r="D74" s="33">
        <v>329.95</v>
      </c>
      <c r="E74" s="8">
        <v>20</v>
      </c>
      <c r="F74" s="33">
        <f t="shared" si="3"/>
        <v>6599</v>
      </c>
      <c r="G74" s="34">
        <f t="shared" si="4"/>
        <v>131.97999999999999</v>
      </c>
      <c r="H74" s="34">
        <f t="shared" si="5"/>
        <v>6730.98</v>
      </c>
    </row>
    <row r="75" spans="1:8" x14ac:dyDescent="0.25">
      <c r="A75" s="31" t="s">
        <v>93</v>
      </c>
      <c r="B75" s="31" t="s">
        <v>92</v>
      </c>
      <c r="C75" s="32">
        <v>43160</v>
      </c>
      <c r="D75" s="33">
        <v>64.95</v>
      </c>
      <c r="E75" s="8">
        <v>10</v>
      </c>
      <c r="F75" s="33">
        <f t="shared" si="3"/>
        <v>649.5</v>
      </c>
      <c r="G75" s="34">
        <f t="shared" si="4"/>
        <v>0</v>
      </c>
      <c r="H75" s="34">
        <f t="shared" si="5"/>
        <v>649.5</v>
      </c>
    </row>
    <row r="76" spans="1:8" x14ac:dyDescent="0.25">
      <c r="A76" s="31" t="s">
        <v>93</v>
      </c>
      <c r="B76" s="31" t="s">
        <v>94</v>
      </c>
      <c r="C76" s="32">
        <v>43162</v>
      </c>
      <c r="D76" s="33">
        <v>64.95</v>
      </c>
      <c r="E76" s="8">
        <v>12</v>
      </c>
      <c r="F76" s="33">
        <f t="shared" si="3"/>
        <v>779.40000000000009</v>
      </c>
      <c r="G76" s="34">
        <f t="shared" si="4"/>
        <v>0</v>
      </c>
      <c r="H76" s="34">
        <f t="shared" si="5"/>
        <v>779.40000000000009</v>
      </c>
    </row>
    <row r="77" spans="1:8" x14ac:dyDescent="0.25">
      <c r="A77" s="31" t="s">
        <v>95</v>
      </c>
      <c r="B77" s="31" t="s">
        <v>94</v>
      </c>
      <c r="C77" s="32">
        <v>43163</v>
      </c>
      <c r="D77" s="33">
        <v>139.94999999999999</v>
      </c>
      <c r="E77" s="8">
        <v>11</v>
      </c>
      <c r="F77" s="33">
        <f t="shared" si="3"/>
        <v>1539.4499999999998</v>
      </c>
      <c r="G77" s="34">
        <f t="shared" si="4"/>
        <v>30.788999999999998</v>
      </c>
      <c r="H77" s="34">
        <f t="shared" si="5"/>
        <v>1570.2389999999998</v>
      </c>
    </row>
    <row r="78" spans="1:8" x14ac:dyDescent="0.25">
      <c r="A78" s="31" t="s">
        <v>91</v>
      </c>
      <c r="B78" s="31" t="s">
        <v>98</v>
      </c>
      <c r="C78" s="32">
        <v>43164</v>
      </c>
      <c r="D78" s="33">
        <v>329.95</v>
      </c>
      <c r="E78" s="8">
        <v>1</v>
      </c>
      <c r="F78" s="33">
        <f t="shared" si="3"/>
        <v>329.95</v>
      </c>
      <c r="G78" s="34">
        <f t="shared" si="4"/>
        <v>0</v>
      </c>
      <c r="H78" s="34">
        <f t="shared" si="5"/>
        <v>329.95</v>
      </c>
    </row>
    <row r="79" spans="1:8" x14ac:dyDescent="0.25">
      <c r="A79" s="31" t="s">
        <v>95</v>
      </c>
      <c r="B79" s="31" t="s">
        <v>92</v>
      </c>
      <c r="C79" s="32">
        <v>43167</v>
      </c>
      <c r="D79" s="33">
        <v>139.94999999999999</v>
      </c>
      <c r="E79" s="8">
        <v>15</v>
      </c>
      <c r="F79" s="33">
        <f t="shared" si="3"/>
        <v>2099.25</v>
      </c>
      <c r="G79" s="34">
        <f t="shared" si="4"/>
        <v>41.984999999999999</v>
      </c>
      <c r="H79" s="34">
        <f t="shared" si="5"/>
        <v>2141.2350000000001</v>
      </c>
    </row>
    <row r="80" spans="1:8" x14ac:dyDescent="0.25">
      <c r="A80" s="31" t="s">
        <v>89</v>
      </c>
      <c r="B80" s="31" t="s">
        <v>98</v>
      </c>
      <c r="C80" s="32">
        <v>43167</v>
      </c>
      <c r="D80" s="33">
        <v>299.95</v>
      </c>
      <c r="E80" s="8">
        <v>6</v>
      </c>
      <c r="F80" s="33">
        <f t="shared" si="3"/>
        <v>1799.6999999999998</v>
      </c>
      <c r="G80" s="34">
        <f t="shared" si="4"/>
        <v>35.994</v>
      </c>
      <c r="H80" s="34">
        <f t="shared" si="5"/>
        <v>1835.6939999999997</v>
      </c>
    </row>
    <row r="81" spans="1:8" x14ac:dyDescent="0.25">
      <c r="A81" s="31" t="s">
        <v>96</v>
      </c>
      <c r="B81" s="31" t="s">
        <v>94</v>
      </c>
      <c r="C81" s="32">
        <v>43167</v>
      </c>
      <c r="D81" s="33">
        <v>649.99</v>
      </c>
      <c r="E81" s="8">
        <v>8</v>
      </c>
      <c r="F81" s="33">
        <f t="shared" si="3"/>
        <v>5199.92</v>
      </c>
      <c r="G81" s="34">
        <f t="shared" si="4"/>
        <v>103.9984</v>
      </c>
      <c r="H81" s="34">
        <f t="shared" si="5"/>
        <v>5303.9184000000005</v>
      </c>
    </row>
    <row r="82" spans="1:8" x14ac:dyDescent="0.25">
      <c r="A82" s="31" t="s">
        <v>89</v>
      </c>
      <c r="B82" s="31" t="s">
        <v>90</v>
      </c>
      <c r="C82" s="32">
        <v>43168</v>
      </c>
      <c r="D82" s="33">
        <v>299.95</v>
      </c>
      <c r="E82" s="8">
        <v>17</v>
      </c>
      <c r="F82" s="33">
        <f t="shared" si="3"/>
        <v>5099.1499999999996</v>
      </c>
      <c r="G82" s="34">
        <f t="shared" si="4"/>
        <v>101.98299999999999</v>
      </c>
      <c r="H82" s="34">
        <f t="shared" si="5"/>
        <v>5201.1329999999998</v>
      </c>
    </row>
    <row r="83" spans="1:8" x14ac:dyDescent="0.25">
      <c r="A83" s="31" t="s">
        <v>89</v>
      </c>
      <c r="B83" s="31" t="s">
        <v>97</v>
      </c>
      <c r="C83" s="32">
        <v>43168</v>
      </c>
      <c r="D83" s="33">
        <v>299.95</v>
      </c>
      <c r="E83" s="8">
        <v>2</v>
      </c>
      <c r="F83" s="33">
        <f t="shared" si="3"/>
        <v>599.9</v>
      </c>
      <c r="G83" s="34">
        <f t="shared" si="4"/>
        <v>0</v>
      </c>
      <c r="H83" s="34">
        <f t="shared" si="5"/>
        <v>599.9</v>
      </c>
    </row>
    <row r="84" spans="1:8" x14ac:dyDescent="0.25">
      <c r="A84" s="31" t="s">
        <v>89</v>
      </c>
      <c r="B84" s="31" t="s">
        <v>97</v>
      </c>
      <c r="C84" s="32">
        <v>43168</v>
      </c>
      <c r="D84" s="33">
        <v>299.95</v>
      </c>
      <c r="E84" s="8">
        <v>9</v>
      </c>
      <c r="F84" s="33">
        <f t="shared" si="3"/>
        <v>2699.5499999999997</v>
      </c>
      <c r="G84" s="34">
        <f t="shared" si="4"/>
        <v>53.990999999999993</v>
      </c>
      <c r="H84" s="34">
        <f t="shared" si="5"/>
        <v>2753.5409999999997</v>
      </c>
    </row>
    <row r="85" spans="1:8" x14ac:dyDescent="0.25">
      <c r="A85" s="31" t="s">
        <v>96</v>
      </c>
      <c r="B85" s="31" t="s">
        <v>97</v>
      </c>
      <c r="C85" s="32">
        <v>43168</v>
      </c>
      <c r="D85" s="33">
        <v>649.99</v>
      </c>
      <c r="E85" s="8">
        <v>8</v>
      </c>
      <c r="F85" s="33">
        <f t="shared" si="3"/>
        <v>5199.92</v>
      </c>
      <c r="G85" s="34">
        <f t="shared" si="4"/>
        <v>103.9984</v>
      </c>
      <c r="H85" s="34">
        <f t="shared" si="5"/>
        <v>5303.9184000000005</v>
      </c>
    </row>
    <row r="86" spans="1:8" x14ac:dyDescent="0.25">
      <c r="A86" s="31" t="s">
        <v>91</v>
      </c>
      <c r="B86" s="31" t="s">
        <v>94</v>
      </c>
      <c r="C86" s="32">
        <v>43169</v>
      </c>
      <c r="D86" s="33">
        <v>329.95</v>
      </c>
      <c r="E86" s="8">
        <v>5</v>
      </c>
      <c r="F86" s="33">
        <f t="shared" si="3"/>
        <v>1649.75</v>
      </c>
      <c r="G86" s="34">
        <f t="shared" si="4"/>
        <v>32.994999999999997</v>
      </c>
      <c r="H86" s="34">
        <f t="shared" si="5"/>
        <v>1682.7449999999999</v>
      </c>
    </row>
    <row r="87" spans="1:8" x14ac:dyDescent="0.25">
      <c r="A87" s="31" t="s">
        <v>96</v>
      </c>
      <c r="B87" s="31" t="s">
        <v>94</v>
      </c>
      <c r="C87" s="32">
        <v>43171</v>
      </c>
      <c r="D87" s="33">
        <v>649.99</v>
      </c>
      <c r="E87" s="8">
        <v>11</v>
      </c>
      <c r="F87" s="33">
        <f t="shared" si="3"/>
        <v>7149.89</v>
      </c>
      <c r="G87" s="34">
        <f t="shared" si="4"/>
        <v>142.99780000000001</v>
      </c>
      <c r="H87" s="34">
        <f t="shared" si="5"/>
        <v>7292.8878000000004</v>
      </c>
    </row>
    <row r="88" spans="1:8" x14ac:dyDescent="0.25">
      <c r="A88" s="31" t="s">
        <v>93</v>
      </c>
      <c r="B88" s="31" t="s">
        <v>94</v>
      </c>
      <c r="C88" s="32">
        <v>43173</v>
      </c>
      <c r="D88" s="33">
        <v>64.95</v>
      </c>
      <c r="E88" s="8">
        <v>9</v>
      </c>
      <c r="F88" s="33">
        <f t="shared" si="3"/>
        <v>584.55000000000007</v>
      </c>
      <c r="G88" s="34">
        <f t="shared" si="4"/>
        <v>0</v>
      </c>
      <c r="H88" s="34">
        <f t="shared" si="5"/>
        <v>584.55000000000007</v>
      </c>
    </row>
    <row r="89" spans="1:8" x14ac:dyDescent="0.25">
      <c r="A89" s="31" t="s">
        <v>93</v>
      </c>
      <c r="B89" s="31" t="s">
        <v>98</v>
      </c>
      <c r="C89" s="32">
        <v>43173</v>
      </c>
      <c r="D89" s="33">
        <v>64.95</v>
      </c>
      <c r="E89" s="8">
        <v>1</v>
      </c>
      <c r="F89" s="33">
        <f t="shared" si="3"/>
        <v>64.95</v>
      </c>
      <c r="G89" s="34">
        <f t="shared" si="4"/>
        <v>0</v>
      </c>
      <c r="H89" s="34">
        <f t="shared" si="5"/>
        <v>64.95</v>
      </c>
    </row>
    <row r="90" spans="1:8" x14ac:dyDescent="0.25">
      <c r="A90" s="31" t="s">
        <v>89</v>
      </c>
      <c r="B90" s="31" t="s">
        <v>98</v>
      </c>
      <c r="C90" s="32">
        <v>43173</v>
      </c>
      <c r="D90" s="33">
        <v>299.95</v>
      </c>
      <c r="E90" s="8">
        <v>11</v>
      </c>
      <c r="F90" s="33">
        <f t="shared" si="3"/>
        <v>3299.45</v>
      </c>
      <c r="G90" s="34">
        <f t="shared" si="4"/>
        <v>65.989000000000004</v>
      </c>
      <c r="H90" s="34">
        <f t="shared" si="5"/>
        <v>3365.4389999999999</v>
      </c>
    </row>
    <row r="91" spans="1:8" x14ac:dyDescent="0.25">
      <c r="A91" s="31" t="s">
        <v>93</v>
      </c>
      <c r="B91" s="31" t="s">
        <v>94</v>
      </c>
      <c r="C91" s="32">
        <v>43174</v>
      </c>
      <c r="D91" s="33">
        <v>64.95</v>
      </c>
      <c r="E91" s="8">
        <v>5</v>
      </c>
      <c r="F91" s="33">
        <f t="shared" si="3"/>
        <v>324.75</v>
      </c>
      <c r="G91" s="34">
        <f t="shared" si="4"/>
        <v>0</v>
      </c>
      <c r="H91" s="34">
        <f t="shared" si="5"/>
        <v>324.75</v>
      </c>
    </row>
    <row r="92" spans="1:8" x14ac:dyDescent="0.25">
      <c r="A92" s="31" t="s">
        <v>95</v>
      </c>
      <c r="B92" s="31" t="s">
        <v>92</v>
      </c>
      <c r="C92" s="32">
        <v>43175</v>
      </c>
      <c r="D92" s="33">
        <v>139.94999999999999</v>
      </c>
      <c r="E92" s="8">
        <v>12</v>
      </c>
      <c r="F92" s="33">
        <f t="shared" si="3"/>
        <v>1679.3999999999999</v>
      </c>
      <c r="G92" s="34">
        <f t="shared" si="4"/>
        <v>33.588000000000001</v>
      </c>
      <c r="H92" s="34">
        <f t="shared" si="5"/>
        <v>1712.9879999999998</v>
      </c>
    </row>
    <row r="93" spans="1:8" x14ac:dyDescent="0.25">
      <c r="A93" s="31" t="s">
        <v>96</v>
      </c>
      <c r="B93" s="31" t="s">
        <v>97</v>
      </c>
      <c r="C93" s="32">
        <v>43176</v>
      </c>
      <c r="D93" s="33">
        <v>649.99</v>
      </c>
      <c r="E93" s="8">
        <v>9</v>
      </c>
      <c r="F93" s="33">
        <f t="shared" si="3"/>
        <v>5849.91</v>
      </c>
      <c r="G93" s="34">
        <f t="shared" si="4"/>
        <v>116.9982</v>
      </c>
      <c r="H93" s="34">
        <f t="shared" si="5"/>
        <v>5966.9081999999999</v>
      </c>
    </row>
    <row r="94" spans="1:8" x14ac:dyDescent="0.25">
      <c r="A94" s="31" t="s">
        <v>91</v>
      </c>
      <c r="B94" s="31" t="s">
        <v>97</v>
      </c>
      <c r="C94" s="32">
        <v>43176</v>
      </c>
      <c r="D94" s="33">
        <v>329.95</v>
      </c>
      <c r="E94" s="8">
        <v>1</v>
      </c>
      <c r="F94" s="33">
        <f t="shared" si="3"/>
        <v>329.95</v>
      </c>
      <c r="G94" s="34">
        <f t="shared" si="4"/>
        <v>0</v>
      </c>
      <c r="H94" s="34">
        <f t="shared" si="5"/>
        <v>329.95</v>
      </c>
    </row>
    <row r="95" spans="1:8" x14ac:dyDescent="0.25">
      <c r="A95" s="31" t="s">
        <v>91</v>
      </c>
      <c r="B95" s="31" t="s">
        <v>90</v>
      </c>
      <c r="C95" s="32">
        <v>43178</v>
      </c>
      <c r="D95" s="33">
        <v>329.95</v>
      </c>
      <c r="E95" s="8">
        <v>16</v>
      </c>
      <c r="F95" s="33">
        <f t="shared" si="3"/>
        <v>5279.2</v>
      </c>
      <c r="G95" s="34">
        <f t="shared" si="4"/>
        <v>105.584</v>
      </c>
      <c r="H95" s="34">
        <f t="shared" si="5"/>
        <v>5384.7839999999997</v>
      </c>
    </row>
    <row r="96" spans="1:8" x14ac:dyDescent="0.25">
      <c r="A96" s="31" t="s">
        <v>96</v>
      </c>
      <c r="B96" s="31" t="s">
        <v>92</v>
      </c>
      <c r="C96" s="32">
        <v>43181</v>
      </c>
      <c r="D96" s="33">
        <v>649.99</v>
      </c>
      <c r="E96" s="8">
        <v>8</v>
      </c>
      <c r="F96" s="33">
        <f t="shared" si="3"/>
        <v>5199.92</v>
      </c>
      <c r="G96" s="34">
        <f t="shared" si="4"/>
        <v>103.9984</v>
      </c>
      <c r="H96" s="34">
        <f t="shared" si="5"/>
        <v>5303.9184000000005</v>
      </c>
    </row>
    <row r="97" spans="1:8" x14ac:dyDescent="0.25">
      <c r="A97" s="31" t="s">
        <v>93</v>
      </c>
      <c r="B97" s="31" t="s">
        <v>90</v>
      </c>
      <c r="C97" s="32">
        <v>43182</v>
      </c>
      <c r="D97" s="33">
        <v>64.95</v>
      </c>
      <c r="E97" s="8">
        <v>20</v>
      </c>
      <c r="F97" s="33">
        <f t="shared" si="3"/>
        <v>1299</v>
      </c>
      <c r="G97" s="34">
        <f t="shared" si="4"/>
        <v>0</v>
      </c>
      <c r="H97" s="34">
        <f t="shared" si="5"/>
        <v>1299</v>
      </c>
    </row>
    <row r="98" spans="1:8" x14ac:dyDescent="0.25">
      <c r="A98" s="31" t="s">
        <v>91</v>
      </c>
      <c r="B98" s="31" t="s">
        <v>98</v>
      </c>
      <c r="C98" s="32">
        <v>43182</v>
      </c>
      <c r="D98" s="33">
        <v>329.95</v>
      </c>
      <c r="E98" s="8">
        <v>6</v>
      </c>
      <c r="F98" s="33">
        <f t="shared" si="3"/>
        <v>1979.6999999999998</v>
      </c>
      <c r="G98" s="34">
        <f t="shared" si="4"/>
        <v>39.593999999999994</v>
      </c>
      <c r="H98" s="34">
        <f t="shared" si="5"/>
        <v>2019.2939999999999</v>
      </c>
    </row>
    <row r="99" spans="1:8" x14ac:dyDescent="0.25">
      <c r="A99" s="31" t="s">
        <v>91</v>
      </c>
      <c r="B99" s="31" t="s">
        <v>90</v>
      </c>
      <c r="C99" s="32">
        <v>43184</v>
      </c>
      <c r="D99" s="33">
        <v>329.95</v>
      </c>
      <c r="E99" s="8">
        <v>20</v>
      </c>
      <c r="F99" s="33">
        <f t="shared" si="3"/>
        <v>6599</v>
      </c>
      <c r="G99" s="34">
        <f t="shared" si="4"/>
        <v>131.97999999999999</v>
      </c>
      <c r="H99" s="34">
        <f t="shared" si="5"/>
        <v>6730.98</v>
      </c>
    </row>
    <row r="100" spans="1:8" x14ac:dyDescent="0.25">
      <c r="A100" s="31" t="s">
        <v>91</v>
      </c>
      <c r="B100" s="31" t="s">
        <v>94</v>
      </c>
      <c r="C100" s="32">
        <v>43185</v>
      </c>
      <c r="D100" s="33">
        <v>329.95</v>
      </c>
      <c r="E100" s="8">
        <v>15</v>
      </c>
      <c r="F100" s="33">
        <f t="shared" si="3"/>
        <v>4949.25</v>
      </c>
      <c r="G100" s="34">
        <f t="shared" si="4"/>
        <v>98.984999999999999</v>
      </c>
      <c r="H100" s="34">
        <f t="shared" si="5"/>
        <v>5048.2349999999997</v>
      </c>
    </row>
    <row r="101" spans="1:8" x14ac:dyDescent="0.25">
      <c r="A101" s="31" t="s">
        <v>89</v>
      </c>
      <c r="B101" s="31" t="s">
        <v>98</v>
      </c>
      <c r="C101" s="32">
        <v>43188</v>
      </c>
      <c r="D101" s="33">
        <v>299.95</v>
      </c>
      <c r="E101" s="8">
        <v>9</v>
      </c>
      <c r="F101" s="33">
        <f t="shared" si="3"/>
        <v>2699.5499999999997</v>
      </c>
      <c r="G101" s="34">
        <f t="shared" si="4"/>
        <v>53.990999999999993</v>
      </c>
      <c r="H101" s="34">
        <f t="shared" si="5"/>
        <v>2753.5409999999997</v>
      </c>
    </row>
    <row r="102" spans="1:8" x14ac:dyDescent="0.25">
      <c r="A102" s="31" t="s">
        <v>96</v>
      </c>
      <c r="B102" s="31" t="s">
        <v>92</v>
      </c>
      <c r="C102" s="32">
        <v>43188</v>
      </c>
      <c r="D102" s="33">
        <v>649.99</v>
      </c>
      <c r="E102" s="8">
        <v>7</v>
      </c>
      <c r="F102" s="33">
        <f t="shared" si="3"/>
        <v>4549.93</v>
      </c>
      <c r="G102" s="34">
        <f t="shared" si="4"/>
        <v>90.99860000000001</v>
      </c>
      <c r="H102" s="34">
        <f t="shared" si="5"/>
        <v>4640.9286000000002</v>
      </c>
    </row>
    <row r="103" spans="1:8" x14ac:dyDescent="0.25">
      <c r="A103" s="31" t="s">
        <v>93</v>
      </c>
      <c r="B103" s="31" t="s">
        <v>92</v>
      </c>
      <c r="C103" s="32">
        <v>43190</v>
      </c>
      <c r="D103" s="33">
        <v>64.95</v>
      </c>
      <c r="E103" s="8">
        <v>6</v>
      </c>
      <c r="F103" s="33">
        <f t="shared" si="3"/>
        <v>389.70000000000005</v>
      </c>
      <c r="G103" s="34">
        <f t="shared" si="4"/>
        <v>0</v>
      </c>
      <c r="H103" s="34">
        <f t="shared" si="5"/>
        <v>389.70000000000005</v>
      </c>
    </row>
    <row r="104" spans="1:8" x14ac:dyDescent="0.25">
      <c r="A104" s="31" t="s">
        <v>95</v>
      </c>
      <c r="B104" s="31" t="s">
        <v>94</v>
      </c>
      <c r="C104" s="32">
        <v>43191</v>
      </c>
      <c r="D104" s="33">
        <v>139.94999999999999</v>
      </c>
      <c r="E104" s="8">
        <v>14</v>
      </c>
      <c r="F104" s="33">
        <f t="shared" si="3"/>
        <v>1959.2999999999997</v>
      </c>
      <c r="G104" s="34">
        <f t="shared" si="4"/>
        <v>39.185999999999993</v>
      </c>
      <c r="H104" s="34">
        <f t="shared" si="5"/>
        <v>1998.4859999999996</v>
      </c>
    </row>
    <row r="105" spans="1:8" x14ac:dyDescent="0.25">
      <c r="A105" s="31" t="s">
        <v>91</v>
      </c>
      <c r="B105" s="31" t="s">
        <v>97</v>
      </c>
      <c r="C105" s="32">
        <v>43191</v>
      </c>
      <c r="D105" s="33">
        <v>329.95</v>
      </c>
      <c r="E105" s="8">
        <v>3</v>
      </c>
      <c r="F105" s="33">
        <f t="shared" si="3"/>
        <v>989.84999999999991</v>
      </c>
      <c r="G105" s="34">
        <f t="shared" si="4"/>
        <v>0</v>
      </c>
      <c r="H105" s="34">
        <f t="shared" si="5"/>
        <v>989.84999999999991</v>
      </c>
    </row>
    <row r="106" spans="1:8" x14ac:dyDescent="0.25">
      <c r="A106" s="31" t="s">
        <v>89</v>
      </c>
      <c r="B106" s="31" t="s">
        <v>98</v>
      </c>
      <c r="C106" s="32">
        <v>43192</v>
      </c>
      <c r="D106" s="33">
        <v>299.95</v>
      </c>
      <c r="E106" s="8">
        <v>5</v>
      </c>
      <c r="F106" s="33">
        <f t="shared" si="3"/>
        <v>1499.75</v>
      </c>
      <c r="G106" s="34">
        <f t="shared" si="4"/>
        <v>0</v>
      </c>
      <c r="H106" s="34">
        <f t="shared" si="5"/>
        <v>1499.75</v>
      </c>
    </row>
    <row r="107" spans="1:8" x14ac:dyDescent="0.25">
      <c r="A107" s="31" t="s">
        <v>89</v>
      </c>
      <c r="B107" s="31" t="s">
        <v>92</v>
      </c>
      <c r="C107" s="32">
        <v>43194</v>
      </c>
      <c r="D107" s="33">
        <v>299.95</v>
      </c>
      <c r="E107" s="8">
        <v>3</v>
      </c>
      <c r="F107" s="33">
        <f t="shared" si="3"/>
        <v>899.84999999999991</v>
      </c>
      <c r="G107" s="34">
        <f t="shared" si="4"/>
        <v>0</v>
      </c>
      <c r="H107" s="34">
        <f t="shared" si="5"/>
        <v>899.84999999999991</v>
      </c>
    </row>
    <row r="108" spans="1:8" x14ac:dyDescent="0.25">
      <c r="A108" s="31" t="s">
        <v>95</v>
      </c>
      <c r="B108" s="31" t="s">
        <v>97</v>
      </c>
      <c r="C108" s="32">
        <v>43195</v>
      </c>
      <c r="D108" s="33">
        <v>139.94999999999999</v>
      </c>
      <c r="E108" s="8">
        <v>13</v>
      </c>
      <c r="F108" s="33">
        <f t="shared" si="3"/>
        <v>1819.35</v>
      </c>
      <c r="G108" s="34">
        <f t="shared" si="4"/>
        <v>36.387</v>
      </c>
      <c r="H108" s="34">
        <f t="shared" si="5"/>
        <v>1855.7369999999999</v>
      </c>
    </row>
    <row r="109" spans="1:8" x14ac:dyDescent="0.25">
      <c r="A109" s="31" t="s">
        <v>93</v>
      </c>
      <c r="B109" s="31" t="s">
        <v>92</v>
      </c>
      <c r="C109" s="32">
        <v>43195</v>
      </c>
      <c r="D109" s="33">
        <v>64.95</v>
      </c>
      <c r="E109" s="8">
        <v>13</v>
      </c>
      <c r="F109" s="33">
        <f t="shared" si="3"/>
        <v>844.35</v>
      </c>
      <c r="G109" s="34">
        <f t="shared" si="4"/>
        <v>0</v>
      </c>
      <c r="H109" s="34">
        <f t="shared" si="5"/>
        <v>844.35</v>
      </c>
    </row>
    <row r="110" spans="1:8" x14ac:dyDescent="0.25">
      <c r="A110" s="31" t="s">
        <v>91</v>
      </c>
      <c r="B110" s="31" t="s">
        <v>90</v>
      </c>
      <c r="C110" s="32">
        <v>43195</v>
      </c>
      <c r="D110" s="33">
        <v>329.95</v>
      </c>
      <c r="E110" s="8">
        <v>18</v>
      </c>
      <c r="F110" s="33">
        <f t="shared" si="3"/>
        <v>5939.0999999999995</v>
      </c>
      <c r="G110" s="34">
        <f t="shared" si="4"/>
        <v>118.782</v>
      </c>
      <c r="H110" s="34">
        <f t="shared" si="5"/>
        <v>6057.8819999999996</v>
      </c>
    </row>
    <row r="111" spans="1:8" x14ac:dyDescent="0.25">
      <c r="A111" s="31" t="s">
        <v>91</v>
      </c>
      <c r="B111" s="31" t="s">
        <v>92</v>
      </c>
      <c r="C111" s="32">
        <v>43195</v>
      </c>
      <c r="D111" s="33">
        <v>329.95</v>
      </c>
      <c r="E111" s="8">
        <v>11</v>
      </c>
      <c r="F111" s="33">
        <f t="shared" si="3"/>
        <v>3629.45</v>
      </c>
      <c r="G111" s="34">
        <f t="shared" si="4"/>
        <v>72.588999999999999</v>
      </c>
      <c r="H111" s="34">
        <f t="shared" si="5"/>
        <v>3702.0389999999998</v>
      </c>
    </row>
    <row r="112" spans="1:8" x14ac:dyDescent="0.25">
      <c r="A112" s="31" t="s">
        <v>91</v>
      </c>
      <c r="B112" s="31" t="s">
        <v>98</v>
      </c>
      <c r="C112" s="32">
        <v>43195</v>
      </c>
      <c r="D112" s="33">
        <v>329.95</v>
      </c>
      <c r="E112" s="8">
        <v>6</v>
      </c>
      <c r="F112" s="33">
        <f t="shared" si="3"/>
        <v>1979.6999999999998</v>
      </c>
      <c r="G112" s="34">
        <f t="shared" si="4"/>
        <v>39.593999999999994</v>
      </c>
      <c r="H112" s="34">
        <f t="shared" si="5"/>
        <v>2019.2939999999999</v>
      </c>
    </row>
    <row r="113" spans="1:8" x14ac:dyDescent="0.25">
      <c r="A113" s="31" t="s">
        <v>91</v>
      </c>
      <c r="B113" s="31" t="s">
        <v>98</v>
      </c>
      <c r="C113" s="32">
        <v>43195</v>
      </c>
      <c r="D113" s="33">
        <v>329.95</v>
      </c>
      <c r="E113" s="8">
        <v>2</v>
      </c>
      <c r="F113" s="33">
        <f t="shared" si="3"/>
        <v>659.9</v>
      </c>
      <c r="G113" s="34">
        <f t="shared" si="4"/>
        <v>0</v>
      </c>
      <c r="H113" s="34">
        <f t="shared" si="5"/>
        <v>659.9</v>
      </c>
    </row>
    <row r="114" spans="1:8" x14ac:dyDescent="0.25">
      <c r="A114" s="31" t="s">
        <v>93</v>
      </c>
      <c r="B114" s="31" t="s">
        <v>94</v>
      </c>
      <c r="C114" s="32">
        <v>43196</v>
      </c>
      <c r="D114" s="33">
        <v>64.95</v>
      </c>
      <c r="E114" s="8">
        <v>13</v>
      </c>
      <c r="F114" s="33">
        <f t="shared" si="3"/>
        <v>844.35</v>
      </c>
      <c r="G114" s="34">
        <f t="shared" si="4"/>
        <v>0</v>
      </c>
      <c r="H114" s="34">
        <f t="shared" si="5"/>
        <v>844.35</v>
      </c>
    </row>
    <row r="115" spans="1:8" x14ac:dyDescent="0.25">
      <c r="A115" s="31" t="s">
        <v>95</v>
      </c>
      <c r="B115" s="31" t="s">
        <v>92</v>
      </c>
      <c r="C115" s="32">
        <v>43197</v>
      </c>
      <c r="D115" s="33">
        <v>139.94999999999999</v>
      </c>
      <c r="E115" s="8">
        <v>3</v>
      </c>
      <c r="F115" s="33">
        <f t="shared" si="3"/>
        <v>419.84999999999997</v>
      </c>
      <c r="G115" s="34">
        <f t="shared" si="4"/>
        <v>0</v>
      </c>
      <c r="H115" s="34">
        <f t="shared" si="5"/>
        <v>419.84999999999997</v>
      </c>
    </row>
    <row r="116" spans="1:8" x14ac:dyDescent="0.25">
      <c r="A116" s="31" t="s">
        <v>95</v>
      </c>
      <c r="B116" s="31" t="s">
        <v>97</v>
      </c>
      <c r="C116" s="32">
        <v>43199</v>
      </c>
      <c r="D116" s="33">
        <v>139.94999999999999</v>
      </c>
      <c r="E116" s="8">
        <v>10</v>
      </c>
      <c r="F116" s="33">
        <f t="shared" si="3"/>
        <v>1399.5</v>
      </c>
      <c r="G116" s="34">
        <f t="shared" si="4"/>
        <v>0</v>
      </c>
      <c r="H116" s="34">
        <f t="shared" si="5"/>
        <v>1399.5</v>
      </c>
    </row>
    <row r="117" spans="1:8" x14ac:dyDescent="0.25">
      <c r="A117" s="31" t="s">
        <v>89</v>
      </c>
      <c r="B117" s="31" t="s">
        <v>98</v>
      </c>
      <c r="C117" s="32">
        <v>43199</v>
      </c>
      <c r="D117" s="33">
        <v>299.95</v>
      </c>
      <c r="E117" s="8">
        <v>8</v>
      </c>
      <c r="F117" s="33">
        <f t="shared" si="3"/>
        <v>2399.6</v>
      </c>
      <c r="G117" s="34">
        <f t="shared" si="4"/>
        <v>47.991999999999997</v>
      </c>
      <c r="H117" s="34">
        <f t="shared" si="5"/>
        <v>2447.5920000000001</v>
      </c>
    </row>
    <row r="118" spans="1:8" x14ac:dyDescent="0.25">
      <c r="A118" s="31" t="s">
        <v>91</v>
      </c>
      <c r="B118" s="31" t="s">
        <v>92</v>
      </c>
      <c r="C118" s="32">
        <v>43199</v>
      </c>
      <c r="D118" s="33">
        <v>329.95</v>
      </c>
      <c r="E118" s="8">
        <v>14</v>
      </c>
      <c r="F118" s="33">
        <f t="shared" si="3"/>
        <v>4619.3</v>
      </c>
      <c r="G118" s="34">
        <f t="shared" si="4"/>
        <v>92.38600000000001</v>
      </c>
      <c r="H118" s="34">
        <f t="shared" si="5"/>
        <v>4711.6860000000006</v>
      </c>
    </row>
    <row r="119" spans="1:8" x14ac:dyDescent="0.25">
      <c r="A119" s="31" t="s">
        <v>96</v>
      </c>
      <c r="B119" s="31" t="s">
        <v>92</v>
      </c>
      <c r="C119" s="32">
        <v>43201</v>
      </c>
      <c r="D119" s="33">
        <v>649.99</v>
      </c>
      <c r="E119" s="8">
        <v>4</v>
      </c>
      <c r="F119" s="33">
        <f t="shared" si="3"/>
        <v>2599.96</v>
      </c>
      <c r="G119" s="34">
        <f t="shared" si="4"/>
        <v>51.999200000000002</v>
      </c>
      <c r="H119" s="34">
        <f t="shared" si="5"/>
        <v>2651.9592000000002</v>
      </c>
    </row>
    <row r="120" spans="1:8" x14ac:dyDescent="0.25">
      <c r="A120" s="31" t="s">
        <v>91</v>
      </c>
      <c r="B120" s="31" t="s">
        <v>92</v>
      </c>
      <c r="C120" s="32">
        <v>43201</v>
      </c>
      <c r="D120" s="33">
        <v>329.95</v>
      </c>
      <c r="E120" s="8">
        <v>4</v>
      </c>
      <c r="F120" s="33">
        <f t="shared" si="3"/>
        <v>1319.8</v>
      </c>
      <c r="G120" s="34">
        <f t="shared" si="4"/>
        <v>0</v>
      </c>
      <c r="H120" s="34">
        <f t="shared" si="5"/>
        <v>1319.8</v>
      </c>
    </row>
    <row r="121" spans="1:8" x14ac:dyDescent="0.25">
      <c r="A121" s="31" t="s">
        <v>95</v>
      </c>
      <c r="B121" s="31" t="s">
        <v>98</v>
      </c>
      <c r="C121" s="32">
        <v>43202</v>
      </c>
      <c r="D121" s="33">
        <v>139.94999999999999</v>
      </c>
      <c r="E121" s="8">
        <v>12</v>
      </c>
      <c r="F121" s="33">
        <f t="shared" si="3"/>
        <v>1679.3999999999999</v>
      </c>
      <c r="G121" s="34">
        <f t="shared" si="4"/>
        <v>33.588000000000001</v>
      </c>
      <c r="H121" s="34">
        <f t="shared" si="5"/>
        <v>1712.9879999999998</v>
      </c>
    </row>
    <row r="122" spans="1:8" x14ac:dyDescent="0.25">
      <c r="A122" s="31" t="s">
        <v>96</v>
      </c>
      <c r="B122" s="31" t="s">
        <v>90</v>
      </c>
      <c r="C122" s="32">
        <v>43202</v>
      </c>
      <c r="D122" s="33">
        <v>649.99</v>
      </c>
      <c r="E122" s="8">
        <v>7</v>
      </c>
      <c r="F122" s="33">
        <f t="shared" si="3"/>
        <v>4549.93</v>
      </c>
      <c r="G122" s="34">
        <f t="shared" si="4"/>
        <v>90.99860000000001</v>
      </c>
      <c r="H122" s="34">
        <f t="shared" si="5"/>
        <v>4640.9286000000002</v>
      </c>
    </row>
    <row r="123" spans="1:8" x14ac:dyDescent="0.25">
      <c r="A123" s="31" t="s">
        <v>91</v>
      </c>
      <c r="B123" s="31" t="s">
        <v>94</v>
      </c>
      <c r="C123" s="32">
        <v>43202</v>
      </c>
      <c r="D123" s="33">
        <v>329.95</v>
      </c>
      <c r="E123" s="8">
        <v>6</v>
      </c>
      <c r="F123" s="33">
        <f t="shared" si="3"/>
        <v>1979.6999999999998</v>
      </c>
      <c r="G123" s="34">
        <f t="shared" si="4"/>
        <v>39.593999999999994</v>
      </c>
      <c r="H123" s="34">
        <f t="shared" si="5"/>
        <v>2019.2939999999999</v>
      </c>
    </row>
    <row r="124" spans="1:8" x14ac:dyDescent="0.25">
      <c r="A124" s="31" t="s">
        <v>93</v>
      </c>
      <c r="B124" s="31" t="s">
        <v>90</v>
      </c>
      <c r="C124" s="32">
        <v>43204</v>
      </c>
      <c r="D124" s="33">
        <v>64.95</v>
      </c>
      <c r="E124" s="8">
        <v>12</v>
      </c>
      <c r="F124" s="33">
        <f t="shared" si="3"/>
        <v>779.40000000000009</v>
      </c>
      <c r="G124" s="34">
        <f t="shared" si="4"/>
        <v>0</v>
      </c>
      <c r="H124" s="34">
        <f t="shared" si="5"/>
        <v>779.40000000000009</v>
      </c>
    </row>
    <row r="125" spans="1:8" x14ac:dyDescent="0.25">
      <c r="A125" s="31" t="s">
        <v>93</v>
      </c>
      <c r="B125" s="31" t="s">
        <v>98</v>
      </c>
      <c r="C125" s="32">
        <v>43204</v>
      </c>
      <c r="D125" s="33">
        <v>64.95</v>
      </c>
      <c r="E125" s="8">
        <v>12</v>
      </c>
      <c r="F125" s="33">
        <f t="shared" si="3"/>
        <v>779.40000000000009</v>
      </c>
      <c r="G125" s="34">
        <f t="shared" si="4"/>
        <v>0</v>
      </c>
      <c r="H125" s="34">
        <f t="shared" si="5"/>
        <v>779.40000000000009</v>
      </c>
    </row>
    <row r="126" spans="1:8" x14ac:dyDescent="0.25">
      <c r="A126" s="31" t="s">
        <v>93</v>
      </c>
      <c r="B126" s="31" t="s">
        <v>97</v>
      </c>
      <c r="C126" s="32">
        <v>43205</v>
      </c>
      <c r="D126" s="33">
        <v>64.95</v>
      </c>
      <c r="E126" s="8">
        <v>8</v>
      </c>
      <c r="F126" s="33">
        <f t="shared" si="3"/>
        <v>519.6</v>
      </c>
      <c r="G126" s="34">
        <f t="shared" si="4"/>
        <v>0</v>
      </c>
      <c r="H126" s="34">
        <f t="shared" si="5"/>
        <v>519.6</v>
      </c>
    </row>
    <row r="127" spans="1:8" x14ac:dyDescent="0.25">
      <c r="A127" s="31" t="s">
        <v>91</v>
      </c>
      <c r="B127" s="31" t="s">
        <v>92</v>
      </c>
      <c r="C127" s="32">
        <v>43206</v>
      </c>
      <c r="D127" s="33">
        <v>329.95</v>
      </c>
      <c r="E127" s="8">
        <v>5</v>
      </c>
      <c r="F127" s="33">
        <f t="shared" si="3"/>
        <v>1649.75</v>
      </c>
      <c r="G127" s="34">
        <f t="shared" si="4"/>
        <v>32.994999999999997</v>
      </c>
      <c r="H127" s="34">
        <f t="shared" si="5"/>
        <v>1682.7449999999999</v>
      </c>
    </row>
    <row r="128" spans="1:8" x14ac:dyDescent="0.25">
      <c r="A128" s="31" t="s">
        <v>96</v>
      </c>
      <c r="B128" s="31" t="s">
        <v>92</v>
      </c>
      <c r="C128" s="32">
        <v>43208</v>
      </c>
      <c r="D128" s="33">
        <v>649.99</v>
      </c>
      <c r="E128" s="8">
        <v>8</v>
      </c>
      <c r="F128" s="33">
        <f t="shared" si="3"/>
        <v>5199.92</v>
      </c>
      <c r="G128" s="34">
        <f t="shared" si="4"/>
        <v>103.9984</v>
      </c>
      <c r="H128" s="34">
        <f t="shared" si="5"/>
        <v>5303.9184000000005</v>
      </c>
    </row>
    <row r="129" spans="1:8" x14ac:dyDescent="0.25">
      <c r="A129" s="31" t="s">
        <v>93</v>
      </c>
      <c r="B129" s="31" t="s">
        <v>90</v>
      </c>
      <c r="C129" s="32">
        <v>43209</v>
      </c>
      <c r="D129" s="33">
        <v>64.95</v>
      </c>
      <c r="E129" s="8">
        <v>11</v>
      </c>
      <c r="F129" s="33">
        <f t="shared" si="3"/>
        <v>714.45</v>
      </c>
      <c r="G129" s="34">
        <f t="shared" si="4"/>
        <v>0</v>
      </c>
      <c r="H129" s="34">
        <f t="shared" si="5"/>
        <v>714.45</v>
      </c>
    </row>
    <row r="130" spans="1:8" x14ac:dyDescent="0.25">
      <c r="A130" s="31" t="s">
        <v>91</v>
      </c>
      <c r="B130" s="31" t="s">
        <v>94</v>
      </c>
      <c r="C130" s="32">
        <v>43209</v>
      </c>
      <c r="D130" s="33">
        <v>329.95</v>
      </c>
      <c r="E130" s="8">
        <v>2</v>
      </c>
      <c r="F130" s="33">
        <f t="shared" si="3"/>
        <v>659.9</v>
      </c>
      <c r="G130" s="34">
        <f t="shared" si="4"/>
        <v>0</v>
      </c>
      <c r="H130" s="34">
        <f t="shared" si="5"/>
        <v>659.9</v>
      </c>
    </row>
    <row r="131" spans="1:8" x14ac:dyDescent="0.25">
      <c r="A131" s="31" t="s">
        <v>91</v>
      </c>
      <c r="B131" s="31" t="s">
        <v>97</v>
      </c>
      <c r="C131" s="32">
        <v>43209</v>
      </c>
      <c r="D131" s="33">
        <v>329.95</v>
      </c>
      <c r="E131" s="8">
        <v>1</v>
      </c>
      <c r="F131" s="33">
        <f t="shared" si="3"/>
        <v>329.95</v>
      </c>
      <c r="G131" s="34">
        <f t="shared" si="4"/>
        <v>0</v>
      </c>
      <c r="H131" s="34">
        <f t="shared" si="5"/>
        <v>329.95</v>
      </c>
    </row>
    <row r="132" spans="1:8" x14ac:dyDescent="0.25">
      <c r="A132" s="31" t="s">
        <v>95</v>
      </c>
      <c r="B132" s="31" t="s">
        <v>98</v>
      </c>
      <c r="C132" s="32">
        <v>43210</v>
      </c>
      <c r="D132" s="33">
        <v>139.94999999999999</v>
      </c>
      <c r="E132" s="8">
        <v>12</v>
      </c>
      <c r="F132" s="33">
        <f t="shared" si="3"/>
        <v>1679.3999999999999</v>
      </c>
      <c r="G132" s="34">
        <f t="shared" si="4"/>
        <v>33.588000000000001</v>
      </c>
      <c r="H132" s="34">
        <f t="shared" si="5"/>
        <v>1712.9879999999998</v>
      </c>
    </row>
    <row r="133" spans="1:8" x14ac:dyDescent="0.25">
      <c r="A133" s="31" t="s">
        <v>93</v>
      </c>
      <c r="B133" s="31" t="s">
        <v>90</v>
      </c>
      <c r="C133" s="32">
        <v>43211</v>
      </c>
      <c r="D133" s="33">
        <v>64.95</v>
      </c>
      <c r="E133" s="8">
        <v>10</v>
      </c>
      <c r="F133" s="33">
        <f t="shared" ref="F133:F196" si="6">D133*E133</f>
        <v>649.5</v>
      </c>
      <c r="G133" s="34">
        <f t="shared" ref="G133:G196" si="7">IF(F133&gt;$M$3,F133*$M$4,0)</f>
        <v>0</v>
      </c>
      <c r="H133" s="34">
        <f t="shared" ref="H133:H196" si="8">F133+G133</f>
        <v>649.5</v>
      </c>
    </row>
    <row r="134" spans="1:8" x14ac:dyDescent="0.25">
      <c r="A134" s="31" t="s">
        <v>93</v>
      </c>
      <c r="B134" s="31" t="s">
        <v>92</v>
      </c>
      <c r="C134" s="32">
        <v>43211</v>
      </c>
      <c r="D134" s="33">
        <v>64.95</v>
      </c>
      <c r="E134" s="8">
        <v>7</v>
      </c>
      <c r="F134" s="33">
        <f t="shared" si="6"/>
        <v>454.65000000000003</v>
      </c>
      <c r="G134" s="34">
        <f t="shared" si="7"/>
        <v>0</v>
      </c>
      <c r="H134" s="34">
        <f t="shared" si="8"/>
        <v>454.65000000000003</v>
      </c>
    </row>
    <row r="135" spans="1:8" x14ac:dyDescent="0.25">
      <c r="A135" s="31" t="s">
        <v>89</v>
      </c>
      <c r="B135" s="31" t="s">
        <v>94</v>
      </c>
      <c r="C135" s="32">
        <v>43211</v>
      </c>
      <c r="D135" s="33">
        <v>299.95</v>
      </c>
      <c r="E135" s="8">
        <v>8</v>
      </c>
      <c r="F135" s="33">
        <f t="shared" si="6"/>
        <v>2399.6</v>
      </c>
      <c r="G135" s="34">
        <f t="shared" si="7"/>
        <v>47.991999999999997</v>
      </c>
      <c r="H135" s="34">
        <f t="shared" si="8"/>
        <v>2447.5920000000001</v>
      </c>
    </row>
    <row r="136" spans="1:8" x14ac:dyDescent="0.25">
      <c r="A136" s="31" t="s">
        <v>91</v>
      </c>
      <c r="B136" s="31" t="s">
        <v>97</v>
      </c>
      <c r="C136" s="32">
        <v>43211</v>
      </c>
      <c r="D136" s="33">
        <v>329.95</v>
      </c>
      <c r="E136" s="8">
        <v>4</v>
      </c>
      <c r="F136" s="33">
        <f t="shared" si="6"/>
        <v>1319.8</v>
      </c>
      <c r="G136" s="34">
        <f t="shared" si="7"/>
        <v>0</v>
      </c>
      <c r="H136" s="34">
        <f t="shared" si="8"/>
        <v>1319.8</v>
      </c>
    </row>
    <row r="137" spans="1:8" x14ac:dyDescent="0.25">
      <c r="A137" s="31" t="s">
        <v>91</v>
      </c>
      <c r="B137" s="31" t="s">
        <v>98</v>
      </c>
      <c r="C137" s="32">
        <v>43211</v>
      </c>
      <c r="D137" s="33">
        <v>329.95</v>
      </c>
      <c r="E137" s="8">
        <v>7</v>
      </c>
      <c r="F137" s="33">
        <f t="shared" si="6"/>
        <v>2309.65</v>
      </c>
      <c r="G137" s="34">
        <f t="shared" si="7"/>
        <v>46.193000000000005</v>
      </c>
      <c r="H137" s="34">
        <f t="shared" si="8"/>
        <v>2355.8430000000003</v>
      </c>
    </row>
    <row r="138" spans="1:8" x14ac:dyDescent="0.25">
      <c r="A138" s="31" t="s">
        <v>96</v>
      </c>
      <c r="B138" s="31" t="s">
        <v>90</v>
      </c>
      <c r="C138" s="32">
        <v>43212</v>
      </c>
      <c r="D138" s="33">
        <v>649.99</v>
      </c>
      <c r="E138" s="8">
        <v>16</v>
      </c>
      <c r="F138" s="33">
        <f t="shared" si="6"/>
        <v>10399.84</v>
      </c>
      <c r="G138" s="34">
        <f t="shared" si="7"/>
        <v>207.99680000000001</v>
      </c>
      <c r="H138" s="34">
        <f t="shared" si="8"/>
        <v>10607.836800000001</v>
      </c>
    </row>
    <row r="139" spans="1:8" x14ac:dyDescent="0.25">
      <c r="A139" s="31" t="s">
        <v>96</v>
      </c>
      <c r="B139" s="31" t="s">
        <v>98</v>
      </c>
      <c r="C139" s="32">
        <v>43215</v>
      </c>
      <c r="D139" s="33">
        <v>649.99</v>
      </c>
      <c r="E139" s="8">
        <v>8</v>
      </c>
      <c r="F139" s="33">
        <f t="shared" si="6"/>
        <v>5199.92</v>
      </c>
      <c r="G139" s="34">
        <f t="shared" si="7"/>
        <v>103.9984</v>
      </c>
      <c r="H139" s="34">
        <f t="shared" si="8"/>
        <v>5303.9184000000005</v>
      </c>
    </row>
    <row r="140" spans="1:8" x14ac:dyDescent="0.25">
      <c r="A140" s="31" t="s">
        <v>96</v>
      </c>
      <c r="B140" s="31" t="s">
        <v>97</v>
      </c>
      <c r="C140" s="32">
        <v>43216</v>
      </c>
      <c r="D140" s="33">
        <v>649.99</v>
      </c>
      <c r="E140" s="8">
        <v>2</v>
      </c>
      <c r="F140" s="33">
        <f t="shared" si="6"/>
        <v>1299.98</v>
      </c>
      <c r="G140" s="34">
        <f t="shared" si="7"/>
        <v>0</v>
      </c>
      <c r="H140" s="34">
        <f t="shared" si="8"/>
        <v>1299.98</v>
      </c>
    </row>
    <row r="141" spans="1:8" x14ac:dyDescent="0.25">
      <c r="A141" s="31" t="s">
        <v>91</v>
      </c>
      <c r="B141" s="31" t="s">
        <v>97</v>
      </c>
      <c r="C141" s="32">
        <v>43216</v>
      </c>
      <c r="D141" s="33">
        <v>329.95</v>
      </c>
      <c r="E141" s="8">
        <v>11</v>
      </c>
      <c r="F141" s="33">
        <f t="shared" si="6"/>
        <v>3629.45</v>
      </c>
      <c r="G141" s="34">
        <f t="shared" si="7"/>
        <v>72.588999999999999</v>
      </c>
      <c r="H141" s="34">
        <f t="shared" si="8"/>
        <v>3702.0389999999998</v>
      </c>
    </row>
    <row r="142" spans="1:8" x14ac:dyDescent="0.25">
      <c r="A142" s="31" t="s">
        <v>95</v>
      </c>
      <c r="B142" s="31" t="s">
        <v>98</v>
      </c>
      <c r="C142" s="32">
        <v>43217</v>
      </c>
      <c r="D142" s="33">
        <v>139.94999999999999</v>
      </c>
      <c r="E142" s="8">
        <v>12</v>
      </c>
      <c r="F142" s="33">
        <f t="shared" si="6"/>
        <v>1679.3999999999999</v>
      </c>
      <c r="G142" s="34">
        <f t="shared" si="7"/>
        <v>33.588000000000001</v>
      </c>
      <c r="H142" s="34">
        <f t="shared" si="8"/>
        <v>1712.9879999999998</v>
      </c>
    </row>
    <row r="143" spans="1:8" x14ac:dyDescent="0.25">
      <c r="A143" s="31" t="s">
        <v>89</v>
      </c>
      <c r="B143" s="31" t="s">
        <v>94</v>
      </c>
      <c r="C143" s="32">
        <v>43217</v>
      </c>
      <c r="D143" s="33">
        <v>299.95</v>
      </c>
      <c r="E143" s="8">
        <v>8</v>
      </c>
      <c r="F143" s="33">
        <f t="shared" si="6"/>
        <v>2399.6</v>
      </c>
      <c r="G143" s="34">
        <f t="shared" si="7"/>
        <v>47.991999999999997</v>
      </c>
      <c r="H143" s="34">
        <f t="shared" si="8"/>
        <v>2447.5920000000001</v>
      </c>
    </row>
    <row r="144" spans="1:8" x14ac:dyDescent="0.25">
      <c r="A144" s="31" t="s">
        <v>93</v>
      </c>
      <c r="B144" s="31" t="s">
        <v>97</v>
      </c>
      <c r="C144" s="32">
        <v>43218</v>
      </c>
      <c r="D144" s="33">
        <v>64.95</v>
      </c>
      <c r="E144" s="8">
        <v>1</v>
      </c>
      <c r="F144" s="33">
        <f t="shared" si="6"/>
        <v>64.95</v>
      </c>
      <c r="G144" s="34">
        <f t="shared" si="7"/>
        <v>0</v>
      </c>
      <c r="H144" s="34">
        <f t="shared" si="8"/>
        <v>64.95</v>
      </c>
    </row>
    <row r="145" spans="1:8" x14ac:dyDescent="0.25">
      <c r="A145" s="31" t="s">
        <v>91</v>
      </c>
      <c r="B145" s="31" t="s">
        <v>94</v>
      </c>
      <c r="C145" s="32">
        <v>43223</v>
      </c>
      <c r="D145" s="33">
        <v>329.95</v>
      </c>
      <c r="E145" s="8">
        <v>2</v>
      </c>
      <c r="F145" s="33">
        <f t="shared" si="6"/>
        <v>659.9</v>
      </c>
      <c r="G145" s="34">
        <f t="shared" si="7"/>
        <v>0</v>
      </c>
      <c r="H145" s="34">
        <f t="shared" si="8"/>
        <v>659.9</v>
      </c>
    </row>
    <row r="146" spans="1:8" x14ac:dyDescent="0.25">
      <c r="A146" s="31" t="s">
        <v>96</v>
      </c>
      <c r="B146" s="31" t="s">
        <v>98</v>
      </c>
      <c r="C146" s="32">
        <v>43224</v>
      </c>
      <c r="D146" s="33">
        <v>649.99</v>
      </c>
      <c r="E146" s="8">
        <v>6</v>
      </c>
      <c r="F146" s="33">
        <f t="shared" si="6"/>
        <v>3899.94</v>
      </c>
      <c r="G146" s="34">
        <f t="shared" si="7"/>
        <v>77.998800000000003</v>
      </c>
      <c r="H146" s="34">
        <f t="shared" si="8"/>
        <v>3977.9387999999999</v>
      </c>
    </row>
    <row r="147" spans="1:8" x14ac:dyDescent="0.25">
      <c r="A147" s="31" t="s">
        <v>93</v>
      </c>
      <c r="B147" s="31" t="s">
        <v>94</v>
      </c>
      <c r="C147" s="32">
        <v>43226</v>
      </c>
      <c r="D147" s="33">
        <v>64.95</v>
      </c>
      <c r="E147" s="8">
        <v>5</v>
      </c>
      <c r="F147" s="33">
        <f t="shared" si="6"/>
        <v>324.75</v>
      </c>
      <c r="G147" s="34">
        <f t="shared" si="7"/>
        <v>0</v>
      </c>
      <c r="H147" s="34">
        <f t="shared" si="8"/>
        <v>324.75</v>
      </c>
    </row>
    <row r="148" spans="1:8" x14ac:dyDescent="0.25">
      <c r="A148" s="31" t="s">
        <v>96</v>
      </c>
      <c r="B148" s="31" t="s">
        <v>97</v>
      </c>
      <c r="C148" s="32">
        <v>43227</v>
      </c>
      <c r="D148" s="33">
        <v>649.99</v>
      </c>
      <c r="E148" s="8">
        <v>6</v>
      </c>
      <c r="F148" s="33">
        <f t="shared" si="6"/>
        <v>3899.94</v>
      </c>
      <c r="G148" s="34">
        <f t="shared" si="7"/>
        <v>77.998800000000003</v>
      </c>
      <c r="H148" s="34">
        <f t="shared" si="8"/>
        <v>3977.9387999999999</v>
      </c>
    </row>
    <row r="149" spans="1:8" x14ac:dyDescent="0.25">
      <c r="A149" s="31" t="s">
        <v>91</v>
      </c>
      <c r="B149" s="31" t="s">
        <v>97</v>
      </c>
      <c r="C149" s="32">
        <v>43227</v>
      </c>
      <c r="D149" s="33">
        <v>329.95</v>
      </c>
      <c r="E149" s="8">
        <v>15</v>
      </c>
      <c r="F149" s="33">
        <f t="shared" si="6"/>
        <v>4949.25</v>
      </c>
      <c r="G149" s="34">
        <f t="shared" si="7"/>
        <v>98.984999999999999</v>
      </c>
      <c r="H149" s="34">
        <f t="shared" si="8"/>
        <v>5048.2349999999997</v>
      </c>
    </row>
    <row r="150" spans="1:8" x14ac:dyDescent="0.25">
      <c r="A150" s="31" t="s">
        <v>96</v>
      </c>
      <c r="B150" s="31" t="s">
        <v>94</v>
      </c>
      <c r="C150" s="32">
        <v>43229</v>
      </c>
      <c r="D150" s="33">
        <v>649.99</v>
      </c>
      <c r="E150" s="8">
        <v>9</v>
      </c>
      <c r="F150" s="33">
        <f t="shared" si="6"/>
        <v>5849.91</v>
      </c>
      <c r="G150" s="34">
        <f t="shared" si="7"/>
        <v>116.9982</v>
      </c>
      <c r="H150" s="34">
        <f t="shared" si="8"/>
        <v>5966.9081999999999</v>
      </c>
    </row>
    <row r="151" spans="1:8" x14ac:dyDescent="0.25">
      <c r="A151" s="31" t="s">
        <v>89</v>
      </c>
      <c r="B151" s="31" t="s">
        <v>98</v>
      </c>
      <c r="C151" s="32">
        <v>43230</v>
      </c>
      <c r="D151" s="33">
        <v>299.95</v>
      </c>
      <c r="E151" s="8">
        <v>11</v>
      </c>
      <c r="F151" s="33">
        <f t="shared" si="6"/>
        <v>3299.45</v>
      </c>
      <c r="G151" s="34">
        <f t="shared" si="7"/>
        <v>65.989000000000004</v>
      </c>
      <c r="H151" s="34">
        <f t="shared" si="8"/>
        <v>3365.4389999999999</v>
      </c>
    </row>
    <row r="152" spans="1:8" x14ac:dyDescent="0.25">
      <c r="A152" s="31" t="s">
        <v>96</v>
      </c>
      <c r="B152" s="31" t="s">
        <v>92</v>
      </c>
      <c r="C152" s="32">
        <v>43230</v>
      </c>
      <c r="D152" s="33">
        <v>649.99</v>
      </c>
      <c r="E152" s="8">
        <v>10</v>
      </c>
      <c r="F152" s="33">
        <f t="shared" si="6"/>
        <v>6499.9</v>
      </c>
      <c r="G152" s="34">
        <f t="shared" si="7"/>
        <v>129.99799999999999</v>
      </c>
      <c r="H152" s="34">
        <f t="shared" si="8"/>
        <v>6629.8979999999992</v>
      </c>
    </row>
    <row r="153" spans="1:8" x14ac:dyDescent="0.25">
      <c r="A153" s="31" t="s">
        <v>93</v>
      </c>
      <c r="B153" s="31" t="s">
        <v>92</v>
      </c>
      <c r="C153" s="32">
        <v>43231</v>
      </c>
      <c r="D153" s="33">
        <v>64.95</v>
      </c>
      <c r="E153" s="8">
        <v>3</v>
      </c>
      <c r="F153" s="33">
        <f t="shared" si="6"/>
        <v>194.85000000000002</v>
      </c>
      <c r="G153" s="34">
        <f t="shared" si="7"/>
        <v>0</v>
      </c>
      <c r="H153" s="34">
        <f t="shared" si="8"/>
        <v>194.85000000000002</v>
      </c>
    </row>
    <row r="154" spans="1:8" x14ac:dyDescent="0.25">
      <c r="A154" s="31" t="s">
        <v>95</v>
      </c>
      <c r="B154" s="31" t="s">
        <v>97</v>
      </c>
      <c r="C154" s="32">
        <v>43232</v>
      </c>
      <c r="D154" s="33">
        <v>139.94999999999999</v>
      </c>
      <c r="E154" s="8">
        <v>15</v>
      </c>
      <c r="F154" s="33">
        <f t="shared" si="6"/>
        <v>2099.25</v>
      </c>
      <c r="G154" s="34">
        <f t="shared" si="7"/>
        <v>41.984999999999999</v>
      </c>
      <c r="H154" s="34">
        <f t="shared" si="8"/>
        <v>2141.2350000000001</v>
      </c>
    </row>
    <row r="155" spans="1:8" x14ac:dyDescent="0.25">
      <c r="A155" s="31" t="s">
        <v>95</v>
      </c>
      <c r="B155" s="31" t="s">
        <v>98</v>
      </c>
      <c r="C155" s="32">
        <v>43232</v>
      </c>
      <c r="D155" s="33">
        <v>139.94999999999999</v>
      </c>
      <c r="E155" s="8">
        <v>14</v>
      </c>
      <c r="F155" s="33">
        <f t="shared" si="6"/>
        <v>1959.2999999999997</v>
      </c>
      <c r="G155" s="34">
        <f t="shared" si="7"/>
        <v>39.185999999999993</v>
      </c>
      <c r="H155" s="34">
        <f t="shared" si="8"/>
        <v>1998.4859999999996</v>
      </c>
    </row>
    <row r="156" spans="1:8" x14ac:dyDescent="0.25">
      <c r="A156" s="31" t="s">
        <v>89</v>
      </c>
      <c r="B156" s="31" t="s">
        <v>90</v>
      </c>
      <c r="C156" s="32">
        <v>43233</v>
      </c>
      <c r="D156" s="33">
        <v>299.95</v>
      </c>
      <c r="E156" s="8">
        <v>6</v>
      </c>
      <c r="F156" s="33">
        <f t="shared" si="6"/>
        <v>1799.6999999999998</v>
      </c>
      <c r="G156" s="34">
        <f t="shared" si="7"/>
        <v>35.994</v>
      </c>
      <c r="H156" s="34">
        <f t="shared" si="8"/>
        <v>1835.6939999999997</v>
      </c>
    </row>
    <row r="157" spans="1:8" x14ac:dyDescent="0.25">
      <c r="A157" s="31" t="s">
        <v>93</v>
      </c>
      <c r="B157" s="31" t="s">
        <v>90</v>
      </c>
      <c r="C157" s="32">
        <v>43234</v>
      </c>
      <c r="D157" s="33">
        <v>64.95</v>
      </c>
      <c r="E157" s="8">
        <v>7</v>
      </c>
      <c r="F157" s="33">
        <f t="shared" si="6"/>
        <v>454.65000000000003</v>
      </c>
      <c r="G157" s="34">
        <f t="shared" si="7"/>
        <v>0</v>
      </c>
      <c r="H157" s="34">
        <f t="shared" si="8"/>
        <v>454.65000000000003</v>
      </c>
    </row>
    <row r="158" spans="1:8" x14ac:dyDescent="0.25">
      <c r="A158" s="31" t="s">
        <v>89</v>
      </c>
      <c r="B158" s="31" t="s">
        <v>97</v>
      </c>
      <c r="C158" s="32">
        <v>43234</v>
      </c>
      <c r="D158" s="33">
        <v>299.95</v>
      </c>
      <c r="E158" s="8">
        <v>12</v>
      </c>
      <c r="F158" s="33">
        <f t="shared" si="6"/>
        <v>3599.3999999999996</v>
      </c>
      <c r="G158" s="34">
        <f t="shared" si="7"/>
        <v>71.988</v>
      </c>
      <c r="H158" s="34">
        <f t="shared" si="8"/>
        <v>3671.3879999999995</v>
      </c>
    </row>
    <row r="159" spans="1:8" x14ac:dyDescent="0.25">
      <c r="A159" s="31" t="s">
        <v>89</v>
      </c>
      <c r="B159" s="31" t="s">
        <v>92</v>
      </c>
      <c r="C159" s="32">
        <v>43234</v>
      </c>
      <c r="D159" s="33">
        <v>299.95</v>
      </c>
      <c r="E159" s="8">
        <v>5</v>
      </c>
      <c r="F159" s="33">
        <f t="shared" si="6"/>
        <v>1499.75</v>
      </c>
      <c r="G159" s="34">
        <f t="shared" si="7"/>
        <v>0</v>
      </c>
      <c r="H159" s="34">
        <f t="shared" si="8"/>
        <v>1499.75</v>
      </c>
    </row>
    <row r="160" spans="1:8" x14ac:dyDescent="0.25">
      <c r="A160" s="31" t="s">
        <v>95</v>
      </c>
      <c r="B160" s="31" t="s">
        <v>92</v>
      </c>
      <c r="C160" s="32">
        <v>43236</v>
      </c>
      <c r="D160" s="33">
        <v>139.94999999999999</v>
      </c>
      <c r="E160" s="8">
        <v>11</v>
      </c>
      <c r="F160" s="33">
        <f t="shared" si="6"/>
        <v>1539.4499999999998</v>
      </c>
      <c r="G160" s="34">
        <f t="shared" si="7"/>
        <v>30.788999999999998</v>
      </c>
      <c r="H160" s="34">
        <f t="shared" si="8"/>
        <v>1570.2389999999998</v>
      </c>
    </row>
    <row r="161" spans="1:8" x14ac:dyDescent="0.25">
      <c r="A161" s="31" t="s">
        <v>91</v>
      </c>
      <c r="B161" s="31" t="s">
        <v>90</v>
      </c>
      <c r="C161" s="32">
        <v>43236</v>
      </c>
      <c r="D161" s="33">
        <v>329.95</v>
      </c>
      <c r="E161" s="8">
        <v>15</v>
      </c>
      <c r="F161" s="33">
        <f t="shared" si="6"/>
        <v>4949.25</v>
      </c>
      <c r="G161" s="34">
        <f t="shared" si="7"/>
        <v>98.984999999999999</v>
      </c>
      <c r="H161" s="34">
        <f t="shared" si="8"/>
        <v>5048.2349999999997</v>
      </c>
    </row>
    <row r="162" spans="1:8" x14ac:dyDescent="0.25">
      <c r="A162" s="31" t="s">
        <v>91</v>
      </c>
      <c r="B162" s="31" t="s">
        <v>98</v>
      </c>
      <c r="C162" s="32">
        <v>43236</v>
      </c>
      <c r="D162" s="33">
        <v>329.95</v>
      </c>
      <c r="E162" s="8">
        <v>15</v>
      </c>
      <c r="F162" s="33">
        <f t="shared" si="6"/>
        <v>4949.25</v>
      </c>
      <c r="G162" s="34">
        <f t="shared" si="7"/>
        <v>98.984999999999999</v>
      </c>
      <c r="H162" s="34">
        <f t="shared" si="8"/>
        <v>5048.2349999999997</v>
      </c>
    </row>
    <row r="163" spans="1:8" x14ac:dyDescent="0.25">
      <c r="A163" s="31" t="s">
        <v>89</v>
      </c>
      <c r="B163" s="31" t="s">
        <v>90</v>
      </c>
      <c r="C163" s="32">
        <v>43237</v>
      </c>
      <c r="D163" s="33">
        <v>299.95</v>
      </c>
      <c r="E163" s="8">
        <v>18</v>
      </c>
      <c r="F163" s="33">
        <f t="shared" si="6"/>
        <v>5399.0999999999995</v>
      </c>
      <c r="G163" s="34">
        <f t="shared" si="7"/>
        <v>107.98199999999999</v>
      </c>
      <c r="H163" s="34">
        <f t="shared" si="8"/>
        <v>5507.0819999999994</v>
      </c>
    </row>
    <row r="164" spans="1:8" x14ac:dyDescent="0.25">
      <c r="A164" s="31" t="s">
        <v>91</v>
      </c>
      <c r="B164" s="31" t="s">
        <v>94</v>
      </c>
      <c r="C164" s="32">
        <v>43239</v>
      </c>
      <c r="D164" s="33">
        <v>329.95</v>
      </c>
      <c r="E164" s="8">
        <v>3</v>
      </c>
      <c r="F164" s="33">
        <f t="shared" si="6"/>
        <v>989.84999999999991</v>
      </c>
      <c r="G164" s="34">
        <f t="shared" si="7"/>
        <v>0</v>
      </c>
      <c r="H164" s="34">
        <f t="shared" si="8"/>
        <v>989.84999999999991</v>
      </c>
    </row>
    <row r="165" spans="1:8" x14ac:dyDescent="0.25">
      <c r="A165" s="31" t="s">
        <v>95</v>
      </c>
      <c r="B165" s="31" t="s">
        <v>94</v>
      </c>
      <c r="C165" s="32">
        <v>43240</v>
      </c>
      <c r="D165" s="33">
        <v>139.94999999999999</v>
      </c>
      <c r="E165" s="8">
        <v>4</v>
      </c>
      <c r="F165" s="33">
        <f t="shared" si="6"/>
        <v>559.79999999999995</v>
      </c>
      <c r="G165" s="34">
        <f t="shared" si="7"/>
        <v>0</v>
      </c>
      <c r="H165" s="34">
        <f t="shared" si="8"/>
        <v>559.79999999999995</v>
      </c>
    </row>
    <row r="166" spans="1:8" x14ac:dyDescent="0.25">
      <c r="A166" s="31" t="s">
        <v>95</v>
      </c>
      <c r="B166" s="31" t="s">
        <v>90</v>
      </c>
      <c r="C166" s="32">
        <v>43241</v>
      </c>
      <c r="D166" s="33">
        <v>139.94999999999999</v>
      </c>
      <c r="E166" s="8">
        <v>9</v>
      </c>
      <c r="F166" s="33">
        <f t="shared" si="6"/>
        <v>1259.55</v>
      </c>
      <c r="G166" s="34">
        <f t="shared" si="7"/>
        <v>0</v>
      </c>
      <c r="H166" s="34">
        <f t="shared" si="8"/>
        <v>1259.55</v>
      </c>
    </row>
    <row r="167" spans="1:8" x14ac:dyDescent="0.25">
      <c r="A167" s="31" t="s">
        <v>96</v>
      </c>
      <c r="B167" s="31" t="s">
        <v>97</v>
      </c>
      <c r="C167" s="32">
        <v>43243</v>
      </c>
      <c r="D167" s="33">
        <v>649.99</v>
      </c>
      <c r="E167" s="8">
        <v>10</v>
      </c>
      <c r="F167" s="33">
        <f t="shared" si="6"/>
        <v>6499.9</v>
      </c>
      <c r="G167" s="34">
        <f t="shared" si="7"/>
        <v>129.99799999999999</v>
      </c>
      <c r="H167" s="34">
        <f t="shared" si="8"/>
        <v>6629.8979999999992</v>
      </c>
    </row>
    <row r="168" spans="1:8" x14ac:dyDescent="0.25">
      <c r="A168" s="31" t="s">
        <v>91</v>
      </c>
      <c r="B168" s="31" t="s">
        <v>97</v>
      </c>
      <c r="C168" s="32">
        <v>43243</v>
      </c>
      <c r="D168" s="33">
        <v>329.95</v>
      </c>
      <c r="E168" s="8">
        <v>3</v>
      </c>
      <c r="F168" s="33">
        <f t="shared" si="6"/>
        <v>989.84999999999991</v>
      </c>
      <c r="G168" s="34">
        <f t="shared" si="7"/>
        <v>0</v>
      </c>
      <c r="H168" s="34">
        <f t="shared" si="8"/>
        <v>989.84999999999991</v>
      </c>
    </row>
    <row r="169" spans="1:8" x14ac:dyDescent="0.25">
      <c r="A169" s="31" t="s">
        <v>95</v>
      </c>
      <c r="B169" s="31" t="s">
        <v>90</v>
      </c>
      <c r="C169" s="32">
        <v>43244</v>
      </c>
      <c r="D169" s="33">
        <v>139.94999999999999</v>
      </c>
      <c r="E169" s="8">
        <v>6</v>
      </c>
      <c r="F169" s="33">
        <f t="shared" si="6"/>
        <v>839.69999999999993</v>
      </c>
      <c r="G169" s="34">
        <f t="shared" si="7"/>
        <v>0</v>
      </c>
      <c r="H169" s="34">
        <f t="shared" si="8"/>
        <v>839.69999999999993</v>
      </c>
    </row>
    <row r="170" spans="1:8" x14ac:dyDescent="0.25">
      <c r="A170" s="31" t="s">
        <v>95</v>
      </c>
      <c r="B170" s="31" t="s">
        <v>92</v>
      </c>
      <c r="C170" s="32">
        <v>43244</v>
      </c>
      <c r="D170" s="33">
        <v>139.94999999999999</v>
      </c>
      <c r="E170" s="8">
        <v>9</v>
      </c>
      <c r="F170" s="33">
        <f t="shared" si="6"/>
        <v>1259.55</v>
      </c>
      <c r="G170" s="34">
        <f t="shared" si="7"/>
        <v>0</v>
      </c>
      <c r="H170" s="34">
        <f t="shared" si="8"/>
        <v>1259.55</v>
      </c>
    </row>
    <row r="171" spans="1:8" x14ac:dyDescent="0.25">
      <c r="A171" s="31" t="s">
        <v>93</v>
      </c>
      <c r="B171" s="31" t="s">
        <v>94</v>
      </c>
      <c r="C171" s="32">
        <v>43244</v>
      </c>
      <c r="D171" s="33">
        <v>64.95</v>
      </c>
      <c r="E171" s="8">
        <v>1</v>
      </c>
      <c r="F171" s="33">
        <f t="shared" si="6"/>
        <v>64.95</v>
      </c>
      <c r="G171" s="34">
        <f t="shared" si="7"/>
        <v>0</v>
      </c>
      <c r="H171" s="34">
        <f t="shared" si="8"/>
        <v>64.95</v>
      </c>
    </row>
    <row r="172" spans="1:8" x14ac:dyDescent="0.25">
      <c r="A172" s="31" t="s">
        <v>89</v>
      </c>
      <c r="B172" s="31" t="s">
        <v>90</v>
      </c>
      <c r="C172" s="32">
        <v>43244</v>
      </c>
      <c r="D172" s="33">
        <v>299.95</v>
      </c>
      <c r="E172" s="8">
        <v>14</v>
      </c>
      <c r="F172" s="33">
        <f t="shared" si="6"/>
        <v>4199.3</v>
      </c>
      <c r="G172" s="34">
        <f t="shared" si="7"/>
        <v>83.986000000000004</v>
      </c>
      <c r="H172" s="34">
        <f t="shared" si="8"/>
        <v>4283.2860000000001</v>
      </c>
    </row>
    <row r="173" spans="1:8" x14ac:dyDescent="0.25">
      <c r="A173" s="31" t="s">
        <v>89</v>
      </c>
      <c r="B173" s="31" t="s">
        <v>98</v>
      </c>
      <c r="C173" s="32">
        <v>43244</v>
      </c>
      <c r="D173" s="33">
        <v>299.95</v>
      </c>
      <c r="E173" s="8">
        <v>1</v>
      </c>
      <c r="F173" s="33">
        <f t="shared" si="6"/>
        <v>299.95</v>
      </c>
      <c r="G173" s="34">
        <f t="shared" si="7"/>
        <v>0</v>
      </c>
      <c r="H173" s="34">
        <f t="shared" si="8"/>
        <v>299.95</v>
      </c>
    </row>
    <row r="174" spans="1:8" x14ac:dyDescent="0.25">
      <c r="A174" s="31" t="s">
        <v>96</v>
      </c>
      <c r="B174" s="31" t="s">
        <v>94</v>
      </c>
      <c r="C174" s="32">
        <v>43247</v>
      </c>
      <c r="D174" s="33">
        <v>649.99</v>
      </c>
      <c r="E174" s="8">
        <v>5</v>
      </c>
      <c r="F174" s="33">
        <f t="shared" si="6"/>
        <v>3249.95</v>
      </c>
      <c r="G174" s="34">
        <f t="shared" si="7"/>
        <v>64.998999999999995</v>
      </c>
      <c r="H174" s="34">
        <f t="shared" si="8"/>
        <v>3314.9489999999996</v>
      </c>
    </row>
    <row r="175" spans="1:8" x14ac:dyDescent="0.25">
      <c r="A175" s="31" t="s">
        <v>95</v>
      </c>
      <c r="B175" s="31" t="s">
        <v>90</v>
      </c>
      <c r="C175" s="32">
        <v>43250</v>
      </c>
      <c r="D175" s="33">
        <v>139.94999999999999</v>
      </c>
      <c r="E175" s="8">
        <v>14</v>
      </c>
      <c r="F175" s="33">
        <f t="shared" si="6"/>
        <v>1959.2999999999997</v>
      </c>
      <c r="G175" s="34">
        <f t="shared" si="7"/>
        <v>39.185999999999993</v>
      </c>
      <c r="H175" s="34">
        <f t="shared" si="8"/>
        <v>1998.4859999999996</v>
      </c>
    </row>
    <row r="176" spans="1:8" x14ac:dyDescent="0.25">
      <c r="A176" s="31" t="s">
        <v>93</v>
      </c>
      <c r="B176" s="31" t="s">
        <v>92</v>
      </c>
      <c r="C176" s="32">
        <v>43251</v>
      </c>
      <c r="D176" s="33">
        <v>64.95</v>
      </c>
      <c r="E176" s="8">
        <v>12</v>
      </c>
      <c r="F176" s="33">
        <f t="shared" si="6"/>
        <v>779.40000000000009</v>
      </c>
      <c r="G176" s="34">
        <f t="shared" si="7"/>
        <v>0</v>
      </c>
      <c r="H176" s="34">
        <f t="shared" si="8"/>
        <v>779.40000000000009</v>
      </c>
    </row>
    <row r="177" spans="1:8" x14ac:dyDescent="0.25">
      <c r="A177" s="31" t="s">
        <v>89</v>
      </c>
      <c r="B177" s="31" t="s">
        <v>92</v>
      </c>
      <c r="C177" s="32">
        <v>43251</v>
      </c>
      <c r="D177" s="33">
        <v>299.95</v>
      </c>
      <c r="E177" s="8">
        <v>2</v>
      </c>
      <c r="F177" s="33">
        <f t="shared" si="6"/>
        <v>599.9</v>
      </c>
      <c r="G177" s="34">
        <f t="shared" si="7"/>
        <v>0</v>
      </c>
      <c r="H177" s="34">
        <f t="shared" si="8"/>
        <v>599.9</v>
      </c>
    </row>
    <row r="178" spans="1:8" x14ac:dyDescent="0.25">
      <c r="A178" s="31" t="s">
        <v>89</v>
      </c>
      <c r="B178" s="31" t="s">
        <v>94</v>
      </c>
      <c r="C178" s="32">
        <v>43253</v>
      </c>
      <c r="D178" s="33">
        <v>299.95</v>
      </c>
      <c r="E178" s="8">
        <v>9</v>
      </c>
      <c r="F178" s="33">
        <f t="shared" si="6"/>
        <v>2699.5499999999997</v>
      </c>
      <c r="G178" s="34">
        <f t="shared" si="7"/>
        <v>53.990999999999993</v>
      </c>
      <c r="H178" s="34">
        <f t="shared" si="8"/>
        <v>2753.5409999999997</v>
      </c>
    </row>
    <row r="179" spans="1:8" x14ac:dyDescent="0.25">
      <c r="A179" s="31" t="s">
        <v>93</v>
      </c>
      <c r="B179" s="31" t="s">
        <v>97</v>
      </c>
      <c r="C179" s="32">
        <v>43254</v>
      </c>
      <c r="D179" s="33">
        <v>64.95</v>
      </c>
      <c r="E179" s="8">
        <v>6</v>
      </c>
      <c r="F179" s="33">
        <f t="shared" si="6"/>
        <v>389.70000000000005</v>
      </c>
      <c r="G179" s="34">
        <f t="shared" si="7"/>
        <v>0</v>
      </c>
      <c r="H179" s="34">
        <f t="shared" si="8"/>
        <v>389.70000000000005</v>
      </c>
    </row>
    <row r="180" spans="1:8" x14ac:dyDescent="0.25">
      <c r="A180" s="31" t="s">
        <v>95</v>
      </c>
      <c r="B180" s="31" t="s">
        <v>90</v>
      </c>
      <c r="C180" s="32">
        <v>43257</v>
      </c>
      <c r="D180" s="33">
        <v>139.94999999999999</v>
      </c>
      <c r="E180" s="8">
        <v>18</v>
      </c>
      <c r="F180" s="33">
        <f t="shared" si="6"/>
        <v>2519.1</v>
      </c>
      <c r="G180" s="34">
        <f t="shared" si="7"/>
        <v>50.381999999999998</v>
      </c>
      <c r="H180" s="34">
        <f t="shared" si="8"/>
        <v>2569.482</v>
      </c>
    </row>
    <row r="181" spans="1:8" x14ac:dyDescent="0.25">
      <c r="A181" s="31" t="s">
        <v>89</v>
      </c>
      <c r="B181" s="31" t="s">
        <v>90</v>
      </c>
      <c r="C181" s="32">
        <v>43258</v>
      </c>
      <c r="D181" s="33">
        <v>299.95</v>
      </c>
      <c r="E181" s="8">
        <v>13</v>
      </c>
      <c r="F181" s="33">
        <f t="shared" si="6"/>
        <v>3899.35</v>
      </c>
      <c r="G181" s="34">
        <f t="shared" si="7"/>
        <v>77.986999999999995</v>
      </c>
      <c r="H181" s="34">
        <f t="shared" si="8"/>
        <v>3977.337</v>
      </c>
    </row>
    <row r="182" spans="1:8" x14ac:dyDescent="0.25">
      <c r="A182" s="31" t="s">
        <v>93</v>
      </c>
      <c r="B182" s="31" t="s">
        <v>97</v>
      </c>
      <c r="C182" s="32">
        <v>43259</v>
      </c>
      <c r="D182" s="33">
        <v>64.95</v>
      </c>
      <c r="E182" s="8">
        <v>14</v>
      </c>
      <c r="F182" s="33">
        <f t="shared" si="6"/>
        <v>909.30000000000007</v>
      </c>
      <c r="G182" s="34">
        <f t="shared" si="7"/>
        <v>0</v>
      </c>
      <c r="H182" s="34">
        <f t="shared" si="8"/>
        <v>909.30000000000007</v>
      </c>
    </row>
    <row r="183" spans="1:8" x14ac:dyDescent="0.25">
      <c r="A183" s="31" t="s">
        <v>96</v>
      </c>
      <c r="B183" s="31" t="s">
        <v>97</v>
      </c>
      <c r="C183" s="32">
        <v>43259</v>
      </c>
      <c r="D183" s="33">
        <v>649.99</v>
      </c>
      <c r="E183" s="8">
        <v>3</v>
      </c>
      <c r="F183" s="33">
        <f t="shared" si="6"/>
        <v>1949.97</v>
      </c>
      <c r="G183" s="34">
        <f t="shared" si="7"/>
        <v>38.999400000000001</v>
      </c>
      <c r="H183" s="34">
        <f t="shared" si="8"/>
        <v>1988.9694</v>
      </c>
    </row>
    <row r="184" spans="1:8" x14ac:dyDescent="0.25">
      <c r="A184" s="31" t="s">
        <v>93</v>
      </c>
      <c r="B184" s="31" t="s">
        <v>98</v>
      </c>
      <c r="C184" s="32">
        <v>43260</v>
      </c>
      <c r="D184" s="33">
        <v>64.95</v>
      </c>
      <c r="E184" s="8">
        <v>9</v>
      </c>
      <c r="F184" s="33">
        <f t="shared" si="6"/>
        <v>584.55000000000007</v>
      </c>
      <c r="G184" s="34">
        <f t="shared" si="7"/>
        <v>0</v>
      </c>
      <c r="H184" s="34">
        <f t="shared" si="8"/>
        <v>584.55000000000007</v>
      </c>
    </row>
    <row r="185" spans="1:8" x14ac:dyDescent="0.25">
      <c r="A185" s="31" t="s">
        <v>91</v>
      </c>
      <c r="B185" s="31" t="s">
        <v>90</v>
      </c>
      <c r="C185" s="32">
        <v>43260</v>
      </c>
      <c r="D185" s="33">
        <v>329.95</v>
      </c>
      <c r="E185" s="8">
        <v>18</v>
      </c>
      <c r="F185" s="33">
        <f t="shared" si="6"/>
        <v>5939.0999999999995</v>
      </c>
      <c r="G185" s="34">
        <f t="shared" si="7"/>
        <v>118.782</v>
      </c>
      <c r="H185" s="34">
        <f t="shared" si="8"/>
        <v>6057.8819999999996</v>
      </c>
    </row>
    <row r="186" spans="1:8" x14ac:dyDescent="0.25">
      <c r="A186" s="31" t="s">
        <v>96</v>
      </c>
      <c r="B186" s="31" t="s">
        <v>97</v>
      </c>
      <c r="C186" s="32">
        <v>43261</v>
      </c>
      <c r="D186" s="33">
        <v>649.99</v>
      </c>
      <c r="E186" s="8">
        <v>10</v>
      </c>
      <c r="F186" s="33">
        <f t="shared" si="6"/>
        <v>6499.9</v>
      </c>
      <c r="G186" s="34">
        <f t="shared" si="7"/>
        <v>129.99799999999999</v>
      </c>
      <c r="H186" s="34">
        <f t="shared" si="8"/>
        <v>6629.8979999999992</v>
      </c>
    </row>
    <row r="187" spans="1:8" x14ac:dyDescent="0.25">
      <c r="A187" s="31" t="s">
        <v>89</v>
      </c>
      <c r="B187" s="31" t="s">
        <v>94</v>
      </c>
      <c r="C187" s="32">
        <v>43262</v>
      </c>
      <c r="D187" s="33">
        <v>299.95</v>
      </c>
      <c r="E187" s="8">
        <v>6</v>
      </c>
      <c r="F187" s="33">
        <f t="shared" si="6"/>
        <v>1799.6999999999998</v>
      </c>
      <c r="G187" s="34">
        <f t="shared" si="7"/>
        <v>35.994</v>
      </c>
      <c r="H187" s="34">
        <f t="shared" si="8"/>
        <v>1835.6939999999997</v>
      </c>
    </row>
    <row r="188" spans="1:8" x14ac:dyDescent="0.25">
      <c r="A188" s="31" t="s">
        <v>95</v>
      </c>
      <c r="B188" s="31" t="s">
        <v>94</v>
      </c>
      <c r="C188" s="32">
        <v>43265</v>
      </c>
      <c r="D188" s="33">
        <v>139.94999999999999</v>
      </c>
      <c r="E188" s="8">
        <v>6</v>
      </c>
      <c r="F188" s="33">
        <f t="shared" si="6"/>
        <v>839.69999999999993</v>
      </c>
      <c r="G188" s="34">
        <f t="shared" si="7"/>
        <v>0</v>
      </c>
      <c r="H188" s="34">
        <f t="shared" si="8"/>
        <v>839.69999999999993</v>
      </c>
    </row>
    <row r="189" spans="1:8" x14ac:dyDescent="0.25">
      <c r="A189" s="31" t="s">
        <v>95</v>
      </c>
      <c r="B189" s="31" t="s">
        <v>94</v>
      </c>
      <c r="C189" s="32">
        <v>43265</v>
      </c>
      <c r="D189" s="33">
        <v>139.94999999999999</v>
      </c>
      <c r="E189" s="8">
        <v>9</v>
      </c>
      <c r="F189" s="33">
        <f t="shared" si="6"/>
        <v>1259.55</v>
      </c>
      <c r="G189" s="34">
        <f t="shared" si="7"/>
        <v>0</v>
      </c>
      <c r="H189" s="34">
        <f t="shared" si="8"/>
        <v>1259.55</v>
      </c>
    </row>
    <row r="190" spans="1:8" x14ac:dyDescent="0.25">
      <c r="A190" s="31" t="s">
        <v>89</v>
      </c>
      <c r="B190" s="31" t="s">
        <v>94</v>
      </c>
      <c r="C190" s="32">
        <v>43265</v>
      </c>
      <c r="D190" s="33">
        <v>299.95</v>
      </c>
      <c r="E190" s="8">
        <v>10</v>
      </c>
      <c r="F190" s="33">
        <f t="shared" si="6"/>
        <v>2999.5</v>
      </c>
      <c r="G190" s="34">
        <f t="shared" si="7"/>
        <v>59.99</v>
      </c>
      <c r="H190" s="34">
        <f t="shared" si="8"/>
        <v>3059.49</v>
      </c>
    </row>
    <row r="191" spans="1:8" x14ac:dyDescent="0.25">
      <c r="A191" s="31" t="s">
        <v>96</v>
      </c>
      <c r="B191" s="31" t="s">
        <v>98</v>
      </c>
      <c r="C191" s="32">
        <v>43265</v>
      </c>
      <c r="D191" s="33">
        <v>649.99</v>
      </c>
      <c r="E191" s="8">
        <v>3</v>
      </c>
      <c r="F191" s="33">
        <f t="shared" si="6"/>
        <v>1949.97</v>
      </c>
      <c r="G191" s="34">
        <f t="shared" si="7"/>
        <v>38.999400000000001</v>
      </c>
      <c r="H191" s="34">
        <f t="shared" si="8"/>
        <v>1988.9694</v>
      </c>
    </row>
    <row r="192" spans="1:8" x14ac:dyDescent="0.25">
      <c r="A192" s="31" t="s">
        <v>96</v>
      </c>
      <c r="B192" s="31" t="s">
        <v>90</v>
      </c>
      <c r="C192" s="32">
        <v>43266</v>
      </c>
      <c r="D192" s="33">
        <v>649.99</v>
      </c>
      <c r="E192" s="8">
        <v>19</v>
      </c>
      <c r="F192" s="33">
        <f t="shared" si="6"/>
        <v>12349.81</v>
      </c>
      <c r="G192" s="34">
        <f t="shared" si="7"/>
        <v>246.99619999999999</v>
      </c>
      <c r="H192" s="34">
        <f t="shared" si="8"/>
        <v>12596.806199999999</v>
      </c>
    </row>
    <row r="193" spans="1:8" x14ac:dyDescent="0.25">
      <c r="A193" s="31" t="s">
        <v>91</v>
      </c>
      <c r="B193" s="31" t="s">
        <v>92</v>
      </c>
      <c r="C193" s="32">
        <v>43266</v>
      </c>
      <c r="D193" s="33">
        <v>329.95</v>
      </c>
      <c r="E193" s="8">
        <v>14</v>
      </c>
      <c r="F193" s="33">
        <f t="shared" si="6"/>
        <v>4619.3</v>
      </c>
      <c r="G193" s="34">
        <f t="shared" si="7"/>
        <v>92.38600000000001</v>
      </c>
      <c r="H193" s="34">
        <f t="shared" si="8"/>
        <v>4711.6860000000006</v>
      </c>
    </row>
    <row r="194" spans="1:8" x14ac:dyDescent="0.25">
      <c r="A194" s="31" t="s">
        <v>96</v>
      </c>
      <c r="B194" s="31" t="s">
        <v>92</v>
      </c>
      <c r="C194" s="32">
        <v>43268</v>
      </c>
      <c r="D194" s="33">
        <v>649.99</v>
      </c>
      <c r="E194" s="8">
        <v>11</v>
      </c>
      <c r="F194" s="33">
        <f t="shared" si="6"/>
        <v>7149.89</v>
      </c>
      <c r="G194" s="34">
        <f t="shared" si="7"/>
        <v>142.99780000000001</v>
      </c>
      <c r="H194" s="34">
        <f t="shared" si="8"/>
        <v>7292.8878000000004</v>
      </c>
    </row>
    <row r="195" spans="1:8" x14ac:dyDescent="0.25">
      <c r="A195" s="31" t="s">
        <v>96</v>
      </c>
      <c r="B195" s="31" t="s">
        <v>98</v>
      </c>
      <c r="C195" s="32">
        <v>43268</v>
      </c>
      <c r="D195" s="33">
        <v>649.99</v>
      </c>
      <c r="E195" s="8">
        <v>6</v>
      </c>
      <c r="F195" s="33">
        <f t="shared" si="6"/>
        <v>3899.94</v>
      </c>
      <c r="G195" s="34">
        <f t="shared" si="7"/>
        <v>77.998800000000003</v>
      </c>
      <c r="H195" s="34">
        <f t="shared" si="8"/>
        <v>3977.9387999999999</v>
      </c>
    </row>
    <row r="196" spans="1:8" x14ac:dyDescent="0.25">
      <c r="A196" s="31" t="s">
        <v>93</v>
      </c>
      <c r="B196" s="31" t="s">
        <v>92</v>
      </c>
      <c r="C196" s="32">
        <v>43269</v>
      </c>
      <c r="D196" s="33">
        <v>64.95</v>
      </c>
      <c r="E196" s="8">
        <v>3</v>
      </c>
      <c r="F196" s="33">
        <f t="shared" si="6"/>
        <v>194.85000000000002</v>
      </c>
      <c r="G196" s="34">
        <f t="shared" si="7"/>
        <v>0</v>
      </c>
      <c r="H196" s="34">
        <f t="shared" si="8"/>
        <v>194.85000000000002</v>
      </c>
    </row>
    <row r="197" spans="1:8" x14ac:dyDescent="0.25">
      <c r="A197" s="31" t="s">
        <v>95</v>
      </c>
      <c r="B197" s="31" t="s">
        <v>94</v>
      </c>
      <c r="C197" s="32">
        <v>43272</v>
      </c>
      <c r="D197" s="33">
        <v>139.94999999999999</v>
      </c>
      <c r="E197" s="8">
        <v>5</v>
      </c>
      <c r="F197" s="33">
        <f t="shared" ref="F197:F260" si="9">D197*E197</f>
        <v>699.75</v>
      </c>
      <c r="G197" s="34">
        <f t="shared" ref="G197:G260" si="10">IF(F197&gt;$M$3,F197*$M$4,0)</f>
        <v>0</v>
      </c>
      <c r="H197" s="34">
        <f t="shared" ref="H197:H260" si="11">F197+G197</f>
        <v>699.75</v>
      </c>
    </row>
    <row r="198" spans="1:8" x14ac:dyDescent="0.25">
      <c r="A198" s="31" t="s">
        <v>93</v>
      </c>
      <c r="B198" s="31" t="s">
        <v>97</v>
      </c>
      <c r="C198" s="32">
        <v>43272</v>
      </c>
      <c r="D198" s="33">
        <v>64.95</v>
      </c>
      <c r="E198" s="8">
        <v>10</v>
      </c>
      <c r="F198" s="33">
        <f t="shared" si="9"/>
        <v>649.5</v>
      </c>
      <c r="G198" s="34">
        <f t="shared" si="10"/>
        <v>0</v>
      </c>
      <c r="H198" s="34">
        <f t="shared" si="11"/>
        <v>649.5</v>
      </c>
    </row>
    <row r="199" spans="1:8" x14ac:dyDescent="0.25">
      <c r="A199" s="31" t="s">
        <v>89</v>
      </c>
      <c r="B199" s="31" t="s">
        <v>98</v>
      </c>
      <c r="C199" s="32">
        <v>43272</v>
      </c>
      <c r="D199" s="33">
        <v>299.95</v>
      </c>
      <c r="E199" s="8">
        <v>8</v>
      </c>
      <c r="F199" s="33">
        <f t="shared" si="9"/>
        <v>2399.6</v>
      </c>
      <c r="G199" s="34">
        <f t="shared" si="10"/>
        <v>47.991999999999997</v>
      </c>
      <c r="H199" s="34">
        <f t="shared" si="11"/>
        <v>2447.5920000000001</v>
      </c>
    </row>
    <row r="200" spans="1:8" x14ac:dyDescent="0.25">
      <c r="A200" s="31" t="s">
        <v>96</v>
      </c>
      <c r="B200" s="31" t="s">
        <v>90</v>
      </c>
      <c r="C200" s="32">
        <v>43272</v>
      </c>
      <c r="D200" s="33">
        <v>649.99</v>
      </c>
      <c r="E200" s="8">
        <v>19</v>
      </c>
      <c r="F200" s="33">
        <f t="shared" si="9"/>
        <v>12349.81</v>
      </c>
      <c r="G200" s="34">
        <f t="shared" si="10"/>
        <v>246.99619999999999</v>
      </c>
      <c r="H200" s="34">
        <f t="shared" si="11"/>
        <v>12596.806199999999</v>
      </c>
    </row>
    <row r="201" spans="1:8" x14ac:dyDescent="0.25">
      <c r="A201" s="31" t="s">
        <v>96</v>
      </c>
      <c r="B201" s="31" t="s">
        <v>98</v>
      </c>
      <c r="C201" s="32">
        <v>43272</v>
      </c>
      <c r="D201" s="33">
        <v>649.99</v>
      </c>
      <c r="E201" s="8">
        <v>9</v>
      </c>
      <c r="F201" s="33">
        <f t="shared" si="9"/>
        <v>5849.91</v>
      </c>
      <c r="G201" s="34">
        <f t="shared" si="10"/>
        <v>116.9982</v>
      </c>
      <c r="H201" s="34">
        <f t="shared" si="11"/>
        <v>5966.9081999999999</v>
      </c>
    </row>
    <row r="202" spans="1:8" x14ac:dyDescent="0.25">
      <c r="A202" s="31" t="s">
        <v>93</v>
      </c>
      <c r="B202" s="31" t="s">
        <v>92</v>
      </c>
      <c r="C202" s="32">
        <v>43273</v>
      </c>
      <c r="D202" s="33">
        <v>64.95</v>
      </c>
      <c r="E202" s="8">
        <v>11</v>
      </c>
      <c r="F202" s="33">
        <f t="shared" si="9"/>
        <v>714.45</v>
      </c>
      <c r="G202" s="34">
        <f t="shared" si="10"/>
        <v>0</v>
      </c>
      <c r="H202" s="34">
        <f t="shared" si="11"/>
        <v>714.45</v>
      </c>
    </row>
    <row r="203" spans="1:8" x14ac:dyDescent="0.25">
      <c r="A203" s="31" t="s">
        <v>91</v>
      </c>
      <c r="B203" s="31" t="s">
        <v>97</v>
      </c>
      <c r="C203" s="32">
        <v>43273</v>
      </c>
      <c r="D203" s="33">
        <v>329.95</v>
      </c>
      <c r="E203" s="8">
        <v>6</v>
      </c>
      <c r="F203" s="33">
        <f t="shared" si="9"/>
        <v>1979.6999999999998</v>
      </c>
      <c r="G203" s="34">
        <f t="shared" si="10"/>
        <v>39.593999999999994</v>
      </c>
      <c r="H203" s="34">
        <f t="shared" si="11"/>
        <v>2019.2939999999999</v>
      </c>
    </row>
    <row r="204" spans="1:8" x14ac:dyDescent="0.25">
      <c r="A204" s="31" t="s">
        <v>95</v>
      </c>
      <c r="B204" s="31" t="s">
        <v>94</v>
      </c>
      <c r="C204" s="32">
        <v>43274</v>
      </c>
      <c r="D204" s="33">
        <v>139.94999999999999</v>
      </c>
      <c r="E204" s="8">
        <v>7</v>
      </c>
      <c r="F204" s="33">
        <f t="shared" si="9"/>
        <v>979.64999999999986</v>
      </c>
      <c r="G204" s="34">
        <f t="shared" si="10"/>
        <v>0</v>
      </c>
      <c r="H204" s="34">
        <f t="shared" si="11"/>
        <v>979.64999999999986</v>
      </c>
    </row>
    <row r="205" spans="1:8" x14ac:dyDescent="0.25">
      <c r="A205" s="31" t="s">
        <v>91</v>
      </c>
      <c r="B205" s="31" t="s">
        <v>92</v>
      </c>
      <c r="C205" s="32">
        <v>43274</v>
      </c>
      <c r="D205" s="33">
        <v>329.95</v>
      </c>
      <c r="E205" s="8">
        <v>2</v>
      </c>
      <c r="F205" s="33">
        <f t="shared" si="9"/>
        <v>659.9</v>
      </c>
      <c r="G205" s="34">
        <f t="shared" si="10"/>
        <v>0</v>
      </c>
      <c r="H205" s="34">
        <f t="shared" si="11"/>
        <v>659.9</v>
      </c>
    </row>
    <row r="206" spans="1:8" x14ac:dyDescent="0.25">
      <c r="A206" s="31" t="s">
        <v>91</v>
      </c>
      <c r="B206" s="31" t="s">
        <v>98</v>
      </c>
      <c r="C206" s="32">
        <v>43274</v>
      </c>
      <c r="D206" s="33">
        <v>329.95</v>
      </c>
      <c r="E206" s="8">
        <v>15</v>
      </c>
      <c r="F206" s="33">
        <f t="shared" si="9"/>
        <v>4949.25</v>
      </c>
      <c r="G206" s="34">
        <f t="shared" si="10"/>
        <v>98.984999999999999</v>
      </c>
      <c r="H206" s="34">
        <f t="shared" si="11"/>
        <v>5048.2349999999997</v>
      </c>
    </row>
    <row r="207" spans="1:8" x14ac:dyDescent="0.25">
      <c r="A207" s="31" t="s">
        <v>93</v>
      </c>
      <c r="B207" s="31" t="s">
        <v>90</v>
      </c>
      <c r="C207" s="32">
        <v>43275</v>
      </c>
      <c r="D207" s="33">
        <v>64.95</v>
      </c>
      <c r="E207" s="8">
        <v>12</v>
      </c>
      <c r="F207" s="33">
        <f t="shared" si="9"/>
        <v>779.40000000000009</v>
      </c>
      <c r="G207" s="34">
        <f t="shared" si="10"/>
        <v>0</v>
      </c>
      <c r="H207" s="34">
        <f t="shared" si="11"/>
        <v>779.40000000000009</v>
      </c>
    </row>
    <row r="208" spans="1:8" x14ac:dyDescent="0.25">
      <c r="A208" s="31" t="s">
        <v>89</v>
      </c>
      <c r="B208" s="31" t="s">
        <v>98</v>
      </c>
      <c r="C208" s="32">
        <v>43275</v>
      </c>
      <c r="D208" s="33">
        <v>299.95</v>
      </c>
      <c r="E208" s="8">
        <v>4</v>
      </c>
      <c r="F208" s="33">
        <f t="shared" si="9"/>
        <v>1199.8</v>
      </c>
      <c r="G208" s="34">
        <f t="shared" si="10"/>
        <v>0</v>
      </c>
      <c r="H208" s="34">
        <f t="shared" si="11"/>
        <v>1199.8</v>
      </c>
    </row>
    <row r="209" spans="1:8" x14ac:dyDescent="0.25">
      <c r="A209" s="31" t="s">
        <v>96</v>
      </c>
      <c r="B209" s="31" t="s">
        <v>98</v>
      </c>
      <c r="C209" s="32">
        <v>43275</v>
      </c>
      <c r="D209" s="33">
        <v>649.99</v>
      </c>
      <c r="E209" s="8">
        <v>14</v>
      </c>
      <c r="F209" s="33">
        <f t="shared" si="9"/>
        <v>9099.86</v>
      </c>
      <c r="G209" s="34">
        <f t="shared" si="10"/>
        <v>181.99720000000002</v>
      </c>
      <c r="H209" s="34">
        <f t="shared" si="11"/>
        <v>9281.8572000000004</v>
      </c>
    </row>
    <row r="210" spans="1:8" x14ac:dyDescent="0.25">
      <c r="A210" s="31" t="s">
        <v>96</v>
      </c>
      <c r="B210" s="31" t="s">
        <v>98</v>
      </c>
      <c r="C210" s="32">
        <v>43275</v>
      </c>
      <c r="D210" s="33">
        <v>649.99</v>
      </c>
      <c r="E210" s="8">
        <v>15</v>
      </c>
      <c r="F210" s="33">
        <f t="shared" si="9"/>
        <v>9749.85</v>
      </c>
      <c r="G210" s="34">
        <f t="shared" si="10"/>
        <v>194.99700000000001</v>
      </c>
      <c r="H210" s="34">
        <f t="shared" si="11"/>
        <v>9944.8469999999998</v>
      </c>
    </row>
    <row r="211" spans="1:8" x14ac:dyDescent="0.25">
      <c r="A211" s="31" t="s">
        <v>89</v>
      </c>
      <c r="B211" s="31" t="s">
        <v>97</v>
      </c>
      <c r="C211" s="32">
        <v>43281</v>
      </c>
      <c r="D211" s="33">
        <v>299.95</v>
      </c>
      <c r="E211" s="8">
        <v>14</v>
      </c>
      <c r="F211" s="33">
        <f t="shared" si="9"/>
        <v>4199.3</v>
      </c>
      <c r="G211" s="34">
        <f t="shared" si="10"/>
        <v>83.986000000000004</v>
      </c>
      <c r="H211" s="34">
        <f t="shared" si="11"/>
        <v>4283.2860000000001</v>
      </c>
    </row>
    <row r="212" spans="1:8" x14ac:dyDescent="0.25">
      <c r="A212" s="31" t="s">
        <v>96</v>
      </c>
      <c r="B212" s="31" t="s">
        <v>94</v>
      </c>
      <c r="C212" s="32">
        <v>43281</v>
      </c>
      <c r="D212" s="33">
        <v>649.99</v>
      </c>
      <c r="E212" s="8">
        <v>11</v>
      </c>
      <c r="F212" s="33">
        <f t="shared" si="9"/>
        <v>7149.89</v>
      </c>
      <c r="G212" s="34">
        <f t="shared" si="10"/>
        <v>142.99780000000001</v>
      </c>
      <c r="H212" s="34">
        <f t="shared" si="11"/>
        <v>7292.8878000000004</v>
      </c>
    </row>
    <row r="213" spans="1:8" x14ac:dyDescent="0.25">
      <c r="A213" s="31" t="s">
        <v>95</v>
      </c>
      <c r="B213" s="31" t="s">
        <v>97</v>
      </c>
      <c r="C213" s="32">
        <v>43282</v>
      </c>
      <c r="D213" s="33">
        <v>139.94999999999999</v>
      </c>
      <c r="E213" s="8">
        <v>7</v>
      </c>
      <c r="F213" s="33">
        <f t="shared" si="9"/>
        <v>979.64999999999986</v>
      </c>
      <c r="G213" s="34">
        <f t="shared" si="10"/>
        <v>0</v>
      </c>
      <c r="H213" s="34">
        <f t="shared" si="11"/>
        <v>979.64999999999986</v>
      </c>
    </row>
    <row r="214" spans="1:8" x14ac:dyDescent="0.25">
      <c r="A214" s="31" t="s">
        <v>93</v>
      </c>
      <c r="B214" s="31" t="s">
        <v>94</v>
      </c>
      <c r="C214" s="32">
        <v>43282</v>
      </c>
      <c r="D214" s="33">
        <v>64.95</v>
      </c>
      <c r="E214" s="8">
        <v>6</v>
      </c>
      <c r="F214" s="33">
        <f t="shared" si="9"/>
        <v>389.70000000000005</v>
      </c>
      <c r="G214" s="34">
        <f t="shared" si="10"/>
        <v>0</v>
      </c>
      <c r="H214" s="34">
        <f t="shared" si="11"/>
        <v>389.70000000000005</v>
      </c>
    </row>
    <row r="215" spans="1:8" x14ac:dyDescent="0.25">
      <c r="A215" s="31" t="s">
        <v>89</v>
      </c>
      <c r="B215" s="31" t="s">
        <v>92</v>
      </c>
      <c r="C215" s="32">
        <v>43282</v>
      </c>
      <c r="D215" s="33">
        <v>299.95</v>
      </c>
      <c r="E215" s="8">
        <v>13</v>
      </c>
      <c r="F215" s="33">
        <f t="shared" si="9"/>
        <v>3899.35</v>
      </c>
      <c r="G215" s="34">
        <f t="shared" si="10"/>
        <v>77.986999999999995</v>
      </c>
      <c r="H215" s="34">
        <f t="shared" si="11"/>
        <v>3977.337</v>
      </c>
    </row>
    <row r="216" spans="1:8" x14ac:dyDescent="0.25">
      <c r="A216" s="31" t="s">
        <v>96</v>
      </c>
      <c r="B216" s="31" t="s">
        <v>97</v>
      </c>
      <c r="C216" s="32">
        <v>43282</v>
      </c>
      <c r="D216" s="33">
        <v>649.99</v>
      </c>
      <c r="E216" s="8">
        <v>2</v>
      </c>
      <c r="F216" s="33">
        <f t="shared" si="9"/>
        <v>1299.98</v>
      </c>
      <c r="G216" s="34">
        <f t="shared" si="10"/>
        <v>0</v>
      </c>
      <c r="H216" s="34">
        <f t="shared" si="11"/>
        <v>1299.98</v>
      </c>
    </row>
    <row r="217" spans="1:8" x14ac:dyDescent="0.25">
      <c r="A217" s="31" t="s">
        <v>93</v>
      </c>
      <c r="B217" s="31" t="s">
        <v>92</v>
      </c>
      <c r="C217" s="32">
        <v>43286</v>
      </c>
      <c r="D217" s="33">
        <v>64.95</v>
      </c>
      <c r="E217" s="8">
        <v>12</v>
      </c>
      <c r="F217" s="33">
        <f t="shared" si="9"/>
        <v>779.40000000000009</v>
      </c>
      <c r="G217" s="34">
        <f t="shared" si="10"/>
        <v>0</v>
      </c>
      <c r="H217" s="34">
        <f t="shared" si="11"/>
        <v>779.40000000000009</v>
      </c>
    </row>
    <row r="218" spans="1:8" x14ac:dyDescent="0.25">
      <c r="A218" s="31" t="s">
        <v>96</v>
      </c>
      <c r="B218" s="31" t="s">
        <v>90</v>
      </c>
      <c r="C218" s="32">
        <v>43286</v>
      </c>
      <c r="D218" s="33">
        <v>649.99</v>
      </c>
      <c r="E218" s="8">
        <v>15</v>
      </c>
      <c r="F218" s="33">
        <f t="shared" si="9"/>
        <v>9749.85</v>
      </c>
      <c r="G218" s="34">
        <f t="shared" si="10"/>
        <v>194.99700000000001</v>
      </c>
      <c r="H218" s="34">
        <f t="shared" si="11"/>
        <v>9944.8469999999998</v>
      </c>
    </row>
    <row r="219" spans="1:8" x14ac:dyDescent="0.25">
      <c r="A219" s="31" t="s">
        <v>95</v>
      </c>
      <c r="B219" s="31" t="s">
        <v>98</v>
      </c>
      <c r="C219" s="32">
        <v>43288</v>
      </c>
      <c r="D219" s="33">
        <v>139.94999999999999</v>
      </c>
      <c r="E219" s="8">
        <v>14</v>
      </c>
      <c r="F219" s="33">
        <f t="shared" si="9"/>
        <v>1959.2999999999997</v>
      </c>
      <c r="G219" s="34">
        <f t="shared" si="10"/>
        <v>39.185999999999993</v>
      </c>
      <c r="H219" s="34">
        <f t="shared" si="11"/>
        <v>1998.4859999999996</v>
      </c>
    </row>
    <row r="220" spans="1:8" x14ac:dyDescent="0.25">
      <c r="A220" s="31" t="s">
        <v>89</v>
      </c>
      <c r="B220" s="31" t="s">
        <v>90</v>
      </c>
      <c r="C220" s="32">
        <v>43289</v>
      </c>
      <c r="D220" s="33">
        <v>299.95</v>
      </c>
      <c r="E220" s="8">
        <v>9</v>
      </c>
      <c r="F220" s="33">
        <f t="shared" si="9"/>
        <v>2699.5499999999997</v>
      </c>
      <c r="G220" s="34">
        <f t="shared" si="10"/>
        <v>53.990999999999993</v>
      </c>
      <c r="H220" s="34">
        <f t="shared" si="11"/>
        <v>2753.5409999999997</v>
      </c>
    </row>
    <row r="221" spans="1:8" x14ac:dyDescent="0.25">
      <c r="A221" s="31" t="s">
        <v>96</v>
      </c>
      <c r="B221" s="31" t="s">
        <v>90</v>
      </c>
      <c r="C221" s="32">
        <v>43290</v>
      </c>
      <c r="D221" s="33">
        <v>649.99</v>
      </c>
      <c r="E221" s="8">
        <v>14</v>
      </c>
      <c r="F221" s="33">
        <f t="shared" si="9"/>
        <v>9099.86</v>
      </c>
      <c r="G221" s="34">
        <f t="shared" si="10"/>
        <v>181.99720000000002</v>
      </c>
      <c r="H221" s="34">
        <f t="shared" si="11"/>
        <v>9281.8572000000004</v>
      </c>
    </row>
    <row r="222" spans="1:8" x14ac:dyDescent="0.25">
      <c r="A222" s="31" t="s">
        <v>96</v>
      </c>
      <c r="B222" s="31" t="s">
        <v>97</v>
      </c>
      <c r="C222" s="32">
        <v>43290</v>
      </c>
      <c r="D222" s="33">
        <v>649.99</v>
      </c>
      <c r="E222" s="8">
        <v>3</v>
      </c>
      <c r="F222" s="33">
        <f t="shared" si="9"/>
        <v>1949.97</v>
      </c>
      <c r="G222" s="34">
        <f t="shared" si="10"/>
        <v>38.999400000000001</v>
      </c>
      <c r="H222" s="34">
        <f t="shared" si="11"/>
        <v>1988.9694</v>
      </c>
    </row>
    <row r="223" spans="1:8" x14ac:dyDescent="0.25">
      <c r="A223" s="31" t="s">
        <v>91</v>
      </c>
      <c r="B223" s="31" t="s">
        <v>97</v>
      </c>
      <c r="C223" s="32">
        <v>43290</v>
      </c>
      <c r="D223" s="33">
        <v>329.95</v>
      </c>
      <c r="E223" s="8">
        <v>14</v>
      </c>
      <c r="F223" s="33">
        <f t="shared" si="9"/>
        <v>4619.3</v>
      </c>
      <c r="G223" s="34">
        <f t="shared" si="10"/>
        <v>92.38600000000001</v>
      </c>
      <c r="H223" s="34">
        <f t="shared" si="11"/>
        <v>4711.6860000000006</v>
      </c>
    </row>
    <row r="224" spans="1:8" x14ac:dyDescent="0.25">
      <c r="A224" s="31" t="s">
        <v>93</v>
      </c>
      <c r="B224" s="31" t="s">
        <v>94</v>
      </c>
      <c r="C224" s="32">
        <v>43293</v>
      </c>
      <c r="D224" s="33">
        <v>64.95</v>
      </c>
      <c r="E224" s="8">
        <v>2</v>
      </c>
      <c r="F224" s="33">
        <f t="shared" si="9"/>
        <v>129.9</v>
      </c>
      <c r="G224" s="34">
        <f t="shared" si="10"/>
        <v>0</v>
      </c>
      <c r="H224" s="34">
        <f t="shared" si="11"/>
        <v>129.9</v>
      </c>
    </row>
    <row r="225" spans="1:8" x14ac:dyDescent="0.25">
      <c r="A225" s="31" t="s">
        <v>89</v>
      </c>
      <c r="B225" s="31" t="s">
        <v>94</v>
      </c>
      <c r="C225" s="32">
        <v>43293</v>
      </c>
      <c r="D225" s="33">
        <v>299.95</v>
      </c>
      <c r="E225" s="8">
        <v>6</v>
      </c>
      <c r="F225" s="33">
        <f t="shared" si="9"/>
        <v>1799.6999999999998</v>
      </c>
      <c r="G225" s="34">
        <f t="shared" si="10"/>
        <v>35.994</v>
      </c>
      <c r="H225" s="34">
        <f t="shared" si="11"/>
        <v>1835.6939999999997</v>
      </c>
    </row>
    <row r="226" spans="1:8" x14ac:dyDescent="0.25">
      <c r="A226" s="31" t="s">
        <v>91</v>
      </c>
      <c r="B226" s="31" t="s">
        <v>92</v>
      </c>
      <c r="C226" s="32">
        <v>43293</v>
      </c>
      <c r="D226" s="33">
        <v>329.95</v>
      </c>
      <c r="E226" s="8">
        <v>13</v>
      </c>
      <c r="F226" s="33">
        <f t="shared" si="9"/>
        <v>4289.3499999999995</v>
      </c>
      <c r="G226" s="34">
        <f t="shared" si="10"/>
        <v>85.786999999999992</v>
      </c>
      <c r="H226" s="34">
        <f t="shared" si="11"/>
        <v>4375.1369999999997</v>
      </c>
    </row>
    <row r="227" spans="1:8" x14ac:dyDescent="0.25">
      <c r="A227" s="31" t="s">
        <v>89</v>
      </c>
      <c r="B227" s="31" t="s">
        <v>98</v>
      </c>
      <c r="C227" s="32">
        <v>43294</v>
      </c>
      <c r="D227" s="33">
        <v>299.95</v>
      </c>
      <c r="E227" s="8">
        <v>2</v>
      </c>
      <c r="F227" s="33">
        <f t="shared" si="9"/>
        <v>599.9</v>
      </c>
      <c r="G227" s="34">
        <f t="shared" si="10"/>
        <v>0</v>
      </c>
      <c r="H227" s="34">
        <f t="shared" si="11"/>
        <v>599.9</v>
      </c>
    </row>
    <row r="228" spans="1:8" x14ac:dyDescent="0.25">
      <c r="A228" s="31" t="s">
        <v>93</v>
      </c>
      <c r="B228" s="31" t="s">
        <v>90</v>
      </c>
      <c r="C228" s="32">
        <v>43295</v>
      </c>
      <c r="D228" s="33">
        <v>64.95</v>
      </c>
      <c r="E228" s="8">
        <v>8</v>
      </c>
      <c r="F228" s="33">
        <f t="shared" si="9"/>
        <v>519.6</v>
      </c>
      <c r="G228" s="34">
        <f t="shared" si="10"/>
        <v>0</v>
      </c>
      <c r="H228" s="34">
        <f t="shared" si="11"/>
        <v>519.6</v>
      </c>
    </row>
    <row r="229" spans="1:8" x14ac:dyDescent="0.25">
      <c r="A229" s="31" t="s">
        <v>89</v>
      </c>
      <c r="B229" s="31" t="s">
        <v>97</v>
      </c>
      <c r="C229" s="32">
        <v>43296</v>
      </c>
      <c r="D229" s="33">
        <v>299.95</v>
      </c>
      <c r="E229" s="8">
        <v>2</v>
      </c>
      <c r="F229" s="33">
        <f t="shared" si="9"/>
        <v>599.9</v>
      </c>
      <c r="G229" s="34">
        <f t="shared" si="10"/>
        <v>0</v>
      </c>
      <c r="H229" s="34">
        <f t="shared" si="11"/>
        <v>599.9</v>
      </c>
    </row>
    <row r="230" spans="1:8" x14ac:dyDescent="0.25">
      <c r="A230" s="31" t="s">
        <v>89</v>
      </c>
      <c r="B230" s="31" t="s">
        <v>92</v>
      </c>
      <c r="C230" s="32">
        <v>43297</v>
      </c>
      <c r="D230" s="33">
        <v>299.95</v>
      </c>
      <c r="E230" s="8">
        <v>13</v>
      </c>
      <c r="F230" s="33">
        <f t="shared" si="9"/>
        <v>3899.35</v>
      </c>
      <c r="G230" s="34">
        <f t="shared" si="10"/>
        <v>77.986999999999995</v>
      </c>
      <c r="H230" s="34">
        <f t="shared" si="11"/>
        <v>3977.337</v>
      </c>
    </row>
    <row r="231" spans="1:8" x14ac:dyDescent="0.25">
      <c r="A231" s="31" t="s">
        <v>96</v>
      </c>
      <c r="B231" s="31" t="s">
        <v>94</v>
      </c>
      <c r="C231" s="32">
        <v>43297</v>
      </c>
      <c r="D231" s="33">
        <v>649.99</v>
      </c>
      <c r="E231" s="8">
        <v>14</v>
      </c>
      <c r="F231" s="33">
        <f t="shared" si="9"/>
        <v>9099.86</v>
      </c>
      <c r="G231" s="34">
        <f t="shared" si="10"/>
        <v>181.99720000000002</v>
      </c>
      <c r="H231" s="34">
        <f t="shared" si="11"/>
        <v>9281.8572000000004</v>
      </c>
    </row>
    <row r="232" spans="1:8" x14ac:dyDescent="0.25">
      <c r="A232" s="31" t="s">
        <v>93</v>
      </c>
      <c r="B232" s="31" t="s">
        <v>92</v>
      </c>
      <c r="C232" s="32">
        <v>43300</v>
      </c>
      <c r="D232" s="33">
        <v>64.95</v>
      </c>
      <c r="E232" s="8">
        <v>13</v>
      </c>
      <c r="F232" s="33">
        <f t="shared" si="9"/>
        <v>844.35</v>
      </c>
      <c r="G232" s="34">
        <f t="shared" si="10"/>
        <v>0</v>
      </c>
      <c r="H232" s="34">
        <f t="shared" si="11"/>
        <v>844.35</v>
      </c>
    </row>
    <row r="233" spans="1:8" x14ac:dyDescent="0.25">
      <c r="A233" s="31" t="s">
        <v>89</v>
      </c>
      <c r="B233" s="31" t="s">
        <v>97</v>
      </c>
      <c r="C233" s="32">
        <v>43300</v>
      </c>
      <c r="D233" s="33">
        <v>299.95</v>
      </c>
      <c r="E233" s="8">
        <v>13</v>
      </c>
      <c r="F233" s="33">
        <f t="shared" si="9"/>
        <v>3899.35</v>
      </c>
      <c r="G233" s="34">
        <f t="shared" si="10"/>
        <v>77.986999999999995</v>
      </c>
      <c r="H233" s="34">
        <f t="shared" si="11"/>
        <v>3977.337</v>
      </c>
    </row>
    <row r="234" spans="1:8" x14ac:dyDescent="0.25">
      <c r="A234" s="31" t="s">
        <v>96</v>
      </c>
      <c r="B234" s="31" t="s">
        <v>94</v>
      </c>
      <c r="C234" s="32">
        <v>43300</v>
      </c>
      <c r="D234" s="33">
        <v>649.99</v>
      </c>
      <c r="E234" s="8">
        <v>2</v>
      </c>
      <c r="F234" s="33">
        <f t="shared" si="9"/>
        <v>1299.98</v>
      </c>
      <c r="G234" s="34">
        <f t="shared" si="10"/>
        <v>0</v>
      </c>
      <c r="H234" s="34">
        <f t="shared" si="11"/>
        <v>1299.98</v>
      </c>
    </row>
    <row r="235" spans="1:8" x14ac:dyDescent="0.25">
      <c r="A235" s="31" t="s">
        <v>96</v>
      </c>
      <c r="B235" s="31" t="s">
        <v>97</v>
      </c>
      <c r="C235" s="32">
        <v>43300</v>
      </c>
      <c r="D235" s="33">
        <v>649.99</v>
      </c>
      <c r="E235" s="8">
        <v>15</v>
      </c>
      <c r="F235" s="33">
        <f t="shared" si="9"/>
        <v>9749.85</v>
      </c>
      <c r="G235" s="34">
        <f t="shared" si="10"/>
        <v>194.99700000000001</v>
      </c>
      <c r="H235" s="34">
        <f t="shared" si="11"/>
        <v>9944.8469999999998</v>
      </c>
    </row>
    <row r="236" spans="1:8" x14ac:dyDescent="0.25">
      <c r="A236" s="31" t="s">
        <v>95</v>
      </c>
      <c r="B236" s="31" t="s">
        <v>90</v>
      </c>
      <c r="C236" s="32">
        <v>43301</v>
      </c>
      <c r="D236" s="33">
        <v>139.94999999999999</v>
      </c>
      <c r="E236" s="8">
        <v>7</v>
      </c>
      <c r="F236" s="33">
        <f t="shared" si="9"/>
        <v>979.64999999999986</v>
      </c>
      <c r="G236" s="34">
        <f t="shared" si="10"/>
        <v>0</v>
      </c>
      <c r="H236" s="34">
        <f t="shared" si="11"/>
        <v>979.64999999999986</v>
      </c>
    </row>
    <row r="237" spans="1:8" x14ac:dyDescent="0.25">
      <c r="A237" s="31" t="s">
        <v>89</v>
      </c>
      <c r="B237" s="31" t="s">
        <v>97</v>
      </c>
      <c r="C237" s="32">
        <v>43301</v>
      </c>
      <c r="D237" s="33">
        <v>299.95</v>
      </c>
      <c r="E237" s="8">
        <v>9</v>
      </c>
      <c r="F237" s="33">
        <f t="shared" si="9"/>
        <v>2699.5499999999997</v>
      </c>
      <c r="G237" s="34">
        <f t="shared" si="10"/>
        <v>53.990999999999993</v>
      </c>
      <c r="H237" s="34">
        <f t="shared" si="11"/>
        <v>2753.5409999999997</v>
      </c>
    </row>
    <row r="238" spans="1:8" x14ac:dyDescent="0.25">
      <c r="A238" s="31" t="s">
        <v>91</v>
      </c>
      <c r="B238" s="31" t="s">
        <v>98</v>
      </c>
      <c r="C238" s="32">
        <v>43301</v>
      </c>
      <c r="D238" s="33">
        <v>329.95</v>
      </c>
      <c r="E238" s="8">
        <v>7</v>
      </c>
      <c r="F238" s="33">
        <f t="shared" si="9"/>
        <v>2309.65</v>
      </c>
      <c r="G238" s="34">
        <f t="shared" si="10"/>
        <v>46.193000000000005</v>
      </c>
      <c r="H238" s="34">
        <f t="shared" si="11"/>
        <v>2355.8430000000003</v>
      </c>
    </row>
    <row r="239" spans="1:8" x14ac:dyDescent="0.25">
      <c r="A239" s="31" t="s">
        <v>91</v>
      </c>
      <c r="B239" s="31" t="s">
        <v>94</v>
      </c>
      <c r="C239" s="32">
        <v>43302</v>
      </c>
      <c r="D239" s="33">
        <v>329.95</v>
      </c>
      <c r="E239" s="8">
        <v>14</v>
      </c>
      <c r="F239" s="33">
        <f t="shared" si="9"/>
        <v>4619.3</v>
      </c>
      <c r="G239" s="34">
        <f t="shared" si="10"/>
        <v>92.38600000000001</v>
      </c>
      <c r="H239" s="34">
        <f t="shared" si="11"/>
        <v>4711.6860000000006</v>
      </c>
    </row>
    <row r="240" spans="1:8" x14ac:dyDescent="0.25">
      <c r="A240" s="31" t="s">
        <v>93</v>
      </c>
      <c r="B240" s="31" t="s">
        <v>94</v>
      </c>
      <c r="C240" s="32">
        <v>43303</v>
      </c>
      <c r="D240" s="33">
        <v>64.95</v>
      </c>
      <c r="E240" s="8">
        <v>9</v>
      </c>
      <c r="F240" s="33">
        <f t="shared" si="9"/>
        <v>584.55000000000007</v>
      </c>
      <c r="G240" s="34">
        <f t="shared" si="10"/>
        <v>0</v>
      </c>
      <c r="H240" s="34">
        <f t="shared" si="11"/>
        <v>584.55000000000007</v>
      </c>
    </row>
    <row r="241" spans="1:8" x14ac:dyDescent="0.25">
      <c r="A241" s="31" t="s">
        <v>89</v>
      </c>
      <c r="B241" s="31" t="s">
        <v>90</v>
      </c>
      <c r="C241" s="32">
        <v>43303</v>
      </c>
      <c r="D241" s="33">
        <v>299.95</v>
      </c>
      <c r="E241" s="8">
        <v>12</v>
      </c>
      <c r="F241" s="33">
        <f t="shared" si="9"/>
        <v>3599.3999999999996</v>
      </c>
      <c r="G241" s="34">
        <f t="shared" si="10"/>
        <v>71.988</v>
      </c>
      <c r="H241" s="34">
        <f t="shared" si="11"/>
        <v>3671.3879999999995</v>
      </c>
    </row>
    <row r="242" spans="1:8" x14ac:dyDescent="0.25">
      <c r="A242" s="31" t="s">
        <v>96</v>
      </c>
      <c r="B242" s="31" t="s">
        <v>92</v>
      </c>
      <c r="C242" s="32">
        <v>43304</v>
      </c>
      <c r="D242" s="33">
        <v>649.99</v>
      </c>
      <c r="E242" s="8">
        <v>2</v>
      </c>
      <c r="F242" s="33">
        <f t="shared" si="9"/>
        <v>1299.98</v>
      </c>
      <c r="G242" s="34">
        <f t="shared" si="10"/>
        <v>0</v>
      </c>
      <c r="H242" s="34">
        <f t="shared" si="11"/>
        <v>1299.98</v>
      </c>
    </row>
    <row r="243" spans="1:8" x14ac:dyDescent="0.25">
      <c r="A243" s="31" t="s">
        <v>96</v>
      </c>
      <c r="B243" s="31" t="s">
        <v>98</v>
      </c>
      <c r="C243" s="32">
        <v>43306</v>
      </c>
      <c r="D243" s="33">
        <v>649.99</v>
      </c>
      <c r="E243" s="8">
        <v>9</v>
      </c>
      <c r="F243" s="33">
        <f t="shared" si="9"/>
        <v>5849.91</v>
      </c>
      <c r="G243" s="34">
        <f t="shared" si="10"/>
        <v>116.9982</v>
      </c>
      <c r="H243" s="34">
        <f t="shared" si="11"/>
        <v>5966.9081999999999</v>
      </c>
    </row>
    <row r="244" spans="1:8" x14ac:dyDescent="0.25">
      <c r="A244" s="31" t="s">
        <v>91</v>
      </c>
      <c r="B244" s="31" t="s">
        <v>94</v>
      </c>
      <c r="C244" s="32">
        <v>43306</v>
      </c>
      <c r="D244" s="33">
        <v>329.95</v>
      </c>
      <c r="E244" s="8">
        <v>3</v>
      </c>
      <c r="F244" s="33">
        <f t="shared" si="9"/>
        <v>989.84999999999991</v>
      </c>
      <c r="G244" s="34">
        <f t="shared" si="10"/>
        <v>0</v>
      </c>
      <c r="H244" s="34">
        <f t="shared" si="11"/>
        <v>989.84999999999991</v>
      </c>
    </row>
    <row r="245" spans="1:8" x14ac:dyDescent="0.25">
      <c r="A245" s="31" t="s">
        <v>95</v>
      </c>
      <c r="B245" s="31" t="s">
        <v>90</v>
      </c>
      <c r="C245" s="32">
        <v>43307</v>
      </c>
      <c r="D245" s="33">
        <v>139.94999999999999</v>
      </c>
      <c r="E245" s="8">
        <v>12</v>
      </c>
      <c r="F245" s="33">
        <f t="shared" si="9"/>
        <v>1679.3999999999999</v>
      </c>
      <c r="G245" s="34">
        <f t="shared" si="10"/>
        <v>33.588000000000001</v>
      </c>
      <c r="H245" s="34">
        <f t="shared" si="11"/>
        <v>1712.9879999999998</v>
      </c>
    </row>
    <row r="246" spans="1:8" x14ac:dyDescent="0.25">
      <c r="A246" s="31" t="s">
        <v>95</v>
      </c>
      <c r="B246" s="31" t="s">
        <v>97</v>
      </c>
      <c r="C246" s="32">
        <v>43307</v>
      </c>
      <c r="D246" s="33">
        <v>139.94999999999999</v>
      </c>
      <c r="E246" s="8">
        <v>8</v>
      </c>
      <c r="F246" s="33">
        <f t="shared" si="9"/>
        <v>1119.5999999999999</v>
      </c>
      <c r="G246" s="34">
        <f t="shared" si="10"/>
        <v>0</v>
      </c>
      <c r="H246" s="34">
        <f t="shared" si="11"/>
        <v>1119.5999999999999</v>
      </c>
    </row>
    <row r="247" spans="1:8" x14ac:dyDescent="0.25">
      <c r="A247" s="31" t="s">
        <v>93</v>
      </c>
      <c r="B247" s="31" t="s">
        <v>92</v>
      </c>
      <c r="C247" s="32">
        <v>43308</v>
      </c>
      <c r="D247" s="33">
        <v>64.95</v>
      </c>
      <c r="E247" s="8">
        <v>10</v>
      </c>
      <c r="F247" s="33">
        <f t="shared" si="9"/>
        <v>649.5</v>
      </c>
      <c r="G247" s="34">
        <f t="shared" si="10"/>
        <v>0</v>
      </c>
      <c r="H247" s="34">
        <f t="shared" si="11"/>
        <v>649.5</v>
      </c>
    </row>
    <row r="248" spans="1:8" x14ac:dyDescent="0.25">
      <c r="A248" s="31" t="s">
        <v>91</v>
      </c>
      <c r="B248" s="31" t="s">
        <v>90</v>
      </c>
      <c r="C248" s="32">
        <v>43308</v>
      </c>
      <c r="D248" s="33">
        <v>329.95</v>
      </c>
      <c r="E248" s="8">
        <v>12</v>
      </c>
      <c r="F248" s="33">
        <f t="shared" si="9"/>
        <v>3959.3999999999996</v>
      </c>
      <c r="G248" s="34">
        <f t="shared" si="10"/>
        <v>79.187999999999988</v>
      </c>
      <c r="H248" s="34">
        <f t="shared" si="11"/>
        <v>4038.5879999999997</v>
      </c>
    </row>
    <row r="249" spans="1:8" x14ac:dyDescent="0.25">
      <c r="A249" s="31" t="s">
        <v>91</v>
      </c>
      <c r="B249" s="31" t="s">
        <v>90</v>
      </c>
      <c r="C249" s="32">
        <v>43309</v>
      </c>
      <c r="D249" s="33">
        <v>329.95</v>
      </c>
      <c r="E249" s="8">
        <v>11</v>
      </c>
      <c r="F249" s="33">
        <f t="shared" si="9"/>
        <v>3629.45</v>
      </c>
      <c r="G249" s="34">
        <f t="shared" si="10"/>
        <v>72.588999999999999</v>
      </c>
      <c r="H249" s="34">
        <f t="shared" si="11"/>
        <v>3702.0389999999998</v>
      </c>
    </row>
    <row r="250" spans="1:8" x14ac:dyDescent="0.25">
      <c r="A250" s="31" t="s">
        <v>89</v>
      </c>
      <c r="B250" s="31" t="s">
        <v>94</v>
      </c>
      <c r="C250" s="32">
        <v>43310</v>
      </c>
      <c r="D250" s="33">
        <v>299.95</v>
      </c>
      <c r="E250" s="8">
        <v>10</v>
      </c>
      <c r="F250" s="33">
        <f t="shared" si="9"/>
        <v>2999.5</v>
      </c>
      <c r="G250" s="34">
        <f t="shared" si="10"/>
        <v>59.99</v>
      </c>
      <c r="H250" s="34">
        <f t="shared" si="11"/>
        <v>3059.49</v>
      </c>
    </row>
    <row r="251" spans="1:8" x14ac:dyDescent="0.25">
      <c r="A251" s="31" t="s">
        <v>95</v>
      </c>
      <c r="B251" s="31" t="s">
        <v>90</v>
      </c>
      <c r="C251" s="32">
        <v>43313</v>
      </c>
      <c r="D251" s="33">
        <v>139.94999999999999</v>
      </c>
      <c r="E251" s="8">
        <v>20</v>
      </c>
      <c r="F251" s="33">
        <f t="shared" si="9"/>
        <v>2799</v>
      </c>
      <c r="G251" s="34">
        <f t="shared" si="10"/>
        <v>55.980000000000004</v>
      </c>
      <c r="H251" s="34">
        <f t="shared" si="11"/>
        <v>2854.98</v>
      </c>
    </row>
    <row r="252" spans="1:8" x14ac:dyDescent="0.25">
      <c r="A252" s="31" t="s">
        <v>89</v>
      </c>
      <c r="B252" s="31" t="s">
        <v>90</v>
      </c>
      <c r="C252" s="32">
        <v>43313</v>
      </c>
      <c r="D252" s="33">
        <v>299.95</v>
      </c>
      <c r="E252" s="8">
        <v>15</v>
      </c>
      <c r="F252" s="33">
        <f t="shared" si="9"/>
        <v>4499.25</v>
      </c>
      <c r="G252" s="34">
        <f t="shared" si="10"/>
        <v>89.984999999999999</v>
      </c>
      <c r="H252" s="34">
        <f t="shared" si="11"/>
        <v>4589.2349999999997</v>
      </c>
    </row>
    <row r="253" spans="1:8" x14ac:dyDescent="0.25">
      <c r="A253" s="31" t="s">
        <v>95</v>
      </c>
      <c r="B253" s="31" t="s">
        <v>98</v>
      </c>
      <c r="C253" s="32">
        <v>43314</v>
      </c>
      <c r="D253" s="33">
        <v>139.94999999999999</v>
      </c>
      <c r="E253" s="8">
        <v>15</v>
      </c>
      <c r="F253" s="33">
        <f t="shared" si="9"/>
        <v>2099.25</v>
      </c>
      <c r="G253" s="34">
        <f t="shared" si="10"/>
        <v>41.984999999999999</v>
      </c>
      <c r="H253" s="34">
        <f t="shared" si="11"/>
        <v>2141.2350000000001</v>
      </c>
    </row>
    <row r="254" spans="1:8" x14ac:dyDescent="0.25">
      <c r="A254" s="31" t="s">
        <v>91</v>
      </c>
      <c r="B254" s="31" t="s">
        <v>90</v>
      </c>
      <c r="C254" s="32">
        <v>43314</v>
      </c>
      <c r="D254" s="33">
        <v>329.95</v>
      </c>
      <c r="E254" s="8">
        <v>7</v>
      </c>
      <c r="F254" s="33">
        <f t="shared" si="9"/>
        <v>2309.65</v>
      </c>
      <c r="G254" s="34">
        <f t="shared" si="10"/>
        <v>46.193000000000005</v>
      </c>
      <c r="H254" s="34">
        <f t="shared" si="11"/>
        <v>2355.8430000000003</v>
      </c>
    </row>
    <row r="255" spans="1:8" x14ac:dyDescent="0.25">
      <c r="A255" s="31" t="s">
        <v>91</v>
      </c>
      <c r="B255" s="31" t="s">
        <v>97</v>
      </c>
      <c r="C255" s="32">
        <v>43314</v>
      </c>
      <c r="D255" s="33">
        <v>329.95</v>
      </c>
      <c r="E255" s="8">
        <v>4</v>
      </c>
      <c r="F255" s="33">
        <f t="shared" si="9"/>
        <v>1319.8</v>
      </c>
      <c r="G255" s="34">
        <f t="shared" si="10"/>
        <v>0</v>
      </c>
      <c r="H255" s="34">
        <f t="shared" si="11"/>
        <v>1319.8</v>
      </c>
    </row>
    <row r="256" spans="1:8" x14ac:dyDescent="0.25">
      <c r="A256" s="31" t="s">
        <v>96</v>
      </c>
      <c r="B256" s="31" t="s">
        <v>94</v>
      </c>
      <c r="C256" s="32">
        <v>43315</v>
      </c>
      <c r="D256" s="33">
        <v>649.99</v>
      </c>
      <c r="E256" s="8">
        <v>8</v>
      </c>
      <c r="F256" s="33">
        <f t="shared" si="9"/>
        <v>5199.92</v>
      </c>
      <c r="G256" s="34">
        <f t="shared" si="10"/>
        <v>103.9984</v>
      </c>
      <c r="H256" s="34">
        <f t="shared" si="11"/>
        <v>5303.9184000000005</v>
      </c>
    </row>
    <row r="257" spans="1:8" x14ac:dyDescent="0.25">
      <c r="A257" s="31" t="s">
        <v>96</v>
      </c>
      <c r="B257" s="31" t="s">
        <v>92</v>
      </c>
      <c r="C257" s="32">
        <v>43315</v>
      </c>
      <c r="D257" s="33">
        <v>649.99</v>
      </c>
      <c r="E257" s="8">
        <v>5</v>
      </c>
      <c r="F257" s="33">
        <f t="shared" si="9"/>
        <v>3249.95</v>
      </c>
      <c r="G257" s="34">
        <f t="shared" si="10"/>
        <v>64.998999999999995</v>
      </c>
      <c r="H257" s="34">
        <f t="shared" si="11"/>
        <v>3314.9489999999996</v>
      </c>
    </row>
    <row r="258" spans="1:8" x14ac:dyDescent="0.25">
      <c r="A258" s="31" t="s">
        <v>91</v>
      </c>
      <c r="B258" s="31" t="s">
        <v>94</v>
      </c>
      <c r="C258" s="32">
        <v>43317</v>
      </c>
      <c r="D258" s="33">
        <v>329.95</v>
      </c>
      <c r="E258" s="8">
        <v>14</v>
      </c>
      <c r="F258" s="33">
        <f t="shared" si="9"/>
        <v>4619.3</v>
      </c>
      <c r="G258" s="34">
        <f t="shared" si="10"/>
        <v>92.38600000000001</v>
      </c>
      <c r="H258" s="34">
        <f t="shared" si="11"/>
        <v>4711.6860000000006</v>
      </c>
    </row>
    <row r="259" spans="1:8" x14ac:dyDescent="0.25">
      <c r="A259" s="31" t="s">
        <v>91</v>
      </c>
      <c r="B259" s="31" t="s">
        <v>98</v>
      </c>
      <c r="C259" s="32">
        <v>43317</v>
      </c>
      <c r="D259" s="33">
        <v>329.95</v>
      </c>
      <c r="E259" s="8">
        <v>2</v>
      </c>
      <c r="F259" s="33">
        <f t="shared" si="9"/>
        <v>659.9</v>
      </c>
      <c r="G259" s="34">
        <f t="shared" si="10"/>
        <v>0</v>
      </c>
      <c r="H259" s="34">
        <f t="shared" si="11"/>
        <v>659.9</v>
      </c>
    </row>
    <row r="260" spans="1:8" x14ac:dyDescent="0.25">
      <c r="A260" s="31" t="s">
        <v>95</v>
      </c>
      <c r="B260" s="31" t="s">
        <v>92</v>
      </c>
      <c r="C260" s="32">
        <v>43320</v>
      </c>
      <c r="D260" s="33">
        <v>139.94999999999999</v>
      </c>
      <c r="E260" s="8">
        <v>13</v>
      </c>
      <c r="F260" s="33">
        <f t="shared" si="9"/>
        <v>1819.35</v>
      </c>
      <c r="G260" s="34">
        <f t="shared" si="10"/>
        <v>36.387</v>
      </c>
      <c r="H260" s="34">
        <f t="shared" si="11"/>
        <v>1855.7369999999999</v>
      </c>
    </row>
    <row r="261" spans="1:8" x14ac:dyDescent="0.25">
      <c r="A261" s="31" t="s">
        <v>93</v>
      </c>
      <c r="B261" s="31" t="s">
        <v>97</v>
      </c>
      <c r="C261" s="32">
        <v>43321</v>
      </c>
      <c r="D261" s="33">
        <v>64.95</v>
      </c>
      <c r="E261" s="8">
        <v>3</v>
      </c>
      <c r="F261" s="33">
        <f t="shared" ref="F261:F324" si="12">D261*E261</f>
        <v>194.85000000000002</v>
      </c>
      <c r="G261" s="34">
        <f t="shared" ref="G261:G324" si="13">IF(F261&gt;$M$3,F261*$M$4,0)</f>
        <v>0</v>
      </c>
      <c r="H261" s="34">
        <f t="shared" ref="H261:H324" si="14">F261+G261</f>
        <v>194.85000000000002</v>
      </c>
    </row>
    <row r="262" spans="1:8" x14ac:dyDescent="0.25">
      <c r="A262" s="31" t="s">
        <v>91</v>
      </c>
      <c r="B262" s="31" t="s">
        <v>90</v>
      </c>
      <c r="C262" s="32">
        <v>43322</v>
      </c>
      <c r="D262" s="33">
        <v>329.95</v>
      </c>
      <c r="E262" s="8">
        <v>20</v>
      </c>
      <c r="F262" s="33">
        <f t="shared" si="12"/>
        <v>6599</v>
      </c>
      <c r="G262" s="34">
        <f t="shared" si="13"/>
        <v>131.97999999999999</v>
      </c>
      <c r="H262" s="34">
        <f t="shared" si="14"/>
        <v>6730.98</v>
      </c>
    </row>
    <row r="263" spans="1:8" x14ac:dyDescent="0.25">
      <c r="A263" s="31" t="s">
        <v>96</v>
      </c>
      <c r="B263" s="31" t="s">
        <v>97</v>
      </c>
      <c r="C263" s="32">
        <v>43324</v>
      </c>
      <c r="D263" s="33">
        <v>649.99</v>
      </c>
      <c r="E263" s="8">
        <v>9</v>
      </c>
      <c r="F263" s="33">
        <f t="shared" si="12"/>
        <v>5849.91</v>
      </c>
      <c r="G263" s="34">
        <f t="shared" si="13"/>
        <v>116.9982</v>
      </c>
      <c r="H263" s="34">
        <f t="shared" si="14"/>
        <v>5966.9081999999999</v>
      </c>
    </row>
    <row r="264" spans="1:8" x14ac:dyDescent="0.25">
      <c r="A264" s="31" t="s">
        <v>89</v>
      </c>
      <c r="B264" s="31" t="s">
        <v>97</v>
      </c>
      <c r="C264" s="32">
        <v>43325</v>
      </c>
      <c r="D264" s="33">
        <v>299.95</v>
      </c>
      <c r="E264" s="8">
        <v>15</v>
      </c>
      <c r="F264" s="33">
        <f t="shared" si="12"/>
        <v>4499.25</v>
      </c>
      <c r="G264" s="34">
        <f t="shared" si="13"/>
        <v>89.984999999999999</v>
      </c>
      <c r="H264" s="34">
        <f t="shared" si="14"/>
        <v>4589.2349999999997</v>
      </c>
    </row>
    <row r="265" spans="1:8" x14ac:dyDescent="0.25">
      <c r="A265" s="31" t="s">
        <v>95</v>
      </c>
      <c r="B265" s="31" t="s">
        <v>97</v>
      </c>
      <c r="C265" s="32">
        <v>43327</v>
      </c>
      <c r="D265" s="33">
        <v>139.94999999999999</v>
      </c>
      <c r="E265" s="8">
        <v>2</v>
      </c>
      <c r="F265" s="33">
        <f t="shared" si="12"/>
        <v>279.89999999999998</v>
      </c>
      <c r="G265" s="34">
        <f t="shared" si="13"/>
        <v>0</v>
      </c>
      <c r="H265" s="34">
        <f t="shared" si="14"/>
        <v>279.89999999999998</v>
      </c>
    </row>
    <row r="266" spans="1:8" x14ac:dyDescent="0.25">
      <c r="A266" s="31" t="s">
        <v>96</v>
      </c>
      <c r="B266" s="31" t="s">
        <v>94</v>
      </c>
      <c r="C266" s="32">
        <v>43327</v>
      </c>
      <c r="D266" s="33">
        <v>649.99</v>
      </c>
      <c r="E266" s="8">
        <v>1</v>
      </c>
      <c r="F266" s="33">
        <f t="shared" si="12"/>
        <v>649.99</v>
      </c>
      <c r="G266" s="34">
        <f t="shared" si="13"/>
        <v>0</v>
      </c>
      <c r="H266" s="34">
        <f t="shared" si="14"/>
        <v>649.99</v>
      </c>
    </row>
    <row r="267" spans="1:8" x14ac:dyDescent="0.25">
      <c r="A267" s="31" t="s">
        <v>91</v>
      </c>
      <c r="B267" s="31" t="s">
        <v>94</v>
      </c>
      <c r="C267" s="32">
        <v>43327</v>
      </c>
      <c r="D267" s="33">
        <v>329.95</v>
      </c>
      <c r="E267" s="8">
        <v>3</v>
      </c>
      <c r="F267" s="33">
        <f t="shared" si="12"/>
        <v>989.84999999999991</v>
      </c>
      <c r="G267" s="34">
        <f t="shared" si="13"/>
        <v>0</v>
      </c>
      <c r="H267" s="34">
        <f t="shared" si="14"/>
        <v>989.84999999999991</v>
      </c>
    </row>
    <row r="268" spans="1:8" x14ac:dyDescent="0.25">
      <c r="A268" s="31" t="s">
        <v>91</v>
      </c>
      <c r="B268" s="31" t="s">
        <v>97</v>
      </c>
      <c r="C268" s="32">
        <v>43327</v>
      </c>
      <c r="D268" s="33">
        <v>329.95</v>
      </c>
      <c r="E268" s="8">
        <v>10</v>
      </c>
      <c r="F268" s="33">
        <f t="shared" si="12"/>
        <v>3299.5</v>
      </c>
      <c r="G268" s="34">
        <f t="shared" si="13"/>
        <v>65.989999999999995</v>
      </c>
      <c r="H268" s="34">
        <f t="shared" si="14"/>
        <v>3365.49</v>
      </c>
    </row>
    <row r="269" spans="1:8" x14ac:dyDescent="0.25">
      <c r="A269" s="31" t="s">
        <v>95</v>
      </c>
      <c r="B269" s="31" t="s">
        <v>98</v>
      </c>
      <c r="C269" s="32">
        <v>43328</v>
      </c>
      <c r="D269" s="33">
        <v>139.94999999999999</v>
      </c>
      <c r="E269" s="8">
        <v>8</v>
      </c>
      <c r="F269" s="33">
        <f t="shared" si="12"/>
        <v>1119.5999999999999</v>
      </c>
      <c r="G269" s="34">
        <f t="shared" si="13"/>
        <v>0</v>
      </c>
      <c r="H269" s="34">
        <f t="shared" si="14"/>
        <v>1119.5999999999999</v>
      </c>
    </row>
    <row r="270" spans="1:8" x14ac:dyDescent="0.25">
      <c r="A270" s="31" t="s">
        <v>95</v>
      </c>
      <c r="B270" s="31" t="s">
        <v>97</v>
      </c>
      <c r="C270" s="32">
        <v>43329</v>
      </c>
      <c r="D270" s="33">
        <v>139.94999999999999</v>
      </c>
      <c r="E270" s="8">
        <v>1</v>
      </c>
      <c r="F270" s="33">
        <f t="shared" si="12"/>
        <v>139.94999999999999</v>
      </c>
      <c r="G270" s="34">
        <f t="shared" si="13"/>
        <v>0</v>
      </c>
      <c r="H270" s="34">
        <f t="shared" si="14"/>
        <v>139.94999999999999</v>
      </c>
    </row>
    <row r="271" spans="1:8" x14ac:dyDescent="0.25">
      <c r="A271" s="31" t="s">
        <v>91</v>
      </c>
      <c r="B271" s="31" t="s">
        <v>90</v>
      </c>
      <c r="C271" s="32">
        <v>43329</v>
      </c>
      <c r="D271" s="33">
        <v>329.95</v>
      </c>
      <c r="E271" s="8">
        <v>6</v>
      </c>
      <c r="F271" s="33">
        <f t="shared" si="12"/>
        <v>1979.6999999999998</v>
      </c>
      <c r="G271" s="34">
        <f t="shared" si="13"/>
        <v>39.593999999999994</v>
      </c>
      <c r="H271" s="34">
        <f t="shared" si="14"/>
        <v>2019.2939999999999</v>
      </c>
    </row>
    <row r="272" spans="1:8" x14ac:dyDescent="0.25">
      <c r="A272" s="31" t="s">
        <v>96</v>
      </c>
      <c r="B272" s="31" t="s">
        <v>97</v>
      </c>
      <c r="C272" s="32">
        <v>43330</v>
      </c>
      <c r="D272" s="33">
        <v>649.99</v>
      </c>
      <c r="E272" s="8">
        <v>13</v>
      </c>
      <c r="F272" s="33">
        <f t="shared" si="12"/>
        <v>8449.8700000000008</v>
      </c>
      <c r="G272" s="34">
        <f t="shared" si="13"/>
        <v>168.99740000000003</v>
      </c>
      <c r="H272" s="34">
        <f t="shared" si="14"/>
        <v>8618.867400000001</v>
      </c>
    </row>
    <row r="273" spans="1:8" x14ac:dyDescent="0.25">
      <c r="A273" s="31" t="s">
        <v>93</v>
      </c>
      <c r="B273" s="31" t="s">
        <v>97</v>
      </c>
      <c r="C273" s="32">
        <v>43331</v>
      </c>
      <c r="D273" s="33">
        <v>64.95</v>
      </c>
      <c r="E273" s="8">
        <v>9</v>
      </c>
      <c r="F273" s="33">
        <f t="shared" si="12"/>
        <v>584.55000000000007</v>
      </c>
      <c r="G273" s="34">
        <f t="shared" si="13"/>
        <v>0</v>
      </c>
      <c r="H273" s="34">
        <f t="shared" si="14"/>
        <v>584.55000000000007</v>
      </c>
    </row>
    <row r="274" spans="1:8" x14ac:dyDescent="0.25">
      <c r="A274" s="31" t="s">
        <v>96</v>
      </c>
      <c r="B274" s="31" t="s">
        <v>94</v>
      </c>
      <c r="C274" s="32">
        <v>43332</v>
      </c>
      <c r="D274" s="33">
        <v>649.99</v>
      </c>
      <c r="E274" s="8">
        <v>4</v>
      </c>
      <c r="F274" s="33">
        <f t="shared" si="12"/>
        <v>2599.96</v>
      </c>
      <c r="G274" s="34">
        <f t="shared" si="13"/>
        <v>51.999200000000002</v>
      </c>
      <c r="H274" s="34">
        <f t="shared" si="14"/>
        <v>2651.9592000000002</v>
      </c>
    </row>
    <row r="275" spans="1:8" x14ac:dyDescent="0.25">
      <c r="A275" s="31" t="s">
        <v>93</v>
      </c>
      <c r="B275" s="31" t="s">
        <v>90</v>
      </c>
      <c r="C275" s="32">
        <v>43334</v>
      </c>
      <c r="D275" s="33">
        <v>64.95</v>
      </c>
      <c r="E275" s="8">
        <v>12</v>
      </c>
      <c r="F275" s="33">
        <f t="shared" si="12"/>
        <v>779.40000000000009</v>
      </c>
      <c r="G275" s="34">
        <f t="shared" si="13"/>
        <v>0</v>
      </c>
      <c r="H275" s="34">
        <f t="shared" si="14"/>
        <v>779.40000000000009</v>
      </c>
    </row>
    <row r="276" spans="1:8" x14ac:dyDescent="0.25">
      <c r="A276" s="31" t="s">
        <v>91</v>
      </c>
      <c r="B276" s="31" t="s">
        <v>97</v>
      </c>
      <c r="C276" s="32">
        <v>43334</v>
      </c>
      <c r="D276" s="33">
        <v>329.95</v>
      </c>
      <c r="E276" s="8">
        <v>8</v>
      </c>
      <c r="F276" s="33">
        <f t="shared" si="12"/>
        <v>2639.6</v>
      </c>
      <c r="G276" s="34">
        <f t="shared" si="13"/>
        <v>52.792000000000002</v>
      </c>
      <c r="H276" s="34">
        <f t="shared" si="14"/>
        <v>2692.3919999999998</v>
      </c>
    </row>
    <row r="277" spans="1:8" x14ac:dyDescent="0.25">
      <c r="A277" s="31" t="s">
        <v>91</v>
      </c>
      <c r="B277" s="31" t="s">
        <v>92</v>
      </c>
      <c r="C277" s="32">
        <v>43334</v>
      </c>
      <c r="D277" s="33">
        <v>329.95</v>
      </c>
      <c r="E277" s="8">
        <v>5</v>
      </c>
      <c r="F277" s="33">
        <f t="shared" si="12"/>
        <v>1649.75</v>
      </c>
      <c r="G277" s="34">
        <f t="shared" si="13"/>
        <v>32.994999999999997</v>
      </c>
      <c r="H277" s="34">
        <f t="shared" si="14"/>
        <v>1682.7449999999999</v>
      </c>
    </row>
    <row r="278" spans="1:8" x14ac:dyDescent="0.25">
      <c r="A278" s="31" t="s">
        <v>95</v>
      </c>
      <c r="B278" s="31" t="s">
        <v>98</v>
      </c>
      <c r="C278" s="32">
        <v>43335</v>
      </c>
      <c r="D278" s="33">
        <v>139.94999999999999</v>
      </c>
      <c r="E278" s="8">
        <v>3</v>
      </c>
      <c r="F278" s="33">
        <f t="shared" si="12"/>
        <v>419.84999999999997</v>
      </c>
      <c r="G278" s="34">
        <f t="shared" si="13"/>
        <v>0</v>
      </c>
      <c r="H278" s="34">
        <f t="shared" si="14"/>
        <v>419.84999999999997</v>
      </c>
    </row>
    <row r="279" spans="1:8" x14ac:dyDescent="0.25">
      <c r="A279" s="31" t="s">
        <v>91</v>
      </c>
      <c r="B279" s="31" t="s">
        <v>98</v>
      </c>
      <c r="C279" s="32">
        <v>43335</v>
      </c>
      <c r="D279" s="33">
        <v>329.95</v>
      </c>
      <c r="E279" s="8">
        <v>15</v>
      </c>
      <c r="F279" s="33">
        <f t="shared" si="12"/>
        <v>4949.25</v>
      </c>
      <c r="G279" s="34">
        <f t="shared" si="13"/>
        <v>98.984999999999999</v>
      </c>
      <c r="H279" s="34">
        <f t="shared" si="14"/>
        <v>5048.2349999999997</v>
      </c>
    </row>
    <row r="280" spans="1:8" x14ac:dyDescent="0.25">
      <c r="A280" s="31" t="s">
        <v>93</v>
      </c>
      <c r="B280" s="31" t="s">
        <v>92</v>
      </c>
      <c r="C280" s="32">
        <v>43337</v>
      </c>
      <c r="D280" s="33">
        <v>64.95</v>
      </c>
      <c r="E280" s="8">
        <v>5</v>
      </c>
      <c r="F280" s="33">
        <f t="shared" si="12"/>
        <v>324.75</v>
      </c>
      <c r="G280" s="34">
        <f t="shared" si="13"/>
        <v>0</v>
      </c>
      <c r="H280" s="34">
        <f t="shared" si="14"/>
        <v>324.75</v>
      </c>
    </row>
    <row r="281" spans="1:8" x14ac:dyDescent="0.25">
      <c r="A281" s="31" t="s">
        <v>93</v>
      </c>
      <c r="B281" s="31" t="s">
        <v>97</v>
      </c>
      <c r="C281" s="32">
        <v>43338</v>
      </c>
      <c r="D281" s="33">
        <v>64.95</v>
      </c>
      <c r="E281" s="8">
        <v>12</v>
      </c>
      <c r="F281" s="33">
        <f t="shared" si="12"/>
        <v>779.40000000000009</v>
      </c>
      <c r="G281" s="34">
        <f t="shared" si="13"/>
        <v>0</v>
      </c>
      <c r="H281" s="34">
        <f t="shared" si="14"/>
        <v>779.40000000000009</v>
      </c>
    </row>
    <row r="282" spans="1:8" x14ac:dyDescent="0.25">
      <c r="A282" s="31" t="s">
        <v>95</v>
      </c>
      <c r="B282" s="31" t="s">
        <v>98</v>
      </c>
      <c r="C282" s="32">
        <v>43342</v>
      </c>
      <c r="D282" s="33">
        <v>139.94999999999999</v>
      </c>
      <c r="E282" s="8">
        <v>12</v>
      </c>
      <c r="F282" s="33">
        <f t="shared" si="12"/>
        <v>1679.3999999999999</v>
      </c>
      <c r="G282" s="34">
        <f t="shared" si="13"/>
        <v>33.588000000000001</v>
      </c>
      <c r="H282" s="34">
        <f t="shared" si="14"/>
        <v>1712.9879999999998</v>
      </c>
    </row>
    <row r="283" spans="1:8" x14ac:dyDescent="0.25">
      <c r="A283" s="31" t="s">
        <v>93</v>
      </c>
      <c r="B283" s="31" t="s">
        <v>92</v>
      </c>
      <c r="C283" s="32">
        <v>43342</v>
      </c>
      <c r="D283" s="33">
        <v>64.95</v>
      </c>
      <c r="E283" s="8">
        <v>2</v>
      </c>
      <c r="F283" s="33">
        <f t="shared" si="12"/>
        <v>129.9</v>
      </c>
      <c r="G283" s="34">
        <f t="shared" si="13"/>
        <v>0</v>
      </c>
      <c r="H283" s="34">
        <f t="shared" si="14"/>
        <v>129.9</v>
      </c>
    </row>
    <row r="284" spans="1:8" x14ac:dyDescent="0.25">
      <c r="A284" s="31" t="s">
        <v>93</v>
      </c>
      <c r="B284" s="31" t="s">
        <v>98</v>
      </c>
      <c r="C284" s="32">
        <v>43342</v>
      </c>
      <c r="D284" s="33">
        <v>64.95</v>
      </c>
      <c r="E284" s="8">
        <v>3</v>
      </c>
      <c r="F284" s="33">
        <f t="shared" si="12"/>
        <v>194.85000000000002</v>
      </c>
      <c r="G284" s="34">
        <f t="shared" si="13"/>
        <v>0</v>
      </c>
      <c r="H284" s="34">
        <f t="shared" si="14"/>
        <v>194.85000000000002</v>
      </c>
    </row>
    <row r="285" spans="1:8" x14ac:dyDescent="0.25">
      <c r="A285" s="31" t="s">
        <v>91</v>
      </c>
      <c r="B285" s="31" t="s">
        <v>90</v>
      </c>
      <c r="C285" s="32">
        <v>43342</v>
      </c>
      <c r="D285" s="33">
        <v>329.95</v>
      </c>
      <c r="E285" s="8">
        <v>11</v>
      </c>
      <c r="F285" s="33">
        <f t="shared" si="12"/>
        <v>3629.45</v>
      </c>
      <c r="G285" s="34">
        <f t="shared" si="13"/>
        <v>72.588999999999999</v>
      </c>
      <c r="H285" s="34">
        <f t="shared" si="14"/>
        <v>3702.0389999999998</v>
      </c>
    </row>
    <row r="286" spans="1:8" x14ac:dyDescent="0.25">
      <c r="A286" s="31" t="s">
        <v>89</v>
      </c>
      <c r="B286" s="31" t="s">
        <v>98</v>
      </c>
      <c r="C286" s="32">
        <v>43343</v>
      </c>
      <c r="D286" s="33">
        <v>299.95</v>
      </c>
      <c r="E286" s="8">
        <v>9</v>
      </c>
      <c r="F286" s="33">
        <f t="shared" si="12"/>
        <v>2699.5499999999997</v>
      </c>
      <c r="G286" s="34">
        <f t="shared" si="13"/>
        <v>53.990999999999993</v>
      </c>
      <c r="H286" s="34">
        <f t="shared" si="14"/>
        <v>2753.5409999999997</v>
      </c>
    </row>
    <row r="287" spans="1:8" x14ac:dyDescent="0.25">
      <c r="A287" s="31" t="s">
        <v>93</v>
      </c>
      <c r="B287" s="31" t="s">
        <v>90</v>
      </c>
      <c r="C287" s="32">
        <v>43344</v>
      </c>
      <c r="D287" s="33">
        <v>64.95</v>
      </c>
      <c r="E287" s="8">
        <v>11</v>
      </c>
      <c r="F287" s="33">
        <f t="shared" si="12"/>
        <v>714.45</v>
      </c>
      <c r="G287" s="34">
        <f t="shared" si="13"/>
        <v>0</v>
      </c>
      <c r="H287" s="34">
        <f t="shared" si="14"/>
        <v>714.45</v>
      </c>
    </row>
    <row r="288" spans="1:8" x14ac:dyDescent="0.25">
      <c r="A288" s="31" t="s">
        <v>95</v>
      </c>
      <c r="B288" s="31" t="s">
        <v>90</v>
      </c>
      <c r="C288" s="32">
        <v>43345</v>
      </c>
      <c r="D288" s="33">
        <v>139.94999999999999</v>
      </c>
      <c r="E288" s="8">
        <v>9</v>
      </c>
      <c r="F288" s="33">
        <f t="shared" si="12"/>
        <v>1259.55</v>
      </c>
      <c r="G288" s="34">
        <f t="shared" si="13"/>
        <v>0</v>
      </c>
      <c r="H288" s="34">
        <f t="shared" si="14"/>
        <v>1259.55</v>
      </c>
    </row>
    <row r="289" spans="1:8" x14ac:dyDescent="0.25">
      <c r="A289" s="31" t="s">
        <v>89</v>
      </c>
      <c r="B289" s="31" t="s">
        <v>92</v>
      </c>
      <c r="C289" s="32">
        <v>43345</v>
      </c>
      <c r="D289" s="33">
        <v>299.95</v>
      </c>
      <c r="E289" s="8">
        <v>1</v>
      </c>
      <c r="F289" s="33">
        <f t="shared" si="12"/>
        <v>299.95</v>
      </c>
      <c r="G289" s="34">
        <f t="shared" si="13"/>
        <v>0</v>
      </c>
      <c r="H289" s="34">
        <f t="shared" si="14"/>
        <v>299.95</v>
      </c>
    </row>
    <row r="290" spans="1:8" x14ac:dyDescent="0.25">
      <c r="A290" s="31" t="s">
        <v>93</v>
      </c>
      <c r="B290" s="31" t="s">
        <v>94</v>
      </c>
      <c r="C290" s="32">
        <v>43348</v>
      </c>
      <c r="D290" s="33">
        <v>64.95</v>
      </c>
      <c r="E290" s="8">
        <v>13</v>
      </c>
      <c r="F290" s="33">
        <f t="shared" si="12"/>
        <v>844.35</v>
      </c>
      <c r="G290" s="34">
        <f t="shared" si="13"/>
        <v>0</v>
      </c>
      <c r="H290" s="34">
        <f t="shared" si="14"/>
        <v>844.35</v>
      </c>
    </row>
    <row r="291" spans="1:8" x14ac:dyDescent="0.25">
      <c r="A291" s="31" t="s">
        <v>93</v>
      </c>
      <c r="B291" s="31" t="s">
        <v>98</v>
      </c>
      <c r="C291" s="32">
        <v>43348</v>
      </c>
      <c r="D291" s="33">
        <v>64.95</v>
      </c>
      <c r="E291" s="8">
        <v>1</v>
      </c>
      <c r="F291" s="33">
        <f t="shared" si="12"/>
        <v>64.95</v>
      </c>
      <c r="G291" s="34">
        <f t="shared" si="13"/>
        <v>0</v>
      </c>
      <c r="H291" s="34">
        <f t="shared" si="14"/>
        <v>64.95</v>
      </c>
    </row>
    <row r="292" spans="1:8" x14ac:dyDescent="0.25">
      <c r="A292" s="31" t="s">
        <v>96</v>
      </c>
      <c r="B292" s="31" t="s">
        <v>98</v>
      </c>
      <c r="C292" s="32">
        <v>43348</v>
      </c>
      <c r="D292" s="33">
        <v>649.99</v>
      </c>
      <c r="E292" s="8">
        <v>4</v>
      </c>
      <c r="F292" s="33">
        <f t="shared" si="12"/>
        <v>2599.96</v>
      </c>
      <c r="G292" s="34">
        <f t="shared" si="13"/>
        <v>51.999200000000002</v>
      </c>
      <c r="H292" s="34">
        <f t="shared" si="14"/>
        <v>2651.9592000000002</v>
      </c>
    </row>
    <row r="293" spans="1:8" x14ac:dyDescent="0.25">
      <c r="A293" s="31" t="s">
        <v>91</v>
      </c>
      <c r="B293" s="31" t="s">
        <v>90</v>
      </c>
      <c r="C293" s="32">
        <v>43348</v>
      </c>
      <c r="D293" s="33">
        <v>329.95</v>
      </c>
      <c r="E293" s="8">
        <v>7</v>
      </c>
      <c r="F293" s="33">
        <f t="shared" si="12"/>
        <v>2309.65</v>
      </c>
      <c r="G293" s="34">
        <f t="shared" si="13"/>
        <v>46.193000000000005</v>
      </c>
      <c r="H293" s="34">
        <f t="shared" si="14"/>
        <v>2355.8430000000003</v>
      </c>
    </row>
    <row r="294" spans="1:8" x14ac:dyDescent="0.25">
      <c r="A294" s="31" t="s">
        <v>96</v>
      </c>
      <c r="B294" s="31" t="s">
        <v>94</v>
      </c>
      <c r="C294" s="32">
        <v>43349</v>
      </c>
      <c r="D294" s="33">
        <v>649.99</v>
      </c>
      <c r="E294" s="8">
        <v>14</v>
      </c>
      <c r="F294" s="33">
        <f t="shared" si="12"/>
        <v>9099.86</v>
      </c>
      <c r="G294" s="34">
        <f t="shared" si="13"/>
        <v>181.99720000000002</v>
      </c>
      <c r="H294" s="34">
        <f t="shared" si="14"/>
        <v>9281.8572000000004</v>
      </c>
    </row>
    <row r="295" spans="1:8" x14ac:dyDescent="0.25">
      <c r="A295" s="31" t="s">
        <v>96</v>
      </c>
      <c r="B295" s="31" t="s">
        <v>92</v>
      </c>
      <c r="C295" s="32">
        <v>43349</v>
      </c>
      <c r="D295" s="33">
        <v>649.99</v>
      </c>
      <c r="E295" s="8">
        <v>1</v>
      </c>
      <c r="F295" s="33">
        <f t="shared" si="12"/>
        <v>649.99</v>
      </c>
      <c r="G295" s="34">
        <f t="shared" si="13"/>
        <v>0</v>
      </c>
      <c r="H295" s="34">
        <f t="shared" si="14"/>
        <v>649.99</v>
      </c>
    </row>
    <row r="296" spans="1:8" x14ac:dyDescent="0.25">
      <c r="A296" s="31" t="s">
        <v>95</v>
      </c>
      <c r="B296" s="31" t="s">
        <v>98</v>
      </c>
      <c r="C296" s="32">
        <v>43351</v>
      </c>
      <c r="D296" s="33">
        <v>139.94999999999999</v>
      </c>
      <c r="E296" s="8">
        <v>4</v>
      </c>
      <c r="F296" s="33">
        <f t="shared" si="12"/>
        <v>559.79999999999995</v>
      </c>
      <c r="G296" s="34">
        <f t="shared" si="13"/>
        <v>0</v>
      </c>
      <c r="H296" s="34">
        <f t="shared" si="14"/>
        <v>559.79999999999995</v>
      </c>
    </row>
    <row r="297" spans="1:8" x14ac:dyDescent="0.25">
      <c r="A297" s="31" t="s">
        <v>89</v>
      </c>
      <c r="B297" s="31" t="s">
        <v>94</v>
      </c>
      <c r="C297" s="32">
        <v>43351</v>
      </c>
      <c r="D297" s="33">
        <v>299.95</v>
      </c>
      <c r="E297" s="8">
        <v>3</v>
      </c>
      <c r="F297" s="33">
        <f t="shared" si="12"/>
        <v>899.84999999999991</v>
      </c>
      <c r="G297" s="34">
        <f t="shared" si="13"/>
        <v>0</v>
      </c>
      <c r="H297" s="34">
        <f t="shared" si="14"/>
        <v>899.84999999999991</v>
      </c>
    </row>
    <row r="298" spans="1:8" x14ac:dyDescent="0.25">
      <c r="A298" s="31" t="s">
        <v>91</v>
      </c>
      <c r="B298" s="31" t="s">
        <v>98</v>
      </c>
      <c r="C298" s="32">
        <v>43351</v>
      </c>
      <c r="D298" s="33">
        <v>329.95</v>
      </c>
      <c r="E298" s="8">
        <v>10</v>
      </c>
      <c r="F298" s="33">
        <f t="shared" si="12"/>
        <v>3299.5</v>
      </c>
      <c r="G298" s="34">
        <f t="shared" si="13"/>
        <v>65.989999999999995</v>
      </c>
      <c r="H298" s="34">
        <f t="shared" si="14"/>
        <v>3365.49</v>
      </c>
    </row>
    <row r="299" spans="1:8" x14ac:dyDescent="0.25">
      <c r="A299" s="31" t="s">
        <v>93</v>
      </c>
      <c r="B299" s="31" t="s">
        <v>90</v>
      </c>
      <c r="C299" s="32">
        <v>43353</v>
      </c>
      <c r="D299" s="33">
        <v>64.95</v>
      </c>
      <c r="E299" s="8">
        <v>13</v>
      </c>
      <c r="F299" s="33">
        <f t="shared" si="12"/>
        <v>844.35</v>
      </c>
      <c r="G299" s="34">
        <f t="shared" si="13"/>
        <v>0</v>
      </c>
      <c r="H299" s="34">
        <f t="shared" si="14"/>
        <v>844.35</v>
      </c>
    </row>
    <row r="300" spans="1:8" x14ac:dyDescent="0.25">
      <c r="A300" s="31" t="s">
        <v>96</v>
      </c>
      <c r="B300" s="31" t="s">
        <v>90</v>
      </c>
      <c r="C300" s="32">
        <v>43353</v>
      </c>
      <c r="D300" s="33">
        <v>649.99</v>
      </c>
      <c r="E300" s="8">
        <v>13</v>
      </c>
      <c r="F300" s="33">
        <f t="shared" si="12"/>
        <v>8449.8700000000008</v>
      </c>
      <c r="G300" s="34">
        <f t="shared" si="13"/>
        <v>168.99740000000003</v>
      </c>
      <c r="H300" s="34">
        <f t="shared" si="14"/>
        <v>8618.867400000001</v>
      </c>
    </row>
    <row r="301" spans="1:8" x14ac:dyDescent="0.25">
      <c r="A301" s="31" t="s">
        <v>96</v>
      </c>
      <c r="B301" s="31" t="s">
        <v>92</v>
      </c>
      <c r="C301" s="32">
        <v>43353</v>
      </c>
      <c r="D301" s="33">
        <v>649.99</v>
      </c>
      <c r="E301" s="8">
        <v>10</v>
      </c>
      <c r="F301" s="33">
        <f t="shared" si="12"/>
        <v>6499.9</v>
      </c>
      <c r="G301" s="34">
        <f t="shared" si="13"/>
        <v>129.99799999999999</v>
      </c>
      <c r="H301" s="34">
        <f t="shared" si="14"/>
        <v>6629.8979999999992</v>
      </c>
    </row>
    <row r="302" spans="1:8" x14ac:dyDescent="0.25">
      <c r="A302" s="31" t="s">
        <v>91</v>
      </c>
      <c r="B302" s="31" t="s">
        <v>94</v>
      </c>
      <c r="C302" s="32">
        <v>43353</v>
      </c>
      <c r="D302" s="33">
        <v>329.95</v>
      </c>
      <c r="E302" s="8">
        <v>5</v>
      </c>
      <c r="F302" s="33">
        <f t="shared" si="12"/>
        <v>1649.75</v>
      </c>
      <c r="G302" s="34">
        <f t="shared" si="13"/>
        <v>32.994999999999997</v>
      </c>
      <c r="H302" s="34">
        <f t="shared" si="14"/>
        <v>1682.7449999999999</v>
      </c>
    </row>
    <row r="303" spans="1:8" x14ac:dyDescent="0.25">
      <c r="A303" s="31" t="s">
        <v>91</v>
      </c>
      <c r="B303" s="31" t="s">
        <v>94</v>
      </c>
      <c r="C303" s="32">
        <v>43353</v>
      </c>
      <c r="D303" s="33">
        <v>329.95</v>
      </c>
      <c r="E303" s="8">
        <v>8</v>
      </c>
      <c r="F303" s="33">
        <f t="shared" si="12"/>
        <v>2639.6</v>
      </c>
      <c r="G303" s="34">
        <f t="shared" si="13"/>
        <v>52.792000000000002</v>
      </c>
      <c r="H303" s="34">
        <f t="shared" si="14"/>
        <v>2692.3919999999998</v>
      </c>
    </row>
    <row r="304" spans="1:8" x14ac:dyDescent="0.25">
      <c r="A304" s="31" t="s">
        <v>89</v>
      </c>
      <c r="B304" s="31" t="s">
        <v>94</v>
      </c>
      <c r="C304" s="32">
        <v>43356</v>
      </c>
      <c r="D304" s="33">
        <v>299.95</v>
      </c>
      <c r="E304" s="8">
        <v>8</v>
      </c>
      <c r="F304" s="33">
        <f t="shared" si="12"/>
        <v>2399.6</v>
      </c>
      <c r="G304" s="34">
        <f t="shared" si="13"/>
        <v>47.991999999999997</v>
      </c>
      <c r="H304" s="34">
        <f t="shared" si="14"/>
        <v>2447.5920000000001</v>
      </c>
    </row>
    <row r="305" spans="1:8" x14ac:dyDescent="0.25">
      <c r="A305" s="31" t="s">
        <v>96</v>
      </c>
      <c r="B305" s="31" t="s">
        <v>92</v>
      </c>
      <c r="C305" s="32">
        <v>43356</v>
      </c>
      <c r="D305" s="33">
        <v>649.99</v>
      </c>
      <c r="E305" s="8">
        <v>8</v>
      </c>
      <c r="F305" s="33">
        <f t="shared" si="12"/>
        <v>5199.92</v>
      </c>
      <c r="G305" s="34">
        <f t="shared" si="13"/>
        <v>103.9984</v>
      </c>
      <c r="H305" s="34">
        <f t="shared" si="14"/>
        <v>5303.9184000000005</v>
      </c>
    </row>
    <row r="306" spans="1:8" x14ac:dyDescent="0.25">
      <c r="A306" s="31" t="s">
        <v>96</v>
      </c>
      <c r="B306" s="31" t="s">
        <v>92</v>
      </c>
      <c r="C306" s="32">
        <v>43356</v>
      </c>
      <c r="D306" s="33">
        <v>649.99</v>
      </c>
      <c r="E306" s="8">
        <v>10</v>
      </c>
      <c r="F306" s="33">
        <f t="shared" si="12"/>
        <v>6499.9</v>
      </c>
      <c r="G306" s="34">
        <f t="shared" si="13"/>
        <v>129.99799999999999</v>
      </c>
      <c r="H306" s="34">
        <f t="shared" si="14"/>
        <v>6629.8979999999992</v>
      </c>
    </row>
    <row r="307" spans="1:8" x14ac:dyDescent="0.25">
      <c r="A307" s="31" t="s">
        <v>91</v>
      </c>
      <c r="B307" s="31" t="s">
        <v>97</v>
      </c>
      <c r="C307" s="32">
        <v>43356</v>
      </c>
      <c r="D307" s="33">
        <v>329.95</v>
      </c>
      <c r="E307" s="8">
        <v>9</v>
      </c>
      <c r="F307" s="33">
        <f t="shared" si="12"/>
        <v>2969.5499999999997</v>
      </c>
      <c r="G307" s="34">
        <f t="shared" si="13"/>
        <v>59.390999999999998</v>
      </c>
      <c r="H307" s="34">
        <f t="shared" si="14"/>
        <v>3028.9409999999998</v>
      </c>
    </row>
    <row r="308" spans="1:8" x14ac:dyDescent="0.25">
      <c r="A308" s="31" t="s">
        <v>96</v>
      </c>
      <c r="B308" s="31" t="s">
        <v>92</v>
      </c>
      <c r="C308" s="32">
        <v>43358</v>
      </c>
      <c r="D308" s="33">
        <v>649.99</v>
      </c>
      <c r="E308" s="8">
        <v>13</v>
      </c>
      <c r="F308" s="33">
        <f t="shared" si="12"/>
        <v>8449.8700000000008</v>
      </c>
      <c r="G308" s="34">
        <f t="shared" si="13"/>
        <v>168.99740000000003</v>
      </c>
      <c r="H308" s="34">
        <f t="shared" si="14"/>
        <v>8618.867400000001</v>
      </c>
    </row>
    <row r="309" spans="1:8" x14ac:dyDescent="0.25">
      <c r="A309" s="31" t="s">
        <v>93</v>
      </c>
      <c r="B309" s="31" t="s">
        <v>92</v>
      </c>
      <c r="C309" s="32">
        <v>43359</v>
      </c>
      <c r="D309" s="33">
        <v>64.95</v>
      </c>
      <c r="E309" s="8">
        <v>14</v>
      </c>
      <c r="F309" s="33">
        <f t="shared" si="12"/>
        <v>909.30000000000007</v>
      </c>
      <c r="G309" s="34">
        <f t="shared" si="13"/>
        <v>0</v>
      </c>
      <c r="H309" s="34">
        <f t="shared" si="14"/>
        <v>909.30000000000007</v>
      </c>
    </row>
    <row r="310" spans="1:8" x14ac:dyDescent="0.25">
      <c r="A310" s="31" t="s">
        <v>96</v>
      </c>
      <c r="B310" s="31" t="s">
        <v>92</v>
      </c>
      <c r="C310" s="32">
        <v>43359</v>
      </c>
      <c r="D310" s="33">
        <v>649.99</v>
      </c>
      <c r="E310" s="8">
        <v>11</v>
      </c>
      <c r="F310" s="33">
        <f t="shared" si="12"/>
        <v>7149.89</v>
      </c>
      <c r="G310" s="34">
        <f t="shared" si="13"/>
        <v>142.99780000000001</v>
      </c>
      <c r="H310" s="34">
        <f t="shared" si="14"/>
        <v>7292.8878000000004</v>
      </c>
    </row>
    <row r="311" spans="1:8" x14ac:dyDescent="0.25">
      <c r="A311" s="31" t="s">
        <v>91</v>
      </c>
      <c r="B311" s="31" t="s">
        <v>97</v>
      </c>
      <c r="C311" s="32">
        <v>43359</v>
      </c>
      <c r="D311" s="33">
        <v>329.95</v>
      </c>
      <c r="E311" s="8">
        <v>15</v>
      </c>
      <c r="F311" s="33">
        <f t="shared" si="12"/>
        <v>4949.25</v>
      </c>
      <c r="G311" s="34">
        <f t="shared" si="13"/>
        <v>98.984999999999999</v>
      </c>
      <c r="H311" s="34">
        <f t="shared" si="14"/>
        <v>5048.2349999999997</v>
      </c>
    </row>
    <row r="312" spans="1:8" x14ac:dyDescent="0.25">
      <c r="A312" s="31" t="s">
        <v>89</v>
      </c>
      <c r="B312" s="31" t="s">
        <v>98</v>
      </c>
      <c r="C312" s="32">
        <v>43360</v>
      </c>
      <c r="D312" s="33">
        <v>299.95</v>
      </c>
      <c r="E312" s="8">
        <v>12</v>
      </c>
      <c r="F312" s="33">
        <f t="shared" si="12"/>
        <v>3599.3999999999996</v>
      </c>
      <c r="G312" s="34">
        <f t="shared" si="13"/>
        <v>71.988</v>
      </c>
      <c r="H312" s="34">
        <f t="shared" si="14"/>
        <v>3671.3879999999995</v>
      </c>
    </row>
    <row r="313" spans="1:8" x14ac:dyDescent="0.25">
      <c r="A313" s="31" t="s">
        <v>96</v>
      </c>
      <c r="B313" s="31" t="s">
        <v>94</v>
      </c>
      <c r="C313" s="32">
        <v>43360</v>
      </c>
      <c r="D313" s="33">
        <v>649.99</v>
      </c>
      <c r="E313" s="8">
        <v>10</v>
      </c>
      <c r="F313" s="33">
        <f t="shared" si="12"/>
        <v>6499.9</v>
      </c>
      <c r="G313" s="34">
        <f t="shared" si="13"/>
        <v>129.99799999999999</v>
      </c>
      <c r="H313" s="34">
        <f t="shared" si="14"/>
        <v>6629.8979999999992</v>
      </c>
    </row>
    <row r="314" spans="1:8" x14ac:dyDescent="0.25">
      <c r="A314" s="31" t="s">
        <v>93</v>
      </c>
      <c r="B314" s="31" t="s">
        <v>92</v>
      </c>
      <c r="C314" s="32">
        <v>43363</v>
      </c>
      <c r="D314" s="33">
        <v>64.95</v>
      </c>
      <c r="E314" s="8">
        <v>12</v>
      </c>
      <c r="F314" s="33">
        <f t="shared" si="12"/>
        <v>779.40000000000009</v>
      </c>
      <c r="G314" s="34">
        <f t="shared" si="13"/>
        <v>0</v>
      </c>
      <c r="H314" s="34">
        <f t="shared" si="14"/>
        <v>779.40000000000009</v>
      </c>
    </row>
    <row r="315" spans="1:8" x14ac:dyDescent="0.25">
      <c r="A315" s="31" t="s">
        <v>96</v>
      </c>
      <c r="B315" s="31" t="s">
        <v>98</v>
      </c>
      <c r="C315" s="32">
        <v>43363</v>
      </c>
      <c r="D315" s="33">
        <v>649.99</v>
      </c>
      <c r="E315" s="8">
        <v>4</v>
      </c>
      <c r="F315" s="33">
        <f t="shared" si="12"/>
        <v>2599.96</v>
      </c>
      <c r="G315" s="34">
        <f t="shared" si="13"/>
        <v>51.999200000000002</v>
      </c>
      <c r="H315" s="34">
        <f t="shared" si="14"/>
        <v>2651.9592000000002</v>
      </c>
    </row>
    <row r="316" spans="1:8" x14ac:dyDescent="0.25">
      <c r="A316" s="31" t="s">
        <v>93</v>
      </c>
      <c r="B316" s="31" t="s">
        <v>97</v>
      </c>
      <c r="C316" s="32">
        <v>43365</v>
      </c>
      <c r="D316" s="33">
        <v>64.95</v>
      </c>
      <c r="E316" s="8">
        <v>3</v>
      </c>
      <c r="F316" s="33">
        <f t="shared" si="12"/>
        <v>194.85000000000002</v>
      </c>
      <c r="G316" s="34">
        <f t="shared" si="13"/>
        <v>0</v>
      </c>
      <c r="H316" s="34">
        <f t="shared" si="14"/>
        <v>194.85000000000002</v>
      </c>
    </row>
    <row r="317" spans="1:8" x14ac:dyDescent="0.25">
      <c r="A317" s="31" t="s">
        <v>91</v>
      </c>
      <c r="B317" s="31" t="s">
        <v>94</v>
      </c>
      <c r="C317" s="32">
        <v>43366</v>
      </c>
      <c r="D317" s="33">
        <v>329.95</v>
      </c>
      <c r="E317" s="8">
        <v>1</v>
      </c>
      <c r="F317" s="33">
        <f t="shared" si="12"/>
        <v>329.95</v>
      </c>
      <c r="G317" s="34">
        <f t="shared" si="13"/>
        <v>0</v>
      </c>
      <c r="H317" s="34">
        <f t="shared" si="14"/>
        <v>329.95</v>
      </c>
    </row>
    <row r="318" spans="1:8" x14ac:dyDescent="0.25">
      <c r="A318" s="31" t="s">
        <v>95</v>
      </c>
      <c r="B318" s="31" t="s">
        <v>98</v>
      </c>
      <c r="C318" s="32">
        <v>43367</v>
      </c>
      <c r="D318" s="33">
        <v>139.94999999999999</v>
      </c>
      <c r="E318" s="8">
        <v>4</v>
      </c>
      <c r="F318" s="33">
        <f t="shared" si="12"/>
        <v>559.79999999999995</v>
      </c>
      <c r="G318" s="34">
        <f t="shared" si="13"/>
        <v>0</v>
      </c>
      <c r="H318" s="34">
        <f t="shared" si="14"/>
        <v>559.79999999999995</v>
      </c>
    </row>
    <row r="319" spans="1:8" x14ac:dyDescent="0.25">
      <c r="A319" s="31" t="s">
        <v>96</v>
      </c>
      <c r="B319" s="31" t="s">
        <v>90</v>
      </c>
      <c r="C319" s="32">
        <v>43369</v>
      </c>
      <c r="D319" s="33">
        <v>649.99</v>
      </c>
      <c r="E319" s="8">
        <v>6</v>
      </c>
      <c r="F319" s="33">
        <f t="shared" si="12"/>
        <v>3899.94</v>
      </c>
      <c r="G319" s="34">
        <f t="shared" si="13"/>
        <v>77.998800000000003</v>
      </c>
      <c r="H319" s="34">
        <f t="shared" si="14"/>
        <v>3977.9387999999999</v>
      </c>
    </row>
    <row r="320" spans="1:8" x14ac:dyDescent="0.25">
      <c r="A320" s="31" t="s">
        <v>91</v>
      </c>
      <c r="B320" s="31" t="s">
        <v>98</v>
      </c>
      <c r="C320" s="32">
        <v>43369</v>
      </c>
      <c r="D320" s="33">
        <v>329.95</v>
      </c>
      <c r="E320" s="8">
        <v>1</v>
      </c>
      <c r="F320" s="33">
        <f t="shared" si="12"/>
        <v>329.95</v>
      </c>
      <c r="G320" s="34">
        <f t="shared" si="13"/>
        <v>0</v>
      </c>
      <c r="H320" s="34">
        <f t="shared" si="14"/>
        <v>329.95</v>
      </c>
    </row>
    <row r="321" spans="1:8" x14ac:dyDescent="0.25">
      <c r="A321" s="31" t="s">
        <v>89</v>
      </c>
      <c r="B321" s="31" t="s">
        <v>98</v>
      </c>
      <c r="C321" s="32">
        <v>43370</v>
      </c>
      <c r="D321" s="33">
        <v>299.95</v>
      </c>
      <c r="E321" s="8">
        <v>12</v>
      </c>
      <c r="F321" s="33">
        <f t="shared" si="12"/>
        <v>3599.3999999999996</v>
      </c>
      <c r="G321" s="34">
        <f t="shared" si="13"/>
        <v>71.988</v>
      </c>
      <c r="H321" s="34">
        <f t="shared" si="14"/>
        <v>3671.3879999999995</v>
      </c>
    </row>
    <row r="322" spans="1:8" x14ac:dyDescent="0.25">
      <c r="A322" s="31" t="s">
        <v>95</v>
      </c>
      <c r="B322" s="31" t="s">
        <v>92</v>
      </c>
      <c r="C322" s="32">
        <v>43371</v>
      </c>
      <c r="D322" s="33">
        <v>139.94999999999999</v>
      </c>
      <c r="E322" s="8">
        <v>1</v>
      </c>
      <c r="F322" s="33">
        <f t="shared" si="12"/>
        <v>139.94999999999999</v>
      </c>
      <c r="G322" s="34">
        <f t="shared" si="13"/>
        <v>0</v>
      </c>
      <c r="H322" s="34">
        <f t="shared" si="14"/>
        <v>139.94999999999999</v>
      </c>
    </row>
    <row r="323" spans="1:8" x14ac:dyDescent="0.25">
      <c r="A323" s="31" t="s">
        <v>93</v>
      </c>
      <c r="B323" s="31" t="s">
        <v>90</v>
      </c>
      <c r="C323" s="32">
        <v>43372</v>
      </c>
      <c r="D323" s="33">
        <v>64.95</v>
      </c>
      <c r="E323" s="8">
        <v>20</v>
      </c>
      <c r="F323" s="33">
        <f t="shared" si="12"/>
        <v>1299</v>
      </c>
      <c r="G323" s="34">
        <f t="shared" si="13"/>
        <v>0</v>
      </c>
      <c r="H323" s="34">
        <f t="shared" si="14"/>
        <v>1299</v>
      </c>
    </row>
    <row r="324" spans="1:8" x14ac:dyDescent="0.25">
      <c r="A324" s="31" t="s">
        <v>91</v>
      </c>
      <c r="B324" s="31" t="s">
        <v>90</v>
      </c>
      <c r="C324" s="32">
        <v>43372</v>
      </c>
      <c r="D324" s="33">
        <v>329.95</v>
      </c>
      <c r="E324" s="8">
        <v>19</v>
      </c>
      <c r="F324" s="33">
        <f t="shared" si="12"/>
        <v>6269.05</v>
      </c>
      <c r="G324" s="34">
        <f t="shared" si="13"/>
        <v>125.381</v>
      </c>
      <c r="H324" s="34">
        <f t="shared" si="14"/>
        <v>6394.4310000000005</v>
      </c>
    </row>
    <row r="325" spans="1:8" x14ac:dyDescent="0.25">
      <c r="A325" s="31" t="s">
        <v>91</v>
      </c>
      <c r="B325" s="31" t="s">
        <v>90</v>
      </c>
      <c r="C325" s="32">
        <v>43372</v>
      </c>
      <c r="D325" s="33">
        <v>329.95</v>
      </c>
      <c r="E325" s="8">
        <v>6</v>
      </c>
      <c r="F325" s="33">
        <f t="shared" ref="F325:F388" si="15">D325*E325</f>
        <v>1979.6999999999998</v>
      </c>
      <c r="G325" s="34">
        <f t="shared" ref="G325:G388" si="16">IF(F325&gt;$M$3,F325*$M$4,0)</f>
        <v>39.593999999999994</v>
      </c>
      <c r="H325" s="34">
        <f t="shared" ref="H325:H388" si="17">F325+G325</f>
        <v>2019.2939999999999</v>
      </c>
    </row>
    <row r="326" spans="1:8" x14ac:dyDescent="0.25">
      <c r="A326" s="31" t="s">
        <v>95</v>
      </c>
      <c r="B326" s="31" t="s">
        <v>92</v>
      </c>
      <c r="C326" s="32">
        <v>43373</v>
      </c>
      <c r="D326" s="33">
        <v>139.94999999999999</v>
      </c>
      <c r="E326" s="8">
        <v>6</v>
      </c>
      <c r="F326" s="33">
        <f t="shared" si="15"/>
        <v>839.69999999999993</v>
      </c>
      <c r="G326" s="34">
        <f t="shared" si="16"/>
        <v>0</v>
      </c>
      <c r="H326" s="34">
        <f t="shared" si="17"/>
        <v>839.69999999999993</v>
      </c>
    </row>
    <row r="327" spans="1:8" x14ac:dyDescent="0.25">
      <c r="A327" s="31" t="s">
        <v>95</v>
      </c>
      <c r="B327" s="31" t="s">
        <v>90</v>
      </c>
      <c r="C327" s="32">
        <v>43376</v>
      </c>
      <c r="D327" s="33">
        <v>139.94999999999999</v>
      </c>
      <c r="E327" s="8">
        <v>18</v>
      </c>
      <c r="F327" s="33">
        <f t="shared" si="15"/>
        <v>2519.1</v>
      </c>
      <c r="G327" s="34">
        <f t="shared" si="16"/>
        <v>50.381999999999998</v>
      </c>
      <c r="H327" s="34">
        <f t="shared" si="17"/>
        <v>2569.482</v>
      </c>
    </row>
    <row r="328" spans="1:8" x14ac:dyDescent="0.25">
      <c r="A328" s="31" t="s">
        <v>95</v>
      </c>
      <c r="B328" s="31" t="s">
        <v>92</v>
      </c>
      <c r="C328" s="32">
        <v>43377</v>
      </c>
      <c r="D328" s="33">
        <v>139.94999999999999</v>
      </c>
      <c r="E328" s="8">
        <v>4</v>
      </c>
      <c r="F328" s="33">
        <f t="shared" si="15"/>
        <v>559.79999999999995</v>
      </c>
      <c r="G328" s="34">
        <f t="shared" si="16"/>
        <v>0</v>
      </c>
      <c r="H328" s="34">
        <f t="shared" si="17"/>
        <v>559.79999999999995</v>
      </c>
    </row>
    <row r="329" spans="1:8" x14ac:dyDescent="0.25">
      <c r="A329" s="31" t="s">
        <v>93</v>
      </c>
      <c r="B329" s="31" t="s">
        <v>94</v>
      </c>
      <c r="C329" s="32">
        <v>43377</v>
      </c>
      <c r="D329" s="33">
        <v>64.95</v>
      </c>
      <c r="E329" s="8">
        <v>4</v>
      </c>
      <c r="F329" s="33">
        <f t="shared" si="15"/>
        <v>259.8</v>
      </c>
      <c r="G329" s="34">
        <f t="shared" si="16"/>
        <v>0</v>
      </c>
      <c r="H329" s="34">
        <f t="shared" si="17"/>
        <v>259.8</v>
      </c>
    </row>
    <row r="330" spans="1:8" x14ac:dyDescent="0.25">
      <c r="A330" s="31" t="s">
        <v>89</v>
      </c>
      <c r="B330" s="31" t="s">
        <v>92</v>
      </c>
      <c r="C330" s="32">
        <v>43377</v>
      </c>
      <c r="D330" s="33">
        <v>299.95</v>
      </c>
      <c r="E330" s="8">
        <v>15</v>
      </c>
      <c r="F330" s="33">
        <f t="shared" si="15"/>
        <v>4499.25</v>
      </c>
      <c r="G330" s="34">
        <f t="shared" si="16"/>
        <v>89.984999999999999</v>
      </c>
      <c r="H330" s="34">
        <f t="shared" si="17"/>
        <v>4589.2349999999997</v>
      </c>
    </row>
    <row r="331" spans="1:8" x14ac:dyDescent="0.25">
      <c r="A331" s="31" t="s">
        <v>89</v>
      </c>
      <c r="B331" s="31" t="s">
        <v>98</v>
      </c>
      <c r="C331" s="32">
        <v>43377</v>
      </c>
      <c r="D331" s="33">
        <v>299.95</v>
      </c>
      <c r="E331" s="8">
        <v>7</v>
      </c>
      <c r="F331" s="33">
        <f t="shared" si="15"/>
        <v>2099.65</v>
      </c>
      <c r="G331" s="34">
        <f t="shared" si="16"/>
        <v>41.993000000000002</v>
      </c>
      <c r="H331" s="34">
        <f t="shared" si="17"/>
        <v>2141.643</v>
      </c>
    </row>
    <row r="332" spans="1:8" x14ac:dyDescent="0.25">
      <c r="A332" s="31" t="s">
        <v>91</v>
      </c>
      <c r="B332" s="31" t="s">
        <v>97</v>
      </c>
      <c r="C332" s="32">
        <v>43377</v>
      </c>
      <c r="D332" s="33">
        <v>329.95</v>
      </c>
      <c r="E332" s="8">
        <v>1</v>
      </c>
      <c r="F332" s="33">
        <f t="shared" si="15"/>
        <v>329.95</v>
      </c>
      <c r="G332" s="34">
        <f t="shared" si="16"/>
        <v>0</v>
      </c>
      <c r="H332" s="34">
        <f t="shared" si="17"/>
        <v>329.95</v>
      </c>
    </row>
    <row r="333" spans="1:8" x14ac:dyDescent="0.25">
      <c r="A333" s="31" t="s">
        <v>91</v>
      </c>
      <c r="B333" s="31" t="s">
        <v>98</v>
      </c>
      <c r="C333" s="32">
        <v>43377</v>
      </c>
      <c r="D333" s="33">
        <v>329.95</v>
      </c>
      <c r="E333" s="8">
        <v>6</v>
      </c>
      <c r="F333" s="33">
        <f t="shared" si="15"/>
        <v>1979.6999999999998</v>
      </c>
      <c r="G333" s="34">
        <f t="shared" si="16"/>
        <v>39.593999999999994</v>
      </c>
      <c r="H333" s="34">
        <f t="shared" si="17"/>
        <v>2019.2939999999999</v>
      </c>
    </row>
    <row r="334" spans="1:8" x14ac:dyDescent="0.25">
      <c r="A334" s="31" t="s">
        <v>89</v>
      </c>
      <c r="B334" s="31" t="s">
        <v>98</v>
      </c>
      <c r="C334" s="32">
        <v>43380</v>
      </c>
      <c r="D334" s="33">
        <v>299.95</v>
      </c>
      <c r="E334" s="8">
        <v>12</v>
      </c>
      <c r="F334" s="33">
        <f t="shared" si="15"/>
        <v>3599.3999999999996</v>
      </c>
      <c r="G334" s="34">
        <f t="shared" si="16"/>
        <v>71.988</v>
      </c>
      <c r="H334" s="34">
        <f t="shared" si="17"/>
        <v>3671.3879999999995</v>
      </c>
    </row>
    <row r="335" spans="1:8" x14ac:dyDescent="0.25">
      <c r="A335" s="31" t="s">
        <v>93</v>
      </c>
      <c r="B335" s="31" t="s">
        <v>94</v>
      </c>
      <c r="C335" s="32">
        <v>43383</v>
      </c>
      <c r="D335" s="33">
        <v>64.95</v>
      </c>
      <c r="E335" s="8">
        <v>1</v>
      </c>
      <c r="F335" s="33">
        <f t="shared" si="15"/>
        <v>64.95</v>
      </c>
      <c r="G335" s="34">
        <f t="shared" si="16"/>
        <v>0</v>
      </c>
      <c r="H335" s="34">
        <f t="shared" si="17"/>
        <v>64.95</v>
      </c>
    </row>
    <row r="336" spans="1:8" x14ac:dyDescent="0.25">
      <c r="A336" s="31" t="s">
        <v>93</v>
      </c>
      <c r="B336" s="31" t="s">
        <v>97</v>
      </c>
      <c r="C336" s="32">
        <v>43384</v>
      </c>
      <c r="D336" s="33">
        <v>64.95</v>
      </c>
      <c r="E336" s="8">
        <v>2</v>
      </c>
      <c r="F336" s="33">
        <f t="shared" si="15"/>
        <v>129.9</v>
      </c>
      <c r="G336" s="34">
        <f t="shared" si="16"/>
        <v>0</v>
      </c>
      <c r="H336" s="34">
        <f t="shared" si="17"/>
        <v>129.9</v>
      </c>
    </row>
    <row r="337" spans="1:8" x14ac:dyDescent="0.25">
      <c r="A337" s="31" t="s">
        <v>91</v>
      </c>
      <c r="B337" s="31" t="s">
        <v>90</v>
      </c>
      <c r="C337" s="32">
        <v>43384</v>
      </c>
      <c r="D337" s="33">
        <v>329.95</v>
      </c>
      <c r="E337" s="8">
        <v>13</v>
      </c>
      <c r="F337" s="33">
        <f t="shared" si="15"/>
        <v>4289.3499999999995</v>
      </c>
      <c r="G337" s="34">
        <f t="shared" si="16"/>
        <v>85.786999999999992</v>
      </c>
      <c r="H337" s="34">
        <f t="shared" si="17"/>
        <v>4375.1369999999997</v>
      </c>
    </row>
    <row r="338" spans="1:8" x14ac:dyDescent="0.25">
      <c r="A338" s="31" t="s">
        <v>93</v>
      </c>
      <c r="B338" s="31" t="s">
        <v>94</v>
      </c>
      <c r="C338" s="32">
        <v>43385</v>
      </c>
      <c r="D338" s="33">
        <v>64.95</v>
      </c>
      <c r="E338" s="8">
        <v>4</v>
      </c>
      <c r="F338" s="33">
        <f t="shared" si="15"/>
        <v>259.8</v>
      </c>
      <c r="G338" s="34">
        <f t="shared" si="16"/>
        <v>0</v>
      </c>
      <c r="H338" s="34">
        <f t="shared" si="17"/>
        <v>259.8</v>
      </c>
    </row>
    <row r="339" spans="1:8" x14ac:dyDescent="0.25">
      <c r="A339" s="31" t="s">
        <v>93</v>
      </c>
      <c r="B339" s="31" t="s">
        <v>92</v>
      </c>
      <c r="C339" s="32">
        <v>43385</v>
      </c>
      <c r="D339" s="33">
        <v>64.95</v>
      </c>
      <c r="E339" s="8">
        <v>1</v>
      </c>
      <c r="F339" s="33">
        <f t="shared" si="15"/>
        <v>64.95</v>
      </c>
      <c r="G339" s="34">
        <f t="shared" si="16"/>
        <v>0</v>
      </c>
      <c r="H339" s="34">
        <f t="shared" si="17"/>
        <v>64.95</v>
      </c>
    </row>
    <row r="340" spans="1:8" x14ac:dyDescent="0.25">
      <c r="A340" s="31" t="s">
        <v>91</v>
      </c>
      <c r="B340" s="31" t="s">
        <v>92</v>
      </c>
      <c r="C340" s="32">
        <v>43385</v>
      </c>
      <c r="D340" s="33">
        <v>329.95</v>
      </c>
      <c r="E340" s="8">
        <v>3</v>
      </c>
      <c r="F340" s="33">
        <f t="shared" si="15"/>
        <v>989.84999999999991</v>
      </c>
      <c r="G340" s="34">
        <f t="shared" si="16"/>
        <v>0</v>
      </c>
      <c r="H340" s="34">
        <f t="shared" si="17"/>
        <v>989.84999999999991</v>
      </c>
    </row>
    <row r="341" spans="1:8" x14ac:dyDescent="0.25">
      <c r="A341" s="31" t="s">
        <v>95</v>
      </c>
      <c r="B341" s="31" t="s">
        <v>94</v>
      </c>
      <c r="C341" s="32">
        <v>43390</v>
      </c>
      <c r="D341" s="33">
        <v>139.94999999999999</v>
      </c>
      <c r="E341" s="8">
        <v>7</v>
      </c>
      <c r="F341" s="33">
        <f t="shared" si="15"/>
        <v>979.64999999999986</v>
      </c>
      <c r="G341" s="34">
        <f t="shared" si="16"/>
        <v>0</v>
      </c>
      <c r="H341" s="34">
        <f t="shared" si="17"/>
        <v>979.64999999999986</v>
      </c>
    </row>
    <row r="342" spans="1:8" x14ac:dyDescent="0.25">
      <c r="A342" s="31" t="s">
        <v>95</v>
      </c>
      <c r="B342" s="31" t="s">
        <v>92</v>
      </c>
      <c r="C342" s="32">
        <v>43391</v>
      </c>
      <c r="D342" s="33">
        <v>139.94999999999999</v>
      </c>
      <c r="E342" s="8">
        <v>2</v>
      </c>
      <c r="F342" s="33">
        <f t="shared" si="15"/>
        <v>279.89999999999998</v>
      </c>
      <c r="G342" s="34">
        <f t="shared" si="16"/>
        <v>0</v>
      </c>
      <c r="H342" s="34">
        <f t="shared" si="17"/>
        <v>279.89999999999998</v>
      </c>
    </row>
    <row r="343" spans="1:8" x14ac:dyDescent="0.25">
      <c r="A343" s="31" t="s">
        <v>89</v>
      </c>
      <c r="B343" s="31" t="s">
        <v>94</v>
      </c>
      <c r="C343" s="32">
        <v>43391</v>
      </c>
      <c r="D343" s="33">
        <v>299.95</v>
      </c>
      <c r="E343" s="8">
        <v>6</v>
      </c>
      <c r="F343" s="33">
        <f t="shared" si="15"/>
        <v>1799.6999999999998</v>
      </c>
      <c r="G343" s="34">
        <f t="shared" si="16"/>
        <v>35.994</v>
      </c>
      <c r="H343" s="34">
        <f t="shared" si="17"/>
        <v>1835.6939999999997</v>
      </c>
    </row>
    <row r="344" spans="1:8" x14ac:dyDescent="0.25">
      <c r="A344" s="31" t="s">
        <v>96</v>
      </c>
      <c r="B344" s="31" t="s">
        <v>94</v>
      </c>
      <c r="C344" s="32">
        <v>43391</v>
      </c>
      <c r="D344" s="33">
        <v>649.99</v>
      </c>
      <c r="E344" s="8">
        <v>13</v>
      </c>
      <c r="F344" s="33">
        <f t="shared" si="15"/>
        <v>8449.8700000000008</v>
      </c>
      <c r="G344" s="34">
        <f t="shared" si="16"/>
        <v>168.99740000000003</v>
      </c>
      <c r="H344" s="34">
        <f t="shared" si="17"/>
        <v>8618.867400000001</v>
      </c>
    </row>
    <row r="345" spans="1:8" x14ac:dyDescent="0.25">
      <c r="A345" s="31" t="s">
        <v>96</v>
      </c>
      <c r="B345" s="31" t="s">
        <v>97</v>
      </c>
      <c r="C345" s="32">
        <v>43391</v>
      </c>
      <c r="D345" s="33">
        <v>649.99</v>
      </c>
      <c r="E345" s="8">
        <v>5</v>
      </c>
      <c r="F345" s="33">
        <f t="shared" si="15"/>
        <v>3249.95</v>
      </c>
      <c r="G345" s="34">
        <f t="shared" si="16"/>
        <v>64.998999999999995</v>
      </c>
      <c r="H345" s="34">
        <f t="shared" si="17"/>
        <v>3314.9489999999996</v>
      </c>
    </row>
    <row r="346" spans="1:8" x14ac:dyDescent="0.25">
      <c r="A346" s="31" t="s">
        <v>91</v>
      </c>
      <c r="B346" s="31" t="s">
        <v>94</v>
      </c>
      <c r="C346" s="32">
        <v>43391</v>
      </c>
      <c r="D346" s="33">
        <v>329.95</v>
      </c>
      <c r="E346" s="8">
        <v>7</v>
      </c>
      <c r="F346" s="33">
        <f t="shared" si="15"/>
        <v>2309.65</v>
      </c>
      <c r="G346" s="34">
        <f t="shared" si="16"/>
        <v>46.193000000000005</v>
      </c>
      <c r="H346" s="34">
        <f t="shared" si="17"/>
        <v>2355.8430000000003</v>
      </c>
    </row>
    <row r="347" spans="1:8" x14ac:dyDescent="0.25">
      <c r="A347" s="31" t="s">
        <v>91</v>
      </c>
      <c r="B347" s="31" t="s">
        <v>98</v>
      </c>
      <c r="C347" s="32">
        <v>43391</v>
      </c>
      <c r="D347" s="33">
        <v>329.95</v>
      </c>
      <c r="E347" s="8">
        <v>2</v>
      </c>
      <c r="F347" s="33">
        <f t="shared" si="15"/>
        <v>659.9</v>
      </c>
      <c r="G347" s="34">
        <f t="shared" si="16"/>
        <v>0</v>
      </c>
      <c r="H347" s="34">
        <f t="shared" si="17"/>
        <v>659.9</v>
      </c>
    </row>
    <row r="348" spans="1:8" x14ac:dyDescent="0.25">
      <c r="A348" s="31" t="s">
        <v>93</v>
      </c>
      <c r="B348" s="31" t="s">
        <v>98</v>
      </c>
      <c r="C348" s="32">
        <v>43392</v>
      </c>
      <c r="D348" s="33">
        <v>64.95</v>
      </c>
      <c r="E348" s="8">
        <v>12</v>
      </c>
      <c r="F348" s="33">
        <f t="shared" si="15"/>
        <v>779.40000000000009</v>
      </c>
      <c r="G348" s="34">
        <f t="shared" si="16"/>
        <v>0</v>
      </c>
      <c r="H348" s="34">
        <f t="shared" si="17"/>
        <v>779.40000000000009</v>
      </c>
    </row>
    <row r="349" spans="1:8" x14ac:dyDescent="0.25">
      <c r="A349" s="31" t="s">
        <v>93</v>
      </c>
      <c r="B349" s="31" t="s">
        <v>94</v>
      </c>
      <c r="C349" s="32">
        <v>43394</v>
      </c>
      <c r="D349" s="33">
        <v>64.95</v>
      </c>
      <c r="E349" s="8">
        <v>12</v>
      </c>
      <c r="F349" s="33">
        <f t="shared" si="15"/>
        <v>779.40000000000009</v>
      </c>
      <c r="G349" s="34">
        <f t="shared" si="16"/>
        <v>0</v>
      </c>
      <c r="H349" s="34">
        <f t="shared" si="17"/>
        <v>779.40000000000009</v>
      </c>
    </row>
    <row r="350" spans="1:8" x14ac:dyDescent="0.25">
      <c r="A350" s="31" t="s">
        <v>89</v>
      </c>
      <c r="B350" s="31" t="s">
        <v>97</v>
      </c>
      <c r="C350" s="32">
        <v>43394</v>
      </c>
      <c r="D350" s="33">
        <v>299.95</v>
      </c>
      <c r="E350" s="8">
        <v>5</v>
      </c>
      <c r="F350" s="33">
        <f t="shared" si="15"/>
        <v>1499.75</v>
      </c>
      <c r="G350" s="34">
        <f t="shared" si="16"/>
        <v>0</v>
      </c>
      <c r="H350" s="34">
        <f t="shared" si="17"/>
        <v>1499.75</v>
      </c>
    </row>
    <row r="351" spans="1:8" x14ac:dyDescent="0.25">
      <c r="A351" s="31" t="s">
        <v>96</v>
      </c>
      <c r="B351" s="31" t="s">
        <v>94</v>
      </c>
      <c r="C351" s="32">
        <v>43394</v>
      </c>
      <c r="D351" s="33">
        <v>649.99</v>
      </c>
      <c r="E351" s="8">
        <v>2</v>
      </c>
      <c r="F351" s="33">
        <f t="shared" si="15"/>
        <v>1299.98</v>
      </c>
      <c r="G351" s="34">
        <f t="shared" si="16"/>
        <v>0</v>
      </c>
      <c r="H351" s="34">
        <f t="shared" si="17"/>
        <v>1299.98</v>
      </c>
    </row>
    <row r="352" spans="1:8" x14ac:dyDescent="0.25">
      <c r="A352" s="31" t="s">
        <v>91</v>
      </c>
      <c r="B352" s="31" t="s">
        <v>92</v>
      </c>
      <c r="C352" s="32">
        <v>43394</v>
      </c>
      <c r="D352" s="33">
        <v>329.95</v>
      </c>
      <c r="E352" s="8">
        <v>8</v>
      </c>
      <c r="F352" s="33">
        <f t="shared" si="15"/>
        <v>2639.6</v>
      </c>
      <c r="G352" s="34">
        <f t="shared" si="16"/>
        <v>52.792000000000002</v>
      </c>
      <c r="H352" s="34">
        <f t="shared" si="17"/>
        <v>2692.3919999999998</v>
      </c>
    </row>
    <row r="353" spans="1:8" x14ac:dyDescent="0.25">
      <c r="A353" s="31" t="s">
        <v>91</v>
      </c>
      <c r="B353" s="31" t="s">
        <v>94</v>
      </c>
      <c r="C353" s="32">
        <v>43395</v>
      </c>
      <c r="D353" s="33">
        <v>329.95</v>
      </c>
      <c r="E353" s="8">
        <v>4</v>
      </c>
      <c r="F353" s="33">
        <f t="shared" si="15"/>
        <v>1319.8</v>
      </c>
      <c r="G353" s="34">
        <f t="shared" si="16"/>
        <v>0</v>
      </c>
      <c r="H353" s="34">
        <f t="shared" si="17"/>
        <v>1319.8</v>
      </c>
    </row>
    <row r="354" spans="1:8" x14ac:dyDescent="0.25">
      <c r="A354" s="31" t="s">
        <v>89</v>
      </c>
      <c r="B354" s="31" t="s">
        <v>92</v>
      </c>
      <c r="C354" s="32">
        <v>43397</v>
      </c>
      <c r="D354" s="33">
        <v>299.95</v>
      </c>
      <c r="E354" s="8">
        <v>2</v>
      </c>
      <c r="F354" s="33">
        <f t="shared" si="15"/>
        <v>599.9</v>
      </c>
      <c r="G354" s="34">
        <f t="shared" si="16"/>
        <v>0</v>
      </c>
      <c r="H354" s="34">
        <f t="shared" si="17"/>
        <v>599.9</v>
      </c>
    </row>
    <row r="355" spans="1:8" x14ac:dyDescent="0.25">
      <c r="A355" s="31" t="s">
        <v>89</v>
      </c>
      <c r="B355" s="31" t="s">
        <v>98</v>
      </c>
      <c r="C355" s="32">
        <v>43397</v>
      </c>
      <c r="D355" s="33">
        <v>299.95</v>
      </c>
      <c r="E355" s="8">
        <v>5</v>
      </c>
      <c r="F355" s="33">
        <f t="shared" si="15"/>
        <v>1499.75</v>
      </c>
      <c r="G355" s="34">
        <f t="shared" si="16"/>
        <v>0</v>
      </c>
      <c r="H355" s="34">
        <f t="shared" si="17"/>
        <v>1499.75</v>
      </c>
    </row>
    <row r="356" spans="1:8" x14ac:dyDescent="0.25">
      <c r="A356" s="31" t="s">
        <v>95</v>
      </c>
      <c r="B356" s="31" t="s">
        <v>97</v>
      </c>
      <c r="C356" s="32">
        <v>43398</v>
      </c>
      <c r="D356" s="33">
        <v>139.94999999999999</v>
      </c>
      <c r="E356" s="8">
        <v>12</v>
      </c>
      <c r="F356" s="33">
        <f t="shared" si="15"/>
        <v>1679.3999999999999</v>
      </c>
      <c r="G356" s="34">
        <f t="shared" si="16"/>
        <v>33.588000000000001</v>
      </c>
      <c r="H356" s="34">
        <f t="shared" si="17"/>
        <v>1712.9879999999998</v>
      </c>
    </row>
    <row r="357" spans="1:8" x14ac:dyDescent="0.25">
      <c r="A357" s="31" t="s">
        <v>95</v>
      </c>
      <c r="B357" s="31" t="s">
        <v>97</v>
      </c>
      <c r="C357" s="32">
        <v>43398</v>
      </c>
      <c r="D357" s="33">
        <v>139.94999999999999</v>
      </c>
      <c r="E357" s="8">
        <v>15</v>
      </c>
      <c r="F357" s="33">
        <f t="shared" si="15"/>
        <v>2099.25</v>
      </c>
      <c r="G357" s="34">
        <f t="shared" si="16"/>
        <v>41.984999999999999</v>
      </c>
      <c r="H357" s="34">
        <f t="shared" si="17"/>
        <v>2141.2350000000001</v>
      </c>
    </row>
    <row r="358" spans="1:8" x14ac:dyDescent="0.25">
      <c r="A358" s="31" t="s">
        <v>89</v>
      </c>
      <c r="B358" s="31" t="s">
        <v>98</v>
      </c>
      <c r="C358" s="32">
        <v>43399</v>
      </c>
      <c r="D358" s="33">
        <v>299.95</v>
      </c>
      <c r="E358" s="8">
        <v>5</v>
      </c>
      <c r="F358" s="33">
        <f t="shared" si="15"/>
        <v>1499.75</v>
      </c>
      <c r="G358" s="34">
        <f t="shared" si="16"/>
        <v>0</v>
      </c>
      <c r="H358" s="34">
        <f t="shared" si="17"/>
        <v>1499.75</v>
      </c>
    </row>
    <row r="359" spans="1:8" x14ac:dyDescent="0.25">
      <c r="A359" s="31" t="s">
        <v>96</v>
      </c>
      <c r="B359" s="31" t="s">
        <v>94</v>
      </c>
      <c r="C359" s="32">
        <v>43399</v>
      </c>
      <c r="D359" s="33">
        <v>649.99</v>
      </c>
      <c r="E359" s="8">
        <v>9</v>
      </c>
      <c r="F359" s="33">
        <f t="shared" si="15"/>
        <v>5849.91</v>
      </c>
      <c r="G359" s="34">
        <f t="shared" si="16"/>
        <v>116.9982</v>
      </c>
      <c r="H359" s="34">
        <f t="shared" si="17"/>
        <v>5966.9081999999999</v>
      </c>
    </row>
    <row r="360" spans="1:8" x14ac:dyDescent="0.25">
      <c r="A360" s="31" t="s">
        <v>96</v>
      </c>
      <c r="B360" s="31" t="s">
        <v>94</v>
      </c>
      <c r="C360" s="32">
        <v>43400</v>
      </c>
      <c r="D360" s="33">
        <v>649.99</v>
      </c>
      <c r="E360" s="8">
        <v>4</v>
      </c>
      <c r="F360" s="33">
        <f t="shared" si="15"/>
        <v>2599.96</v>
      </c>
      <c r="G360" s="34">
        <f t="shared" si="16"/>
        <v>51.999200000000002</v>
      </c>
      <c r="H360" s="34">
        <f t="shared" si="17"/>
        <v>2651.9592000000002</v>
      </c>
    </row>
    <row r="361" spans="1:8" x14ac:dyDescent="0.25">
      <c r="A361" s="31" t="s">
        <v>91</v>
      </c>
      <c r="B361" s="31" t="s">
        <v>98</v>
      </c>
      <c r="C361" s="32">
        <v>43400</v>
      </c>
      <c r="D361" s="33">
        <v>329.95</v>
      </c>
      <c r="E361" s="8">
        <v>15</v>
      </c>
      <c r="F361" s="33">
        <f t="shared" si="15"/>
        <v>4949.25</v>
      </c>
      <c r="G361" s="34">
        <f t="shared" si="16"/>
        <v>98.984999999999999</v>
      </c>
      <c r="H361" s="34">
        <f t="shared" si="17"/>
        <v>5048.2349999999997</v>
      </c>
    </row>
    <row r="362" spans="1:8" x14ac:dyDescent="0.25">
      <c r="A362" s="31" t="s">
        <v>96</v>
      </c>
      <c r="B362" s="31" t="s">
        <v>94</v>
      </c>
      <c r="C362" s="32">
        <v>43401</v>
      </c>
      <c r="D362" s="33">
        <v>649.99</v>
      </c>
      <c r="E362" s="8">
        <v>10</v>
      </c>
      <c r="F362" s="33">
        <f t="shared" si="15"/>
        <v>6499.9</v>
      </c>
      <c r="G362" s="34">
        <f t="shared" si="16"/>
        <v>129.99799999999999</v>
      </c>
      <c r="H362" s="34">
        <f t="shared" si="17"/>
        <v>6629.8979999999992</v>
      </c>
    </row>
    <row r="363" spans="1:8" x14ac:dyDescent="0.25">
      <c r="A363" s="31" t="s">
        <v>91</v>
      </c>
      <c r="B363" s="31" t="s">
        <v>92</v>
      </c>
      <c r="C363" s="32">
        <v>43402</v>
      </c>
      <c r="D363" s="33">
        <v>329.95</v>
      </c>
      <c r="E363" s="8">
        <v>2</v>
      </c>
      <c r="F363" s="33">
        <f t="shared" si="15"/>
        <v>659.9</v>
      </c>
      <c r="G363" s="34">
        <f t="shared" si="16"/>
        <v>0</v>
      </c>
      <c r="H363" s="34">
        <f t="shared" si="17"/>
        <v>659.9</v>
      </c>
    </row>
    <row r="364" spans="1:8" x14ac:dyDescent="0.25">
      <c r="A364" s="31" t="s">
        <v>95</v>
      </c>
      <c r="B364" s="31" t="s">
        <v>90</v>
      </c>
      <c r="C364" s="32">
        <v>43404</v>
      </c>
      <c r="D364" s="33">
        <v>139.94999999999999</v>
      </c>
      <c r="E364" s="8">
        <v>11</v>
      </c>
      <c r="F364" s="33">
        <f t="shared" si="15"/>
        <v>1539.4499999999998</v>
      </c>
      <c r="G364" s="34">
        <f t="shared" si="16"/>
        <v>30.788999999999998</v>
      </c>
      <c r="H364" s="34">
        <f t="shared" si="17"/>
        <v>1570.2389999999998</v>
      </c>
    </row>
    <row r="365" spans="1:8" x14ac:dyDescent="0.25">
      <c r="A365" s="31" t="s">
        <v>95</v>
      </c>
      <c r="B365" s="31" t="s">
        <v>92</v>
      </c>
      <c r="C365" s="32">
        <v>43404</v>
      </c>
      <c r="D365" s="33">
        <v>139.94999999999999</v>
      </c>
      <c r="E365" s="8">
        <v>2</v>
      </c>
      <c r="F365" s="33">
        <f t="shared" si="15"/>
        <v>279.89999999999998</v>
      </c>
      <c r="G365" s="34">
        <f t="shared" si="16"/>
        <v>0</v>
      </c>
      <c r="H365" s="34">
        <f t="shared" si="17"/>
        <v>279.89999999999998</v>
      </c>
    </row>
    <row r="366" spans="1:8" x14ac:dyDescent="0.25">
      <c r="A366" s="31" t="s">
        <v>89</v>
      </c>
      <c r="B366" s="31" t="s">
        <v>98</v>
      </c>
      <c r="C366" s="32">
        <v>43405</v>
      </c>
      <c r="D366" s="33">
        <v>299.95</v>
      </c>
      <c r="E366" s="8">
        <v>6</v>
      </c>
      <c r="F366" s="33">
        <f t="shared" si="15"/>
        <v>1799.6999999999998</v>
      </c>
      <c r="G366" s="34">
        <f t="shared" si="16"/>
        <v>35.994</v>
      </c>
      <c r="H366" s="34">
        <f t="shared" si="17"/>
        <v>1835.6939999999997</v>
      </c>
    </row>
    <row r="367" spans="1:8" x14ac:dyDescent="0.25">
      <c r="A367" s="31" t="s">
        <v>96</v>
      </c>
      <c r="B367" s="31" t="s">
        <v>98</v>
      </c>
      <c r="C367" s="32">
        <v>43405</v>
      </c>
      <c r="D367" s="33">
        <v>649.99</v>
      </c>
      <c r="E367" s="8">
        <v>7</v>
      </c>
      <c r="F367" s="33">
        <f t="shared" si="15"/>
        <v>4549.93</v>
      </c>
      <c r="G367" s="34">
        <f t="shared" si="16"/>
        <v>90.99860000000001</v>
      </c>
      <c r="H367" s="34">
        <f t="shared" si="17"/>
        <v>4640.9286000000002</v>
      </c>
    </row>
    <row r="368" spans="1:8" x14ac:dyDescent="0.25">
      <c r="A368" s="31" t="s">
        <v>95</v>
      </c>
      <c r="B368" s="31" t="s">
        <v>92</v>
      </c>
      <c r="C368" s="32">
        <v>43408</v>
      </c>
      <c r="D368" s="33">
        <v>139.94999999999999</v>
      </c>
      <c r="E368" s="8">
        <v>11</v>
      </c>
      <c r="F368" s="33">
        <f t="shared" si="15"/>
        <v>1539.4499999999998</v>
      </c>
      <c r="G368" s="34">
        <f t="shared" si="16"/>
        <v>30.788999999999998</v>
      </c>
      <c r="H368" s="34">
        <f t="shared" si="17"/>
        <v>1570.2389999999998</v>
      </c>
    </row>
    <row r="369" spans="1:8" x14ac:dyDescent="0.25">
      <c r="A369" s="31" t="s">
        <v>93</v>
      </c>
      <c r="B369" s="31" t="s">
        <v>90</v>
      </c>
      <c r="C369" s="32">
        <v>43408</v>
      </c>
      <c r="D369" s="33">
        <v>64.95</v>
      </c>
      <c r="E369" s="8">
        <v>9</v>
      </c>
      <c r="F369" s="33">
        <f t="shared" si="15"/>
        <v>584.55000000000007</v>
      </c>
      <c r="G369" s="34">
        <f t="shared" si="16"/>
        <v>0</v>
      </c>
      <c r="H369" s="34">
        <f t="shared" si="17"/>
        <v>584.55000000000007</v>
      </c>
    </row>
    <row r="370" spans="1:8" x14ac:dyDescent="0.25">
      <c r="A370" s="31" t="s">
        <v>95</v>
      </c>
      <c r="B370" s="31" t="s">
        <v>90</v>
      </c>
      <c r="C370" s="32">
        <v>43412</v>
      </c>
      <c r="D370" s="33">
        <v>139.94999999999999</v>
      </c>
      <c r="E370" s="8">
        <v>11</v>
      </c>
      <c r="F370" s="33">
        <f t="shared" si="15"/>
        <v>1539.4499999999998</v>
      </c>
      <c r="G370" s="34">
        <f t="shared" si="16"/>
        <v>30.788999999999998</v>
      </c>
      <c r="H370" s="34">
        <f t="shared" si="17"/>
        <v>1570.2389999999998</v>
      </c>
    </row>
    <row r="371" spans="1:8" x14ac:dyDescent="0.25">
      <c r="A371" s="31" t="s">
        <v>95</v>
      </c>
      <c r="B371" s="31" t="s">
        <v>97</v>
      </c>
      <c r="C371" s="32">
        <v>43412</v>
      </c>
      <c r="D371" s="33">
        <v>139.94999999999999</v>
      </c>
      <c r="E371" s="8">
        <v>1</v>
      </c>
      <c r="F371" s="33">
        <f t="shared" si="15"/>
        <v>139.94999999999999</v>
      </c>
      <c r="G371" s="34">
        <f t="shared" si="16"/>
        <v>0</v>
      </c>
      <c r="H371" s="34">
        <f t="shared" si="17"/>
        <v>139.94999999999999</v>
      </c>
    </row>
    <row r="372" spans="1:8" x14ac:dyDescent="0.25">
      <c r="A372" s="31" t="s">
        <v>93</v>
      </c>
      <c r="B372" s="31" t="s">
        <v>94</v>
      </c>
      <c r="C372" s="32">
        <v>43412</v>
      </c>
      <c r="D372" s="33">
        <v>64.95</v>
      </c>
      <c r="E372" s="8">
        <v>13</v>
      </c>
      <c r="F372" s="33">
        <f t="shared" si="15"/>
        <v>844.35</v>
      </c>
      <c r="G372" s="34">
        <f t="shared" si="16"/>
        <v>0</v>
      </c>
      <c r="H372" s="34">
        <f t="shared" si="17"/>
        <v>844.35</v>
      </c>
    </row>
    <row r="373" spans="1:8" x14ac:dyDescent="0.25">
      <c r="A373" s="31" t="s">
        <v>93</v>
      </c>
      <c r="B373" s="31" t="s">
        <v>90</v>
      </c>
      <c r="C373" s="32">
        <v>43412</v>
      </c>
      <c r="D373" s="33">
        <v>64.95</v>
      </c>
      <c r="E373" s="8">
        <v>10</v>
      </c>
      <c r="F373" s="33">
        <f t="shared" si="15"/>
        <v>649.5</v>
      </c>
      <c r="G373" s="34">
        <f t="shared" si="16"/>
        <v>0</v>
      </c>
      <c r="H373" s="34">
        <f t="shared" si="17"/>
        <v>649.5</v>
      </c>
    </row>
    <row r="374" spans="1:8" x14ac:dyDescent="0.25">
      <c r="A374" s="31" t="s">
        <v>89</v>
      </c>
      <c r="B374" s="31" t="s">
        <v>90</v>
      </c>
      <c r="C374" s="32">
        <v>43412</v>
      </c>
      <c r="D374" s="33">
        <v>299.95</v>
      </c>
      <c r="E374" s="8">
        <v>16</v>
      </c>
      <c r="F374" s="33">
        <f t="shared" si="15"/>
        <v>4799.2</v>
      </c>
      <c r="G374" s="34">
        <f t="shared" si="16"/>
        <v>95.983999999999995</v>
      </c>
      <c r="H374" s="34">
        <f t="shared" si="17"/>
        <v>4895.1840000000002</v>
      </c>
    </row>
    <row r="375" spans="1:8" x14ac:dyDescent="0.25">
      <c r="A375" s="31" t="s">
        <v>89</v>
      </c>
      <c r="B375" s="31" t="s">
        <v>98</v>
      </c>
      <c r="C375" s="32">
        <v>43412</v>
      </c>
      <c r="D375" s="33">
        <v>299.95</v>
      </c>
      <c r="E375" s="8">
        <v>4</v>
      </c>
      <c r="F375" s="33">
        <f t="shared" si="15"/>
        <v>1199.8</v>
      </c>
      <c r="G375" s="34">
        <f t="shared" si="16"/>
        <v>0</v>
      </c>
      <c r="H375" s="34">
        <f t="shared" si="17"/>
        <v>1199.8</v>
      </c>
    </row>
    <row r="376" spans="1:8" x14ac:dyDescent="0.25">
      <c r="A376" s="31" t="s">
        <v>91</v>
      </c>
      <c r="B376" s="31" t="s">
        <v>92</v>
      </c>
      <c r="C376" s="32">
        <v>43412</v>
      </c>
      <c r="D376" s="33">
        <v>329.95</v>
      </c>
      <c r="E376" s="8">
        <v>2</v>
      </c>
      <c r="F376" s="33">
        <f t="shared" si="15"/>
        <v>659.9</v>
      </c>
      <c r="G376" s="34">
        <f t="shared" si="16"/>
        <v>0</v>
      </c>
      <c r="H376" s="34">
        <f t="shared" si="17"/>
        <v>659.9</v>
      </c>
    </row>
    <row r="377" spans="1:8" x14ac:dyDescent="0.25">
      <c r="A377" s="31" t="s">
        <v>96</v>
      </c>
      <c r="B377" s="31" t="s">
        <v>92</v>
      </c>
      <c r="C377" s="32">
        <v>43415</v>
      </c>
      <c r="D377" s="33">
        <v>649.99</v>
      </c>
      <c r="E377" s="8">
        <v>3</v>
      </c>
      <c r="F377" s="33">
        <f t="shared" si="15"/>
        <v>1949.97</v>
      </c>
      <c r="G377" s="34">
        <f t="shared" si="16"/>
        <v>38.999400000000001</v>
      </c>
      <c r="H377" s="34">
        <f t="shared" si="17"/>
        <v>1988.9694</v>
      </c>
    </row>
    <row r="378" spans="1:8" x14ac:dyDescent="0.25">
      <c r="A378" s="31" t="s">
        <v>95</v>
      </c>
      <c r="B378" s="31" t="s">
        <v>90</v>
      </c>
      <c r="C378" s="32">
        <v>43416</v>
      </c>
      <c r="D378" s="33">
        <v>139.94999999999999</v>
      </c>
      <c r="E378" s="8">
        <v>15</v>
      </c>
      <c r="F378" s="33">
        <f t="shared" si="15"/>
        <v>2099.25</v>
      </c>
      <c r="G378" s="34">
        <f t="shared" si="16"/>
        <v>41.984999999999999</v>
      </c>
      <c r="H378" s="34">
        <f t="shared" si="17"/>
        <v>2141.2350000000001</v>
      </c>
    </row>
    <row r="379" spans="1:8" x14ac:dyDescent="0.25">
      <c r="A379" s="31" t="s">
        <v>95</v>
      </c>
      <c r="B379" s="31" t="s">
        <v>92</v>
      </c>
      <c r="C379" s="32">
        <v>43419</v>
      </c>
      <c r="D379" s="33">
        <v>139.94999999999999</v>
      </c>
      <c r="E379" s="8">
        <v>5</v>
      </c>
      <c r="F379" s="33">
        <f t="shared" si="15"/>
        <v>699.75</v>
      </c>
      <c r="G379" s="34">
        <f t="shared" si="16"/>
        <v>0</v>
      </c>
      <c r="H379" s="34">
        <f t="shared" si="17"/>
        <v>699.75</v>
      </c>
    </row>
    <row r="380" spans="1:8" x14ac:dyDescent="0.25">
      <c r="A380" s="31" t="s">
        <v>93</v>
      </c>
      <c r="B380" s="31" t="s">
        <v>94</v>
      </c>
      <c r="C380" s="32">
        <v>43419</v>
      </c>
      <c r="D380" s="33">
        <v>64.95</v>
      </c>
      <c r="E380" s="8">
        <v>8</v>
      </c>
      <c r="F380" s="33">
        <f t="shared" si="15"/>
        <v>519.6</v>
      </c>
      <c r="G380" s="34">
        <f t="shared" si="16"/>
        <v>0</v>
      </c>
      <c r="H380" s="34">
        <f t="shared" si="17"/>
        <v>519.6</v>
      </c>
    </row>
    <row r="381" spans="1:8" x14ac:dyDescent="0.25">
      <c r="A381" s="31" t="s">
        <v>93</v>
      </c>
      <c r="B381" s="31" t="s">
        <v>90</v>
      </c>
      <c r="C381" s="32">
        <v>43419</v>
      </c>
      <c r="D381" s="33">
        <v>64.95</v>
      </c>
      <c r="E381" s="8">
        <v>13</v>
      </c>
      <c r="F381" s="33">
        <f t="shared" si="15"/>
        <v>844.35</v>
      </c>
      <c r="G381" s="34">
        <f t="shared" si="16"/>
        <v>0</v>
      </c>
      <c r="H381" s="34">
        <f t="shared" si="17"/>
        <v>844.35</v>
      </c>
    </row>
    <row r="382" spans="1:8" x14ac:dyDescent="0.25">
      <c r="A382" s="31" t="s">
        <v>93</v>
      </c>
      <c r="B382" s="31" t="s">
        <v>98</v>
      </c>
      <c r="C382" s="32">
        <v>43419</v>
      </c>
      <c r="D382" s="33">
        <v>64.95</v>
      </c>
      <c r="E382" s="8">
        <v>10</v>
      </c>
      <c r="F382" s="33">
        <f t="shared" si="15"/>
        <v>649.5</v>
      </c>
      <c r="G382" s="34">
        <f t="shared" si="16"/>
        <v>0</v>
      </c>
      <c r="H382" s="34">
        <f t="shared" si="17"/>
        <v>649.5</v>
      </c>
    </row>
    <row r="383" spans="1:8" x14ac:dyDescent="0.25">
      <c r="A383" s="31" t="s">
        <v>89</v>
      </c>
      <c r="B383" s="31" t="s">
        <v>92</v>
      </c>
      <c r="C383" s="32">
        <v>43419</v>
      </c>
      <c r="D383" s="33">
        <v>299.95</v>
      </c>
      <c r="E383" s="8">
        <v>9</v>
      </c>
      <c r="F383" s="33">
        <f t="shared" si="15"/>
        <v>2699.5499999999997</v>
      </c>
      <c r="G383" s="34">
        <f t="shared" si="16"/>
        <v>53.990999999999993</v>
      </c>
      <c r="H383" s="34">
        <f t="shared" si="17"/>
        <v>2753.5409999999997</v>
      </c>
    </row>
    <row r="384" spans="1:8" x14ac:dyDescent="0.25">
      <c r="A384" s="31" t="s">
        <v>89</v>
      </c>
      <c r="B384" s="31" t="s">
        <v>92</v>
      </c>
      <c r="C384" s="32">
        <v>43419</v>
      </c>
      <c r="D384" s="33">
        <v>299.95</v>
      </c>
      <c r="E384" s="8">
        <v>10</v>
      </c>
      <c r="F384" s="33">
        <f t="shared" si="15"/>
        <v>2999.5</v>
      </c>
      <c r="G384" s="34">
        <f t="shared" si="16"/>
        <v>59.99</v>
      </c>
      <c r="H384" s="34">
        <f t="shared" si="17"/>
        <v>3059.49</v>
      </c>
    </row>
    <row r="385" spans="1:8" x14ac:dyDescent="0.25">
      <c r="A385" s="31" t="s">
        <v>91</v>
      </c>
      <c r="B385" s="31" t="s">
        <v>98</v>
      </c>
      <c r="C385" s="32">
        <v>43419</v>
      </c>
      <c r="D385" s="33">
        <v>329.95</v>
      </c>
      <c r="E385" s="8">
        <v>3</v>
      </c>
      <c r="F385" s="33">
        <f t="shared" si="15"/>
        <v>989.84999999999991</v>
      </c>
      <c r="G385" s="34">
        <f t="shared" si="16"/>
        <v>0</v>
      </c>
      <c r="H385" s="34">
        <f t="shared" si="17"/>
        <v>989.84999999999991</v>
      </c>
    </row>
    <row r="386" spans="1:8" x14ac:dyDescent="0.25">
      <c r="A386" s="31" t="s">
        <v>95</v>
      </c>
      <c r="B386" s="31" t="s">
        <v>94</v>
      </c>
      <c r="C386" s="32">
        <v>43420</v>
      </c>
      <c r="D386" s="33">
        <v>139.94999999999999</v>
      </c>
      <c r="E386" s="8">
        <v>4</v>
      </c>
      <c r="F386" s="33">
        <f t="shared" si="15"/>
        <v>559.79999999999995</v>
      </c>
      <c r="G386" s="34">
        <f t="shared" si="16"/>
        <v>0</v>
      </c>
      <c r="H386" s="34">
        <f t="shared" si="17"/>
        <v>559.79999999999995</v>
      </c>
    </row>
    <row r="387" spans="1:8" x14ac:dyDescent="0.25">
      <c r="A387" s="31" t="s">
        <v>96</v>
      </c>
      <c r="B387" s="31" t="s">
        <v>97</v>
      </c>
      <c r="C387" s="32">
        <v>43420</v>
      </c>
      <c r="D387" s="33">
        <v>649.99</v>
      </c>
      <c r="E387" s="8">
        <v>5</v>
      </c>
      <c r="F387" s="33">
        <f t="shared" si="15"/>
        <v>3249.95</v>
      </c>
      <c r="G387" s="34">
        <f t="shared" si="16"/>
        <v>64.998999999999995</v>
      </c>
      <c r="H387" s="34">
        <f t="shared" si="17"/>
        <v>3314.9489999999996</v>
      </c>
    </row>
    <row r="388" spans="1:8" x14ac:dyDescent="0.25">
      <c r="A388" s="31" t="s">
        <v>91</v>
      </c>
      <c r="B388" s="31" t="s">
        <v>92</v>
      </c>
      <c r="C388" s="32">
        <v>43420</v>
      </c>
      <c r="D388" s="33">
        <v>329.95</v>
      </c>
      <c r="E388" s="8">
        <v>7</v>
      </c>
      <c r="F388" s="33">
        <f t="shared" si="15"/>
        <v>2309.65</v>
      </c>
      <c r="G388" s="34">
        <f t="shared" si="16"/>
        <v>46.193000000000005</v>
      </c>
      <c r="H388" s="34">
        <f t="shared" si="17"/>
        <v>2355.8430000000003</v>
      </c>
    </row>
    <row r="389" spans="1:8" x14ac:dyDescent="0.25">
      <c r="A389" s="31" t="s">
        <v>95</v>
      </c>
      <c r="B389" s="31" t="s">
        <v>98</v>
      </c>
      <c r="C389" s="32">
        <v>43422</v>
      </c>
      <c r="D389" s="33">
        <v>139.94999999999999</v>
      </c>
      <c r="E389" s="8">
        <v>3</v>
      </c>
      <c r="F389" s="33">
        <f t="shared" ref="F389:F452" si="18">D389*E389</f>
        <v>419.84999999999997</v>
      </c>
      <c r="G389" s="34">
        <f t="shared" ref="G389:G452" si="19">IF(F389&gt;$M$3,F389*$M$4,0)</f>
        <v>0</v>
      </c>
      <c r="H389" s="34">
        <f t="shared" ref="H389:H452" si="20">F389+G389</f>
        <v>419.84999999999997</v>
      </c>
    </row>
    <row r="390" spans="1:8" x14ac:dyDescent="0.25">
      <c r="A390" s="31" t="s">
        <v>93</v>
      </c>
      <c r="B390" s="31" t="s">
        <v>92</v>
      </c>
      <c r="C390" s="32">
        <v>43422</v>
      </c>
      <c r="D390" s="33">
        <v>64.95</v>
      </c>
      <c r="E390" s="8">
        <v>11</v>
      </c>
      <c r="F390" s="33">
        <f t="shared" si="18"/>
        <v>714.45</v>
      </c>
      <c r="G390" s="34">
        <f t="shared" si="19"/>
        <v>0</v>
      </c>
      <c r="H390" s="34">
        <f t="shared" si="20"/>
        <v>714.45</v>
      </c>
    </row>
    <row r="391" spans="1:8" x14ac:dyDescent="0.25">
      <c r="A391" s="31" t="s">
        <v>89</v>
      </c>
      <c r="B391" s="31" t="s">
        <v>90</v>
      </c>
      <c r="C391" s="32">
        <v>43422</v>
      </c>
      <c r="D391" s="33">
        <v>299.95</v>
      </c>
      <c r="E391" s="8">
        <v>8</v>
      </c>
      <c r="F391" s="33">
        <f t="shared" si="18"/>
        <v>2399.6</v>
      </c>
      <c r="G391" s="34">
        <f t="shared" si="19"/>
        <v>47.991999999999997</v>
      </c>
      <c r="H391" s="34">
        <f t="shared" si="20"/>
        <v>2447.5920000000001</v>
      </c>
    </row>
    <row r="392" spans="1:8" x14ac:dyDescent="0.25">
      <c r="A392" s="31" t="s">
        <v>89</v>
      </c>
      <c r="B392" s="31" t="s">
        <v>98</v>
      </c>
      <c r="C392" s="32">
        <v>43422</v>
      </c>
      <c r="D392" s="33">
        <v>299.95</v>
      </c>
      <c r="E392" s="8">
        <v>15</v>
      </c>
      <c r="F392" s="33">
        <f t="shared" si="18"/>
        <v>4499.25</v>
      </c>
      <c r="G392" s="34">
        <f t="shared" si="19"/>
        <v>89.984999999999999</v>
      </c>
      <c r="H392" s="34">
        <f t="shared" si="20"/>
        <v>4589.2349999999997</v>
      </c>
    </row>
    <row r="393" spans="1:8" x14ac:dyDescent="0.25">
      <c r="A393" s="31" t="s">
        <v>91</v>
      </c>
      <c r="B393" s="31" t="s">
        <v>98</v>
      </c>
      <c r="C393" s="32">
        <v>43422</v>
      </c>
      <c r="D393" s="33">
        <v>329.95</v>
      </c>
      <c r="E393" s="8">
        <v>8</v>
      </c>
      <c r="F393" s="33">
        <f t="shared" si="18"/>
        <v>2639.6</v>
      </c>
      <c r="G393" s="34">
        <f t="shared" si="19"/>
        <v>52.792000000000002</v>
      </c>
      <c r="H393" s="34">
        <f t="shared" si="20"/>
        <v>2692.3919999999998</v>
      </c>
    </row>
    <row r="394" spans="1:8" x14ac:dyDescent="0.25">
      <c r="A394" s="31" t="s">
        <v>93</v>
      </c>
      <c r="B394" s="31" t="s">
        <v>97</v>
      </c>
      <c r="C394" s="32">
        <v>43423</v>
      </c>
      <c r="D394" s="33">
        <v>64.95</v>
      </c>
      <c r="E394" s="8">
        <v>4</v>
      </c>
      <c r="F394" s="33">
        <f t="shared" si="18"/>
        <v>259.8</v>
      </c>
      <c r="G394" s="34">
        <f t="shared" si="19"/>
        <v>0</v>
      </c>
      <c r="H394" s="34">
        <f t="shared" si="20"/>
        <v>259.8</v>
      </c>
    </row>
    <row r="395" spans="1:8" x14ac:dyDescent="0.25">
      <c r="A395" s="31" t="s">
        <v>91</v>
      </c>
      <c r="B395" s="31" t="s">
        <v>90</v>
      </c>
      <c r="C395" s="32">
        <v>43423</v>
      </c>
      <c r="D395" s="33">
        <v>329.95</v>
      </c>
      <c r="E395" s="8">
        <v>14</v>
      </c>
      <c r="F395" s="33">
        <f t="shared" si="18"/>
        <v>4619.3</v>
      </c>
      <c r="G395" s="34">
        <f t="shared" si="19"/>
        <v>92.38600000000001</v>
      </c>
      <c r="H395" s="34">
        <f t="shared" si="20"/>
        <v>4711.6860000000006</v>
      </c>
    </row>
    <row r="396" spans="1:8" x14ac:dyDescent="0.25">
      <c r="A396" s="31" t="s">
        <v>91</v>
      </c>
      <c r="B396" s="31" t="s">
        <v>90</v>
      </c>
      <c r="C396" s="32">
        <v>43423</v>
      </c>
      <c r="D396" s="33">
        <v>329.95</v>
      </c>
      <c r="E396" s="8">
        <v>19</v>
      </c>
      <c r="F396" s="33">
        <f t="shared" si="18"/>
        <v>6269.05</v>
      </c>
      <c r="G396" s="34">
        <f t="shared" si="19"/>
        <v>125.381</v>
      </c>
      <c r="H396" s="34">
        <f t="shared" si="20"/>
        <v>6394.4310000000005</v>
      </c>
    </row>
    <row r="397" spans="1:8" x14ac:dyDescent="0.25">
      <c r="A397" s="31" t="s">
        <v>91</v>
      </c>
      <c r="B397" s="31" t="s">
        <v>98</v>
      </c>
      <c r="C397" s="32">
        <v>43423</v>
      </c>
      <c r="D397" s="33">
        <v>329.95</v>
      </c>
      <c r="E397" s="8">
        <v>15</v>
      </c>
      <c r="F397" s="33">
        <f t="shared" si="18"/>
        <v>4949.25</v>
      </c>
      <c r="G397" s="34">
        <f t="shared" si="19"/>
        <v>98.984999999999999</v>
      </c>
      <c r="H397" s="34">
        <f t="shared" si="20"/>
        <v>5048.2349999999997</v>
      </c>
    </row>
    <row r="398" spans="1:8" x14ac:dyDescent="0.25">
      <c r="A398" s="31" t="s">
        <v>96</v>
      </c>
      <c r="B398" s="31" t="s">
        <v>90</v>
      </c>
      <c r="C398" s="32">
        <v>43425</v>
      </c>
      <c r="D398" s="33">
        <v>649.99</v>
      </c>
      <c r="E398" s="8">
        <v>14</v>
      </c>
      <c r="F398" s="33">
        <f t="shared" si="18"/>
        <v>9099.86</v>
      </c>
      <c r="G398" s="34">
        <f t="shared" si="19"/>
        <v>181.99720000000002</v>
      </c>
      <c r="H398" s="34">
        <f t="shared" si="20"/>
        <v>9281.8572000000004</v>
      </c>
    </row>
    <row r="399" spans="1:8" x14ac:dyDescent="0.25">
      <c r="A399" s="31" t="s">
        <v>96</v>
      </c>
      <c r="B399" s="31" t="s">
        <v>98</v>
      </c>
      <c r="C399" s="32">
        <v>43425</v>
      </c>
      <c r="D399" s="33">
        <v>649.99</v>
      </c>
      <c r="E399" s="8">
        <v>2</v>
      </c>
      <c r="F399" s="33">
        <f t="shared" si="18"/>
        <v>1299.98</v>
      </c>
      <c r="G399" s="34">
        <f t="shared" si="19"/>
        <v>0</v>
      </c>
      <c r="H399" s="34">
        <f t="shared" si="20"/>
        <v>1299.98</v>
      </c>
    </row>
    <row r="400" spans="1:8" x14ac:dyDescent="0.25">
      <c r="A400" s="31" t="s">
        <v>91</v>
      </c>
      <c r="B400" s="31" t="s">
        <v>90</v>
      </c>
      <c r="C400" s="32">
        <v>43425</v>
      </c>
      <c r="D400" s="33">
        <v>329.95</v>
      </c>
      <c r="E400" s="8">
        <v>8</v>
      </c>
      <c r="F400" s="33">
        <f t="shared" si="18"/>
        <v>2639.6</v>
      </c>
      <c r="G400" s="34">
        <f t="shared" si="19"/>
        <v>52.792000000000002</v>
      </c>
      <c r="H400" s="34">
        <f t="shared" si="20"/>
        <v>2692.3919999999998</v>
      </c>
    </row>
    <row r="401" spans="1:8" x14ac:dyDescent="0.25">
      <c r="A401" s="31" t="s">
        <v>95</v>
      </c>
      <c r="B401" s="31" t="s">
        <v>94</v>
      </c>
      <c r="C401" s="32">
        <v>43426</v>
      </c>
      <c r="D401" s="33">
        <v>139.94999999999999</v>
      </c>
      <c r="E401" s="8">
        <v>2</v>
      </c>
      <c r="F401" s="33">
        <f t="shared" si="18"/>
        <v>279.89999999999998</v>
      </c>
      <c r="G401" s="34">
        <f t="shared" si="19"/>
        <v>0</v>
      </c>
      <c r="H401" s="34">
        <f t="shared" si="20"/>
        <v>279.89999999999998</v>
      </c>
    </row>
    <row r="402" spans="1:8" x14ac:dyDescent="0.25">
      <c r="A402" s="31" t="s">
        <v>96</v>
      </c>
      <c r="B402" s="31" t="s">
        <v>97</v>
      </c>
      <c r="C402" s="32">
        <v>43426</v>
      </c>
      <c r="D402" s="33">
        <v>649.99</v>
      </c>
      <c r="E402" s="8">
        <v>14</v>
      </c>
      <c r="F402" s="33">
        <f t="shared" si="18"/>
        <v>9099.86</v>
      </c>
      <c r="G402" s="34">
        <f t="shared" si="19"/>
        <v>181.99720000000002</v>
      </c>
      <c r="H402" s="34">
        <f t="shared" si="20"/>
        <v>9281.8572000000004</v>
      </c>
    </row>
    <row r="403" spans="1:8" x14ac:dyDescent="0.25">
      <c r="A403" s="31" t="s">
        <v>93</v>
      </c>
      <c r="B403" s="31" t="s">
        <v>98</v>
      </c>
      <c r="C403" s="32">
        <v>43428</v>
      </c>
      <c r="D403" s="33">
        <v>64.95</v>
      </c>
      <c r="E403" s="8">
        <v>5</v>
      </c>
      <c r="F403" s="33">
        <f t="shared" si="18"/>
        <v>324.75</v>
      </c>
      <c r="G403" s="34">
        <f t="shared" si="19"/>
        <v>0</v>
      </c>
      <c r="H403" s="34">
        <f t="shared" si="20"/>
        <v>324.75</v>
      </c>
    </row>
    <row r="404" spans="1:8" x14ac:dyDescent="0.25">
      <c r="A404" s="31" t="s">
        <v>89</v>
      </c>
      <c r="B404" s="31" t="s">
        <v>90</v>
      </c>
      <c r="C404" s="32">
        <v>43428</v>
      </c>
      <c r="D404" s="33">
        <v>299.95</v>
      </c>
      <c r="E404" s="8">
        <v>14</v>
      </c>
      <c r="F404" s="33">
        <f t="shared" si="18"/>
        <v>4199.3</v>
      </c>
      <c r="G404" s="34">
        <f t="shared" si="19"/>
        <v>83.986000000000004</v>
      </c>
      <c r="H404" s="34">
        <f t="shared" si="20"/>
        <v>4283.2860000000001</v>
      </c>
    </row>
    <row r="405" spans="1:8" x14ac:dyDescent="0.25">
      <c r="A405" s="31" t="s">
        <v>91</v>
      </c>
      <c r="B405" s="31" t="s">
        <v>97</v>
      </c>
      <c r="C405" s="32">
        <v>43428</v>
      </c>
      <c r="D405" s="33">
        <v>329.95</v>
      </c>
      <c r="E405" s="8">
        <v>9</v>
      </c>
      <c r="F405" s="33">
        <f t="shared" si="18"/>
        <v>2969.5499999999997</v>
      </c>
      <c r="G405" s="34">
        <f t="shared" si="19"/>
        <v>59.390999999999998</v>
      </c>
      <c r="H405" s="34">
        <f t="shared" si="20"/>
        <v>3028.9409999999998</v>
      </c>
    </row>
    <row r="406" spans="1:8" x14ac:dyDescent="0.25">
      <c r="A406" s="31" t="s">
        <v>95</v>
      </c>
      <c r="B406" s="31" t="s">
        <v>94</v>
      </c>
      <c r="C406" s="32">
        <v>43429</v>
      </c>
      <c r="D406" s="33">
        <v>139.94999999999999</v>
      </c>
      <c r="E406" s="8">
        <v>3</v>
      </c>
      <c r="F406" s="33">
        <f t="shared" si="18"/>
        <v>419.84999999999997</v>
      </c>
      <c r="G406" s="34">
        <f t="shared" si="19"/>
        <v>0</v>
      </c>
      <c r="H406" s="34">
        <f t="shared" si="20"/>
        <v>419.84999999999997</v>
      </c>
    </row>
    <row r="407" spans="1:8" x14ac:dyDescent="0.25">
      <c r="A407" s="31" t="s">
        <v>89</v>
      </c>
      <c r="B407" s="31" t="s">
        <v>90</v>
      </c>
      <c r="C407" s="32">
        <v>43429</v>
      </c>
      <c r="D407" s="33">
        <v>299.95</v>
      </c>
      <c r="E407" s="8">
        <v>17</v>
      </c>
      <c r="F407" s="33">
        <f t="shared" si="18"/>
        <v>5099.1499999999996</v>
      </c>
      <c r="G407" s="34">
        <f t="shared" si="19"/>
        <v>101.98299999999999</v>
      </c>
      <c r="H407" s="34">
        <f t="shared" si="20"/>
        <v>5201.1329999999998</v>
      </c>
    </row>
    <row r="408" spans="1:8" x14ac:dyDescent="0.25">
      <c r="A408" s="31" t="s">
        <v>91</v>
      </c>
      <c r="B408" s="31" t="s">
        <v>92</v>
      </c>
      <c r="C408" s="32">
        <v>43429</v>
      </c>
      <c r="D408" s="33">
        <v>329.95</v>
      </c>
      <c r="E408" s="8">
        <v>12</v>
      </c>
      <c r="F408" s="33">
        <f t="shared" si="18"/>
        <v>3959.3999999999996</v>
      </c>
      <c r="G408" s="34">
        <f t="shared" si="19"/>
        <v>79.187999999999988</v>
      </c>
      <c r="H408" s="34">
        <f t="shared" si="20"/>
        <v>4038.5879999999997</v>
      </c>
    </row>
    <row r="409" spans="1:8" x14ac:dyDescent="0.25">
      <c r="A409" s="31" t="s">
        <v>95</v>
      </c>
      <c r="B409" s="31" t="s">
        <v>97</v>
      </c>
      <c r="C409" s="32">
        <v>43430</v>
      </c>
      <c r="D409" s="33">
        <v>139.94999999999999</v>
      </c>
      <c r="E409" s="8">
        <v>14</v>
      </c>
      <c r="F409" s="33">
        <f t="shared" si="18"/>
        <v>1959.2999999999997</v>
      </c>
      <c r="G409" s="34">
        <f t="shared" si="19"/>
        <v>39.185999999999993</v>
      </c>
      <c r="H409" s="34">
        <f t="shared" si="20"/>
        <v>1998.4859999999996</v>
      </c>
    </row>
    <row r="410" spans="1:8" x14ac:dyDescent="0.25">
      <c r="A410" s="31" t="s">
        <v>91</v>
      </c>
      <c r="B410" s="31" t="s">
        <v>92</v>
      </c>
      <c r="C410" s="32">
        <v>43432</v>
      </c>
      <c r="D410" s="33">
        <v>329.95</v>
      </c>
      <c r="E410" s="8">
        <v>14</v>
      </c>
      <c r="F410" s="33">
        <f t="shared" si="18"/>
        <v>4619.3</v>
      </c>
      <c r="G410" s="34">
        <f t="shared" si="19"/>
        <v>92.38600000000001</v>
      </c>
      <c r="H410" s="34">
        <f t="shared" si="20"/>
        <v>4711.6860000000006</v>
      </c>
    </row>
    <row r="411" spans="1:8" x14ac:dyDescent="0.25">
      <c r="A411" s="31" t="s">
        <v>95</v>
      </c>
      <c r="B411" s="31" t="s">
        <v>94</v>
      </c>
      <c r="C411" s="32">
        <v>43433</v>
      </c>
      <c r="D411" s="33">
        <v>139.94999999999999</v>
      </c>
      <c r="E411" s="8">
        <v>9</v>
      </c>
      <c r="F411" s="33">
        <f t="shared" si="18"/>
        <v>1259.55</v>
      </c>
      <c r="G411" s="34">
        <f t="shared" si="19"/>
        <v>0</v>
      </c>
      <c r="H411" s="34">
        <f t="shared" si="20"/>
        <v>1259.55</v>
      </c>
    </row>
    <row r="412" spans="1:8" x14ac:dyDescent="0.25">
      <c r="A412" s="31" t="s">
        <v>91</v>
      </c>
      <c r="B412" s="31" t="s">
        <v>90</v>
      </c>
      <c r="C412" s="32">
        <v>43433</v>
      </c>
      <c r="D412" s="33">
        <v>329.95</v>
      </c>
      <c r="E412" s="8">
        <v>13</v>
      </c>
      <c r="F412" s="33">
        <f t="shared" si="18"/>
        <v>4289.3499999999995</v>
      </c>
      <c r="G412" s="34">
        <f t="shared" si="19"/>
        <v>85.786999999999992</v>
      </c>
      <c r="H412" s="34">
        <f t="shared" si="20"/>
        <v>4375.1369999999997</v>
      </c>
    </row>
    <row r="413" spans="1:8" x14ac:dyDescent="0.25">
      <c r="A413" s="31" t="s">
        <v>96</v>
      </c>
      <c r="B413" s="31" t="s">
        <v>90</v>
      </c>
      <c r="C413" s="32">
        <v>43434</v>
      </c>
      <c r="D413" s="33">
        <v>649.99</v>
      </c>
      <c r="E413" s="8">
        <v>12</v>
      </c>
      <c r="F413" s="33">
        <f t="shared" si="18"/>
        <v>7799.88</v>
      </c>
      <c r="G413" s="34">
        <f t="shared" si="19"/>
        <v>155.99760000000001</v>
      </c>
      <c r="H413" s="34">
        <f t="shared" si="20"/>
        <v>7955.8775999999998</v>
      </c>
    </row>
    <row r="414" spans="1:8" x14ac:dyDescent="0.25">
      <c r="A414" s="31" t="s">
        <v>91</v>
      </c>
      <c r="B414" s="31" t="s">
        <v>92</v>
      </c>
      <c r="C414" s="32">
        <v>43434</v>
      </c>
      <c r="D414" s="33">
        <v>329.95</v>
      </c>
      <c r="E414" s="8">
        <v>15</v>
      </c>
      <c r="F414" s="33">
        <f t="shared" si="18"/>
        <v>4949.25</v>
      </c>
      <c r="G414" s="34">
        <f t="shared" si="19"/>
        <v>98.984999999999999</v>
      </c>
      <c r="H414" s="34">
        <f t="shared" si="20"/>
        <v>5048.2349999999997</v>
      </c>
    </row>
    <row r="415" spans="1:8" x14ac:dyDescent="0.25">
      <c r="A415" s="31" t="s">
        <v>91</v>
      </c>
      <c r="B415" s="31" t="s">
        <v>98</v>
      </c>
      <c r="C415" s="32">
        <v>43435</v>
      </c>
      <c r="D415" s="33">
        <v>329.95</v>
      </c>
      <c r="E415" s="8">
        <v>13</v>
      </c>
      <c r="F415" s="33">
        <f t="shared" si="18"/>
        <v>4289.3499999999995</v>
      </c>
      <c r="G415" s="34">
        <f t="shared" si="19"/>
        <v>85.786999999999992</v>
      </c>
      <c r="H415" s="34">
        <f t="shared" si="20"/>
        <v>4375.1369999999997</v>
      </c>
    </row>
    <row r="416" spans="1:8" x14ac:dyDescent="0.25">
      <c r="A416" s="31" t="s">
        <v>93</v>
      </c>
      <c r="B416" s="31" t="s">
        <v>94</v>
      </c>
      <c r="C416" s="32">
        <v>43436</v>
      </c>
      <c r="D416" s="33">
        <v>64.95</v>
      </c>
      <c r="E416" s="8">
        <v>3</v>
      </c>
      <c r="F416" s="33">
        <f t="shared" si="18"/>
        <v>194.85000000000002</v>
      </c>
      <c r="G416" s="34">
        <f t="shared" si="19"/>
        <v>0</v>
      </c>
      <c r="H416" s="34">
        <f t="shared" si="20"/>
        <v>194.85000000000002</v>
      </c>
    </row>
    <row r="417" spans="1:8" x14ac:dyDescent="0.25">
      <c r="A417" s="31" t="s">
        <v>93</v>
      </c>
      <c r="B417" s="31" t="s">
        <v>90</v>
      </c>
      <c r="C417" s="32">
        <v>43439</v>
      </c>
      <c r="D417" s="33">
        <v>64.95</v>
      </c>
      <c r="E417" s="8">
        <v>13</v>
      </c>
      <c r="F417" s="33">
        <f t="shared" si="18"/>
        <v>844.35</v>
      </c>
      <c r="G417" s="34">
        <f t="shared" si="19"/>
        <v>0</v>
      </c>
      <c r="H417" s="34">
        <f t="shared" si="20"/>
        <v>844.35</v>
      </c>
    </row>
    <row r="418" spans="1:8" x14ac:dyDescent="0.25">
      <c r="A418" s="31" t="s">
        <v>95</v>
      </c>
      <c r="B418" s="31" t="s">
        <v>92</v>
      </c>
      <c r="C418" s="32">
        <v>43440</v>
      </c>
      <c r="D418" s="33">
        <v>139.94999999999999</v>
      </c>
      <c r="E418" s="8">
        <v>15</v>
      </c>
      <c r="F418" s="33">
        <f t="shared" si="18"/>
        <v>2099.25</v>
      </c>
      <c r="G418" s="34">
        <f t="shared" si="19"/>
        <v>41.984999999999999</v>
      </c>
      <c r="H418" s="34">
        <f t="shared" si="20"/>
        <v>2141.2350000000001</v>
      </c>
    </row>
    <row r="419" spans="1:8" x14ac:dyDescent="0.25">
      <c r="A419" s="31" t="s">
        <v>93</v>
      </c>
      <c r="B419" s="31" t="s">
        <v>98</v>
      </c>
      <c r="C419" s="32">
        <v>43440</v>
      </c>
      <c r="D419" s="33">
        <v>64.95</v>
      </c>
      <c r="E419" s="8">
        <v>10</v>
      </c>
      <c r="F419" s="33">
        <f t="shared" si="18"/>
        <v>649.5</v>
      </c>
      <c r="G419" s="34">
        <f t="shared" si="19"/>
        <v>0</v>
      </c>
      <c r="H419" s="34">
        <f t="shared" si="20"/>
        <v>649.5</v>
      </c>
    </row>
    <row r="420" spans="1:8" x14ac:dyDescent="0.25">
      <c r="A420" s="31" t="s">
        <v>95</v>
      </c>
      <c r="B420" s="31" t="s">
        <v>98</v>
      </c>
      <c r="C420" s="32">
        <v>43441</v>
      </c>
      <c r="D420" s="33">
        <v>139.94999999999999</v>
      </c>
      <c r="E420" s="8">
        <v>5</v>
      </c>
      <c r="F420" s="33">
        <f t="shared" si="18"/>
        <v>699.75</v>
      </c>
      <c r="G420" s="34">
        <f t="shared" si="19"/>
        <v>0</v>
      </c>
      <c r="H420" s="34">
        <f t="shared" si="20"/>
        <v>699.75</v>
      </c>
    </row>
    <row r="421" spans="1:8" x14ac:dyDescent="0.25">
      <c r="A421" s="31" t="s">
        <v>93</v>
      </c>
      <c r="B421" s="31" t="s">
        <v>98</v>
      </c>
      <c r="C421" s="32">
        <v>43441</v>
      </c>
      <c r="D421" s="33">
        <v>64.95</v>
      </c>
      <c r="E421" s="8">
        <v>7</v>
      </c>
      <c r="F421" s="33">
        <f t="shared" si="18"/>
        <v>454.65000000000003</v>
      </c>
      <c r="G421" s="34">
        <f t="shared" si="19"/>
        <v>0</v>
      </c>
      <c r="H421" s="34">
        <f t="shared" si="20"/>
        <v>454.65000000000003</v>
      </c>
    </row>
    <row r="422" spans="1:8" x14ac:dyDescent="0.25">
      <c r="A422" s="31" t="s">
        <v>95</v>
      </c>
      <c r="B422" s="31" t="s">
        <v>97</v>
      </c>
      <c r="C422" s="32">
        <v>43443</v>
      </c>
      <c r="D422" s="33">
        <v>139.94999999999999</v>
      </c>
      <c r="E422" s="8">
        <v>1</v>
      </c>
      <c r="F422" s="33">
        <f t="shared" si="18"/>
        <v>139.94999999999999</v>
      </c>
      <c r="G422" s="34">
        <f t="shared" si="19"/>
        <v>0</v>
      </c>
      <c r="H422" s="34">
        <f t="shared" si="20"/>
        <v>139.94999999999999</v>
      </c>
    </row>
    <row r="423" spans="1:8" x14ac:dyDescent="0.25">
      <c r="A423" s="31" t="s">
        <v>93</v>
      </c>
      <c r="B423" s="31" t="s">
        <v>94</v>
      </c>
      <c r="C423" s="32">
        <v>43443</v>
      </c>
      <c r="D423" s="33">
        <v>64.95</v>
      </c>
      <c r="E423" s="8">
        <v>6</v>
      </c>
      <c r="F423" s="33">
        <f t="shared" si="18"/>
        <v>389.70000000000005</v>
      </c>
      <c r="G423" s="34">
        <f t="shared" si="19"/>
        <v>0</v>
      </c>
      <c r="H423" s="34">
        <f t="shared" si="20"/>
        <v>389.70000000000005</v>
      </c>
    </row>
    <row r="424" spans="1:8" x14ac:dyDescent="0.25">
      <c r="A424" s="31" t="s">
        <v>89</v>
      </c>
      <c r="B424" s="31" t="s">
        <v>92</v>
      </c>
      <c r="C424" s="32">
        <v>43443</v>
      </c>
      <c r="D424" s="33">
        <v>299.95</v>
      </c>
      <c r="E424" s="8">
        <v>1</v>
      </c>
      <c r="F424" s="33">
        <f t="shared" si="18"/>
        <v>299.95</v>
      </c>
      <c r="G424" s="34">
        <f t="shared" si="19"/>
        <v>0</v>
      </c>
      <c r="H424" s="34">
        <f t="shared" si="20"/>
        <v>299.95</v>
      </c>
    </row>
    <row r="425" spans="1:8" x14ac:dyDescent="0.25">
      <c r="A425" s="31" t="s">
        <v>96</v>
      </c>
      <c r="B425" s="31" t="s">
        <v>94</v>
      </c>
      <c r="C425" s="32">
        <v>43444</v>
      </c>
      <c r="D425" s="33">
        <v>649.99</v>
      </c>
      <c r="E425" s="8">
        <v>7</v>
      </c>
      <c r="F425" s="33">
        <f t="shared" si="18"/>
        <v>4549.93</v>
      </c>
      <c r="G425" s="34">
        <f t="shared" si="19"/>
        <v>90.99860000000001</v>
      </c>
      <c r="H425" s="34">
        <f t="shared" si="20"/>
        <v>4640.9286000000002</v>
      </c>
    </row>
    <row r="426" spans="1:8" x14ac:dyDescent="0.25">
      <c r="A426" s="31" t="s">
        <v>96</v>
      </c>
      <c r="B426" s="31" t="s">
        <v>90</v>
      </c>
      <c r="C426" s="32">
        <v>43446</v>
      </c>
      <c r="D426" s="33">
        <v>649.99</v>
      </c>
      <c r="E426" s="8">
        <v>13</v>
      </c>
      <c r="F426" s="33">
        <f t="shared" si="18"/>
        <v>8449.8700000000008</v>
      </c>
      <c r="G426" s="34">
        <f t="shared" si="19"/>
        <v>168.99740000000003</v>
      </c>
      <c r="H426" s="34">
        <f t="shared" si="20"/>
        <v>8618.867400000001</v>
      </c>
    </row>
    <row r="427" spans="1:8" x14ac:dyDescent="0.25">
      <c r="A427" s="31" t="s">
        <v>89</v>
      </c>
      <c r="B427" s="31" t="s">
        <v>94</v>
      </c>
      <c r="C427" s="32">
        <v>43447</v>
      </c>
      <c r="D427" s="33">
        <v>299.95</v>
      </c>
      <c r="E427" s="8">
        <v>9</v>
      </c>
      <c r="F427" s="33">
        <f t="shared" si="18"/>
        <v>2699.5499999999997</v>
      </c>
      <c r="G427" s="34">
        <f t="shared" si="19"/>
        <v>53.990999999999993</v>
      </c>
      <c r="H427" s="34">
        <f t="shared" si="20"/>
        <v>2753.5409999999997</v>
      </c>
    </row>
    <row r="428" spans="1:8" x14ac:dyDescent="0.25">
      <c r="A428" s="31" t="s">
        <v>89</v>
      </c>
      <c r="B428" s="31" t="s">
        <v>97</v>
      </c>
      <c r="C428" s="32">
        <v>43447</v>
      </c>
      <c r="D428" s="33">
        <v>299.95</v>
      </c>
      <c r="E428" s="8">
        <v>2</v>
      </c>
      <c r="F428" s="33">
        <f t="shared" si="18"/>
        <v>599.9</v>
      </c>
      <c r="G428" s="34">
        <f t="shared" si="19"/>
        <v>0</v>
      </c>
      <c r="H428" s="34">
        <f t="shared" si="20"/>
        <v>599.9</v>
      </c>
    </row>
    <row r="429" spans="1:8" x14ac:dyDescent="0.25">
      <c r="A429" s="31" t="s">
        <v>91</v>
      </c>
      <c r="B429" s="31" t="s">
        <v>90</v>
      </c>
      <c r="C429" s="32">
        <v>43447</v>
      </c>
      <c r="D429" s="33">
        <v>329.95</v>
      </c>
      <c r="E429" s="8">
        <v>13</v>
      </c>
      <c r="F429" s="33">
        <f t="shared" si="18"/>
        <v>4289.3499999999995</v>
      </c>
      <c r="G429" s="34">
        <f t="shared" si="19"/>
        <v>85.786999999999992</v>
      </c>
      <c r="H429" s="34">
        <f t="shared" si="20"/>
        <v>4375.1369999999997</v>
      </c>
    </row>
    <row r="430" spans="1:8" x14ac:dyDescent="0.25">
      <c r="A430" s="31" t="s">
        <v>93</v>
      </c>
      <c r="B430" s="31" t="s">
        <v>97</v>
      </c>
      <c r="C430" s="32">
        <v>43448</v>
      </c>
      <c r="D430" s="33">
        <v>64.95</v>
      </c>
      <c r="E430" s="8">
        <v>4</v>
      </c>
      <c r="F430" s="33">
        <f t="shared" si="18"/>
        <v>259.8</v>
      </c>
      <c r="G430" s="34">
        <f t="shared" si="19"/>
        <v>0</v>
      </c>
      <c r="H430" s="34">
        <f t="shared" si="20"/>
        <v>259.8</v>
      </c>
    </row>
    <row r="431" spans="1:8" x14ac:dyDescent="0.25">
      <c r="A431" s="31" t="s">
        <v>96</v>
      </c>
      <c r="B431" s="31" t="s">
        <v>98</v>
      </c>
      <c r="C431" s="32">
        <v>43449</v>
      </c>
      <c r="D431" s="33">
        <v>649.99</v>
      </c>
      <c r="E431" s="8">
        <v>14</v>
      </c>
      <c r="F431" s="33">
        <f t="shared" si="18"/>
        <v>9099.86</v>
      </c>
      <c r="G431" s="34">
        <f t="shared" si="19"/>
        <v>181.99720000000002</v>
      </c>
      <c r="H431" s="34">
        <f t="shared" si="20"/>
        <v>9281.8572000000004</v>
      </c>
    </row>
    <row r="432" spans="1:8" x14ac:dyDescent="0.25">
      <c r="A432" s="31" t="s">
        <v>95</v>
      </c>
      <c r="B432" s="31" t="s">
        <v>97</v>
      </c>
      <c r="C432" s="32">
        <v>43450</v>
      </c>
      <c r="D432" s="33">
        <v>139.94999999999999</v>
      </c>
      <c r="E432" s="8">
        <v>11</v>
      </c>
      <c r="F432" s="33">
        <f t="shared" si="18"/>
        <v>1539.4499999999998</v>
      </c>
      <c r="G432" s="34">
        <f t="shared" si="19"/>
        <v>30.788999999999998</v>
      </c>
      <c r="H432" s="34">
        <f t="shared" si="20"/>
        <v>1570.2389999999998</v>
      </c>
    </row>
    <row r="433" spans="1:8" x14ac:dyDescent="0.25">
      <c r="A433" s="31" t="s">
        <v>91</v>
      </c>
      <c r="B433" s="31" t="s">
        <v>97</v>
      </c>
      <c r="C433" s="32">
        <v>43450</v>
      </c>
      <c r="D433" s="33">
        <v>329.95</v>
      </c>
      <c r="E433" s="8">
        <v>11</v>
      </c>
      <c r="F433" s="33">
        <f t="shared" si="18"/>
        <v>3629.45</v>
      </c>
      <c r="G433" s="34">
        <f t="shared" si="19"/>
        <v>72.588999999999999</v>
      </c>
      <c r="H433" s="34">
        <f t="shared" si="20"/>
        <v>3702.0389999999998</v>
      </c>
    </row>
    <row r="434" spans="1:8" x14ac:dyDescent="0.25">
      <c r="A434" s="31" t="s">
        <v>93</v>
      </c>
      <c r="B434" s="31" t="s">
        <v>90</v>
      </c>
      <c r="C434" s="32">
        <v>43451</v>
      </c>
      <c r="D434" s="33">
        <v>64.95</v>
      </c>
      <c r="E434" s="8">
        <v>19</v>
      </c>
      <c r="F434" s="33">
        <f t="shared" si="18"/>
        <v>1234.05</v>
      </c>
      <c r="G434" s="34">
        <f t="shared" si="19"/>
        <v>0</v>
      </c>
      <c r="H434" s="34">
        <f t="shared" si="20"/>
        <v>1234.05</v>
      </c>
    </row>
    <row r="435" spans="1:8" x14ac:dyDescent="0.25">
      <c r="A435" s="31" t="s">
        <v>96</v>
      </c>
      <c r="B435" s="31" t="s">
        <v>90</v>
      </c>
      <c r="C435" s="32">
        <v>43451</v>
      </c>
      <c r="D435" s="33">
        <v>649.99</v>
      </c>
      <c r="E435" s="8">
        <v>11</v>
      </c>
      <c r="F435" s="33">
        <f t="shared" si="18"/>
        <v>7149.89</v>
      </c>
      <c r="G435" s="34">
        <f t="shared" si="19"/>
        <v>142.99780000000001</v>
      </c>
      <c r="H435" s="34">
        <f t="shared" si="20"/>
        <v>7292.8878000000004</v>
      </c>
    </row>
    <row r="436" spans="1:8" x14ac:dyDescent="0.25">
      <c r="A436" s="31" t="s">
        <v>96</v>
      </c>
      <c r="B436" s="31" t="s">
        <v>92</v>
      </c>
      <c r="C436" s="32">
        <v>43453</v>
      </c>
      <c r="D436" s="33">
        <v>649.99</v>
      </c>
      <c r="E436" s="8">
        <v>6</v>
      </c>
      <c r="F436" s="33">
        <f t="shared" si="18"/>
        <v>3899.94</v>
      </c>
      <c r="G436" s="34">
        <f t="shared" si="19"/>
        <v>77.998800000000003</v>
      </c>
      <c r="H436" s="34">
        <f t="shared" si="20"/>
        <v>3977.9387999999999</v>
      </c>
    </row>
    <row r="437" spans="1:8" x14ac:dyDescent="0.25">
      <c r="A437" s="31" t="s">
        <v>95</v>
      </c>
      <c r="B437" s="31" t="s">
        <v>94</v>
      </c>
      <c r="C437" s="32">
        <v>43454</v>
      </c>
      <c r="D437" s="33">
        <v>139.94999999999999</v>
      </c>
      <c r="E437" s="8">
        <v>9</v>
      </c>
      <c r="F437" s="33">
        <f t="shared" si="18"/>
        <v>1259.55</v>
      </c>
      <c r="G437" s="34">
        <f t="shared" si="19"/>
        <v>0</v>
      </c>
      <c r="H437" s="34">
        <f t="shared" si="20"/>
        <v>1259.55</v>
      </c>
    </row>
    <row r="438" spans="1:8" x14ac:dyDescent="0.25">
      <c r="A438" s="31" t="s">
        <v>95</v>
      </c>
      <c r="B438" s="31" t="s">
        <v>90</v>
      </c>
      <c r="C438" s="32">
        <v>43454</v>
      </c>
      <c r="D438" s="33">
        <v>139.94999999999999</v>
      </c>
      <c r="E438" s="8">
        <v>19</v>
      </c>
      <c r="F438" s="33">
        <f t="shared" si="18"/>
        <v>2659.0499999999997</v>
      </c>
      <c r="G438" s="34">
        <f t="shared" si="19"/>
        <v>53.180999999999997</v>
      </c>
      <c r="H438" s="34">
        <f t="shared" si="20"/>
        <v>2712.2309999999998</v>
      </c>
    </row>
    <row r="439" spans="1:8" x14ac:dyDescent="0.25">
      <c r="A439" s="31" t="s">
        <v>93</v>
      </c>
      <c r="B439" s="31" t="s">
        <v>97</v>
      </c>
      <c r="C439" s="32">
        <v>43454</v>
      </c>
      <c r="D439" s="33">
        <v>64.95</v>
      </c>
      <c r="E439" s="8">
        <v>3</v>
      </c>
      <c r="F439" s="33">
        <f t="shared" si="18"/>
        <v>194.85000000000002</v>
      </c>
      <c r="G439" s="34">
        <f t="shared" si="19"/>
        <v>0</v>
      </c>
      <c r="H439" s="34">
        <f t="shared" si="20"/>
        <v>194.85000000000002</v>
      </c>
    </row>
    <row r="440" spans="1:8" x14ac:dyDescent="0.25">
      <c r="A440" s="31" t="s">
        <v>95</v>
      </c>
      <c r="B440" s="31" t="s">
        <v>97</v>
      </c>
      <c r="C440" s="32">
        <v>43455</v>
      </c>
      <c r="D440" s="33">
        <v>139.94999999999999</v>
      </c>
      <c r="E440" s="8">
        <v>12</v>
      </c>
      <c r="F440" s="33">
        <f t="shared" si="18"/>
        <v>1679.3999999999999</v>
      </c>
      <c r="G440" s="34">
        <f t="shared" si="19"/>
        <v>33.588000000000001</v>
      </c>
      <c r="H440" s="34">
        <f t="shared" si="20"/>
        <v>1712.9879999999998</v>
      </c>
    </row>
    <row r="441" spans="1:8" x14ac:dyDescent="0.25">
      <c r="A441" s="31" t="s">
        <v>93</v>
      </c>
      <c r="B441" s="31" t="s">
        <v>97</v>
      </c>
      <c r="C441" s="32">
        <v>43455</v>
      </c>
      <c r="D441" s="33">
        <v>64.95</v>
      </c>
      <c r="E441" s="8">
        <v>1</v>
      </c>
      <c r="F441" s="33">
        <f t="shared" si="18"/>
        <v>64.95</v>
      </c>
      <c r="G441" s="34">
        <f t="shared" si="19"/>
        <v>0</v>
      </c>
      <c r="H441" s="34">
        <f t="shared" si="20"/>
        <v>64.95</v>
      </c>
    </row>
    <row r="442" spans="1:8" x14ac:dyDescent="0.25">
      <c r="A442" s="31" t="s">
        <v>96</v>
      </c>
      <c r="B442" s="31" t="s">
        <v>90</v>
      </c>
      <c r="C442" s="32">
        <v>43455</v>
      </c>
      <c r="D442" s="33">
        <v>649.99</v>
      </c>
      <c r="E442" s="8">
        <v>20</v>
      </c>
      <c r="F442" s="33">
        <f t="shared" si="18"/>
        <v>12999.8</v>
      </c>
      <c r="G442" s="34">
        <f t="shared" si="19"/>
        <v>259.99599999999998</v>
      </c>
      <c r="H442" s="34">
        <f t="shared" si="20"/>
        <v>13259.795999999998</v>
      </c>
    </row>
    <row r="443" spans="1:8" x14ac:dyDescent="0.25">
      <c r="A443" s="31" t="s">
        <v>89</v>
      </c>
      <c r="B443" s="31" t="s">
        <v>97</v>
      </c>
      <c r="C443" s="32">
        <v>43457</v>
      </c>
      <c r="D443" s="33">
        <v>299.95</v>
      </c>
      <c r="E443" s="8">
        <v>3</v>
      </c>
      <c r="F443" s="33">
        <f t="shared" si="18"/>
        <v>899.84999999999991</v>
      </c>
      <c r="G443" s="34">
        <f t="shared" si="19"/>
        <v>0</v>
      </c>
      <c r="H443" s="34">
        <f t="shared" si="20"/>
        <v>899.84999999999991</v>
      </c>
    </row>
    <row r="444" spans="1:8" x14ac:dyDescent="0.25">
      <c r="A444" s="31" t="s">
        <v>91</v>
      </c>
      <c r="B444" s="31" t="s">
        <v>94</v>
      </c>
      <c r="C444" s="32">
        <v>43457</v>
      </c>
      <c r="D444" s="33">
        <v>329.95</v>
      </c>
      <c r="E444" s="8">
        <v>3</v>
      </c>
      <c r="F444" s="33">
        <f t="shared" si="18"/>
        <v>989.84999999999991</v>
      </c>
      <c r="G444" s="34">
        <f t="shared" si="19"/>
        <v>0</v>
      </c>
      <c r="H444" s="34">
        <f t="shared" si="20"/>
        <v>989.84999999999991</v>
      </c>
    </row>
    <row r="445" spans="1:8" x14ac:dyDescent="0.25">
      <c r="A445" s="31" t="s">
        <v>91</v>
      </c>
      <c r="B445" s="31" t="s">
        <v>90</v>
      </c>
      <c r="C445" s="32">
        <v>43457</v>
      </c>
      <c r="D445" s="33">
        <v>329.95</v>
      </c>
      <c r="E445" s="8">
        <v>16</v>
      </c>
      <c r="F445" s="33">
        <f t="shared" si="18"/>
        <v>5279.2</v>
      </c>
      <c r="G445" s="34">
        <f t="shared" si="19"/>
        <v>105.584</v>
      </c>
      <c r="H445" s="34">
        <f t="shared" si="20"/>
        <v>5384.7839999999997</v>
      </c>
    </row>
    <row r="446" spans="1:8" x14ac:dyDescent="0.25">
      <c r="A446" s="31" t="s">
        <v>95</v>
      </c>
      <c r="B446" s="31" t="s">
        <v>90</v>
      </c>
      <c r="C446" s="32">
        <v>43458</v>
      </c>
      <c r="D446" s="33">
        <v>139.94999999999999</v>
      </c>
      <c r="E446" s="8">
        <v>20</v>
      </c>
      <c r="F446" s="33">
        <f t="shared" si="18"/>
        <v>2799</v>
      </c>
      <c r="G446" s="34">
        <f t="shared" si="19"/>
        <v>55.980000000000004</v>
      </c>
      <c r="H446" s="34">
        <f t="shared" si="20"/>
        <v>2854.98</v>
      </c>
    </row>
    <row r="447" spans="1:8" x14ac:dyDescent="0.25">
      <c r="A447" s="31" t="s">
        <v>91</v>
      </c>
      <c r="B447" s="31" t="s">
        <v>97</v>
      </c>
      <c r="C447" s="32">
        <v>43458</v>
      </c>
      <c r="D447" s="33">
        <v>329.95</v>
      </c>
      <c r="E447" s="8">
        <v>8</v>
      </c>
      <c r="F447" s="33">
        <f t="shared" si="18"/>
        <v>2639.6</v>
      </c>
      <c r="G447" s="34">
        <f t="shared" si="19"/>
        <v>52.792000000000002</v>
      </c>
      <c r="H447" s="34">
        <f t="shared" si="20"/>
        <v>2692.3919999999998</v>
      </c>
    </row>
    <row r="448" spans="1:8" x14ac:dyDescent="0.25">
      <c r="A448" s="31" t="s">
        <v>91</v>
      </c>
      <c r="B448" s="31" t="s">
        <v>92</v>
      </c>
      <c r="C448" s="32">
        <v>43458</v>
      </c>
      <c r="D448" s="33">
        <v>329.95</v>
      </c>
      <c r="E448" s="8">
        <v>9</v>
      </c>
      <c r="F448" s="33">
        <f t="shared" si="18"/>
        <v>2969.5499999999997</v>
      </c>
      <c r="G448" s="34">
        <f t="shared" si="19"/>
        <v>59.390999999999998</v>
      </c>
      <c r="H448" s="34">
        <f t="shared" si="20"/>
        <v>3028.9409999999998</v>
      </c>
    </row>
    <row r="449" spans="1:8" x14ac:dyDescent="0.25">
      <c r="A449" s="31" t="s">
        <v>95</v>
      </c>
      <c r="B449" s="31" t="s">
        <v>90</v>
      </c>
      <c r="C449" s="32">
        <v>43460</v>
      </c>
      <c r="D449" s="33">
        <v>139.94999999999999</v>
      </c>
      <c r="E449" s="8">
        <v>9</v>
      </c>
      <c r="F449" s="33">
        <f t="shared" si="18"/>
        <v>1259.55</v>
      </c>
      <c r="G449" s="34">
        <f t="shared" si="19"/>
        <v>0</v>
      </c>
      <c r="H449" s="34">
        <f t="shared" si="20"/>
        <v>1259.55</v>
      </c>
    </row>
    <row r="450" spans="1:8" x14ac:dyDescent="0.25">
      <c r="A450" s="31" t="s">
        <v>95</v>
      </c>
      <c r="B450" s="31" t="s">
        <v>98</v>
      </c>
      <c r="C450" s="32">
        <v>43460</v>
      </c>
      <c r="D450" s="33">
        <v>139.94999999999999</v>
      </c>
      <c r="E450" s="8">
        <v>3</v>
      </c>
      <c r="F450" s="33">
        <f t="shared" si="18"/>
        <v>419.84999999999997</v>
      </c>
      <c r="G450" s="34">
        <f t="shared" si="19"/>
        <v>0</v>
      </c>
      <c r="H450" s="34">
        <f t="shared" si="20"/>
        <v>419.84999999999997</v>
      </c>
    </row>
    <row r="451" spans="1:8" x14ac:dyDescent="0.25">
      <c r="A451" s="31" t="s">
        <v>93</v>
      </c>
      <c r="B451" s="31" t="s">
        <v>90</v>
      </c>
      <c r="C451" s="32">
        <v>43460</v>
      </c>
      <c r="D451" s="33">
        <v>64.95</v>
      </c>
      <c r="E451" s="8">
        <v>20</v>
      </c>
      <c r="F451" s="33">
        <f t="shared" si="18"/>
        <v>1299</v>
      </c>
      <c r="G451" s="34">
        <f t="shared" si="19"/>
        <v>0</v>
      </c>
      <c r="H451" s="34">
        <f t="shared" si="20"/>
        <v>1299</v>
      </c>
    </row>
    <row r="452" spans="1:8" x14ac:dyDescent="0.25">
      <c r="A452" s="31" t="s">
        <v>93</v>
      </c>
      <c r="B452" s="31" t="s">
        <v>92</v>
      </c>
      <c r="C452" s="32">
        <v>43460</v>
      </c>
      <c r="D452" s="33">
        <v>64.95</v>
      </c>
      <c r="E452" s="8">
        <v>1</v>
      </c>
      <c r="F452" s="33">
        <f t="shared" si="18"/>
        <v>64.95</v>
      </c>
      <c r="G452" s="34">
        <f t="shared" si="19"/>
        <v>0</v>
      </c>
      <c r="H452" s="34">
        <f t="shared" si="20"/>
        <v>64.95</v>
      </c>
    </row>
    <row r="453" spans="1:8" x14ac:dyDescent="0.25">
      <c r="A453" s="31" t="s">
        <v>93</v>
      </c>
      <c r="B453" s="31" t="s">
        <v>98</v>
      </c>
      <c r="C453" s="32">
        <v>43460</v>
      </c>
      <c r="D453" s="33">
        <v>64.95</v>
      </c>
      <c r="E453" s="8">
        <v>5</v>
      </c>
      <c r="F453" s="33">
        <f t="shared" ref="F453:F516" si="21">D453*E453</f>
        <v>324.75</v>
      </c>
      <c r="G453" s="34">
        <f t="shared" ref="G453:G516" si="22">IF(F453&gt;$M$3,F453*$M$4,0)</f>
        <v>0</v>
      </c>
      <c r="H453" s="34">
        <f t="shared" ref="H453:H516" si="23">F453+G453</f>
        <v>324.75</v>
      </c>
    </row>
    <row r="454" spans="1:8" x14ac:dyDescent="0.25">
      <c r="A454" s="31" t="s">
        <v>91</v>
      </c>
      <c r="B454" s="31" t="s">
        <v>94</v>
      </c>
      <c r="C454" s="32">
        <v>43460</v>
      </c>
      <c r="D454" s="33">
        <v>329.95</v>
      </c>
      <c r="E454" s="8">
        <v>12</v>
      </c>
      <c r="F454" s="33">
        <f t="shared" si="21"/>
        <v>3959.3999999999996</v>
      </c>
      <c r="G454" s="34">
        <f t="shared" si="22"/>
        <v>79.187999999999988</v>
      </c>
      <c r="H454" s="34">
        <f t="shared" si="23"/>
        <v>4038.5879999999997</v>
      </c>
    </row>
    <row r="455" spans="1:8" x14ac:dyDescent="0.25">
      <c r="A455" s="31" t="s">
        <v>91</v>
      </c>
      <c r="B455" s="31" t="s">
        <v>97</v>
      </c>
      <c r="C455" s="32">
        <v>43460</v>
      </c>
      <c r="D455" s="33">
        <v>329.95</v>
      </c>
      <c r="E455" s="8">
        <v>6</v>
      </c>
      <c r="F455" s="33">
        <f t="shared" si="21"/>
        <v>1979.6999999999998</v>
      </c>
      <c r="G455" s="34">
        <f t="shared" si="22"/>
        <v>39.593999999999994</v>
      </c>
      <c r="H455" s="34">
        <f t="shared" si="23"/>
        <v>2019.2939999999999</v>
      </c>
    </row>
    <row r="456" spans="1:8" x14ac:dyDescent="0.25">
      <c r="A456" s="31" t="s">
        <v>95</v>
      </c>
      <c r="B456" s="31" t="s">
        <v>92</v>
      </c>
      <c r="C456" s="32">
        <v>43462</v>
      </c>
      <c r="D456" s="33">
        <v>139.94999999999999</v>
      </c>
      <c r="E456" s="8">
        <v>4</v>
      </c>
      <c r="F456" s="33">
        <f t="shared" si="21"/>
        <v>559.79999999999995</v>
      </c>
      <c r="G456" s="34">
        <f t="shared" si="22"/>
        <v>0</v>
      </c>
      <c r="H456" s="34">
        <f t="shared" si="23"/>
        <v>559.79999999999995</v>
      </c>
    </row>
    <row r="457" spans="1:8" x14ac:dyDescent="0.25">
      <c r="A457" s="31" t="s">
        <v>95</v>
      </c>
      <c r="B457" s="31" t="s">
        <v>92</v>
      </c>
      <c r="C457" s="32">
        <v>43462</v>
      </c>
      <c r="D457" s="33">
        <v>139.94999999999999</v>
      </c>
      <c r="E457" s="8">
        <v>15</v>
      </c>
      <c r="F457" s="33">
        <f t="shared" si="21"/>
        <v>2099.25</v>
      </c>
      <c r="G457" s="34">
        <f t="shared" si="22"/>
        <v>41.984999999999999</v>
      </c>
      <c r="H457" s="34">
        <f t="shared" si="23"/>
        <v>2141.2350000000001</v>
      </c>
    </row>
    <row r="458" spans="1:8" x14ac:dyDescent="0.25">
      <c r="A458" s="31" t="s">
        <v>93</v>
      </c>
      <c r="B458" s="31" t="s">
        <v>90</v>
      </c>
      <c r="C458" s="32">
        <v>43462</v>
      </c>
      <c r="D458" s="33">
        <v>64.95</v>
      </c>
      <c r="E458" s="8">
        <v>9</v>
      </c>
      <c r="F458" s="33">
        <f t="shared" si="21"/>
        <v>584.55000000000007</v>
      </c>
      <c r="G458" s="34">
        <f t="shared" si="22"/>
        <v>0</v>
      </c>
      <c r="H458" s="34">
        <f t="shared" si="23"/>
        <v>584.55000000000007</v>
      </c>
    </row>
    <row r="459" spans="1:8" x14ac:dyDescent="0.25">
      <c r="A459" s="31" t="s">
        <v>93</v>
      </c>
      <c r="B459" s="31" t="s">
        <v>92</v>
      </c>
      <c r="C459" s="32">
        <v>43462</v>
      </c>
      <c r="D459" s="33">
        <v>64.95</v>
      </c>
      <c r="E459" s="8">
        <v>11</v>
      </c>
      <c r="F459" s="33">
        <f t="shared" si="21"/>
        <v>714.45</v>
      </c>
      <c r="G459" s="34">
        <f t="shared" si="22"/>
        <v>0</v>
      </c>
      <c r="H459" s="34">
        <f t="shared" si="23"/>
        <v>714.45</v>
      </c>
    </row>
    <row r="460" spans="1:8" x14ac:dyDescent="0.25">
      <c r="A460" s="31" t="s">
        <v>89</v>
      </c>
      <c r="B460" s="31" t="s">
        <v>98</v>
      </c>
      <c r="C460" s="32">
        <v>43462</v>
      </c>
      <c r="D460" s="33">
        <v>299.95</v>
      </c>
      <c r="E460" s="8">
        <v>8</v>
      </c>
      <c r="F460" s="33">
        <f t="shared" si="21"/>
        <v>2399.6</v>
      </c>
      <c r="G460" s="34">
        <f t="shared" si="22"/>
        <v>47.991999999999997</v>
      </c>
      <c r="H460" s="34">
        <f t="shared" si="23"/>
        <v>2447.5920000000001</v>
      </c>
    </row>
    <row r="461" spans="1:8" x14ac:dyDescent="0.25">
      <c r="A461" s="31" t="s">
        <v>89</v>
      </c>
      <c r="B461" s="31" t="s">
        <v>97</v>
      </c>
      <c r="C461" s="32">
        <v>43463</v>
      </c>
      <c r="D461" s="33">
        <v>299.95</v>
      </c>
      <c r="E461" s="8">
        <v>4</v>
      </c>
      <c r="F461" s="33">
        <f t="shared" si="21"/>
        <v>1199.8</v>
      </c>
      <c r="G461" s="34">
        <f t="shared" si="22"/>
        <v>0</v>
      </c>
      <c r="H461" s="34">
        <f t="shared" si="23"/>
        <v>1199.8</v>
      </c>
    </row>
    <row r="462" spans="1:8" x14ac:dyDescent="0.25">
      <c r="A462" s="31" t="s">
        <v>91</v>
      </c>
      <c r="B462" s="31" t="s">
        <v>90</v>
      </c>
      <c r="C462" s="32">
        <v>43463</v>
      </c>
      <c r="D462" s="33">
        <v>329.95</v>
      </c>
      <c r="E462" s="8">
        <v>12</v>
      </c>
      <c r="F462" s="33">
        <f t="shared" si="21"/>
        <v>3959.3999999999996</v>
      </c>
      <c r="G462" s="34">
        <f t="shared" si="22"/>
        <v>79.187999999999988</v>
      </c>
      <c r="H462" s="34">
        <f t="shared" si="23"/>
        <v>4038.5879999999997</v>
      </c>
    </row>
    <row r="463" spans="1:8" x14ac:dyDescent="0.25">
      <c r="A463" s="31" t="s">
        <v>95</v>
      </c>
      <c r="B463" s="31" t="s">
        <v>97</v>
      </c>
      <c r="C463" s="32">
        <v>43468</v>
      </c>
      <c r="D463" s="33">
        <v>139.94999999999999</v>
      </c>
      <c r="E463" s="8">
        <v>15</v>
      </c>
      <c r="F463" s="33">
        <f t="shared" si="21"/>
        <v>2099.25</v>
      </c>
      <c r="G463" s="34">
        <f t="shared" si="22"/>
        <v>41.984999999999999</v>
      </c>
      <c r="H463" s="34">
        <f t="shared" si="23"/>
        <v>2141.2350000000001</v>
      </c>
    </row>
    <row r="464" spans="1:8" x14ac:dyDescent="0.25">
      <c r="A464" s="31" t="s">
        <v>93</v>
      </c>
      <c r="B464" s="31" t="s">
        <v>98</v>
      </c>
      <c r="C464" s="32">
        <v>43468</v>
      </c>
      <c r="D464" s="33">
        <v>64.95</v>
      </c>
      <c r="E464" s="8">
        <v>1</v>
      </c>
      <c r="F464" s="33">
        <f t="shared" si="21"/>
        <v>64.95</v>
      </c>
      <c r="G464" s="34">
        <f t="shared" si="22"/>
        <v>0</v>
      </c>
      <c r="H464" s="34">
        <f t="shared" si="23"/>
        <v>64.95</v>
      </c>
    </row>
    <row r="465" spans="1:8" x14ac:dyDescent="0.25">
      <c r="A465" s="31" t="s">
        <v>91</v>
      </c>
      <c r="B465" s="31" t="s">
        <v>94</v>
      </c>
      <c r="C465" s="32">
        <v>43468</v>
      </c>
      <c r="D465" s="33">
        <v>329.95</v>
      </c>
      <c r="E465" s="8">
        <v>2</v>
      </c>
      <c r="F465" s="33">
        <f t="shared" si="21"/>
        <v>659.9</v>
      </c>
      <c r="G465" s="34">
        <f t="shared" si="22"/>
        <v>0</v>
      </c>
      <c r="H465" s="34">
        <f t="shared" si="23"/>
        <v>659.9</v>
      </c>
    </row>
    <row r="466" spans="1:8" x14ac:dyDescent="0.25">
      <c r="A466" s="31" t="s">
        <v>95</v>
      </c>
      <c r="B466" s="31" t="s">
        <v>90</v>
      </c>
      <c r="C466" s="32">
        <v>43469</v>
      </c>
      <c r="D466" s="33">
        <v>139.94999999999999</v>
      </c>
      <c r="E466" s="8">
        <v>20</v>
      </c>
      <c r="F466" s="33">
        <f t="shared" si="21"/>
        <v>2799</v>
      </c>
      <c r="G466" s="34">
        <f t="shared" si="22"/>
        <v>55.980000000000004</v>
      </c>
      <c r="H466" s="34">
        <f t="shared" si="23"/>
        <v>2854.98</v>
      </c>
    </row>
    <row r="467" spans="1:8" x14ac:dyDescent="0.25">
      <c r="A467" s="31" t="s">
        <v>95</v>
      </c>
      <c r="B467" s="31" t="s">
        <v>92</v>
      </c>
      <c r="C467" s="32">
        <v>43469</v>
      </c>
      <c r="D467" s="33">
        <v>139.94999999999999</v>
      </c>
      <c r="E467" s="8">
        <v>4</v>
      </c>
      <c r="F467" s="33">
        <f t="shared" si="21"/>
        <v>559.79999999999995</v>
      </c>
      <c r="G467" s="34">
        <f t="shared" si="22"/>
        <v>0</v>
      </c>
      <c r="H467" s="34">
        <f t="shared" si="23"/>
        <v>559.79999999999995</v>
      </c>
    </row>
    <row r="468" spans="1:8" x14ac:dyDescent="0.25">
      <c r="A468" s="31" t="s">
        <v>96</v>
      </c>
      <c r="B468" s="31" t="s">
        <v>90</v>
      </c>
      <c r="C468" s="32">
        <v>43469</v>
      </c>
      <c r="D468" s="33">
        <v>649.99</v>
      </c>
      <c r="E468" s="8">
        <v>18</v>
      </c>
      <c r="F468" s="33">
        <f t="shared" si="21"/>
        <v>11699.82</v>
      </c>
      <c r="G468" s="34">
        <f t="shared" si="22"/>
        <v>233.99639999999999</v>
      </c>
      <c r="H468" s="34">
        <f t="shared" si="23"/>
        <v>11933.8164</v>
      </c>
    </row>
    <row r="469" spans="1:8" x14ac:dyDescent="0.25">
      <c r="A469" s="31" t="s">
        <v>89</v>
      </c>
      <c r="B469" s="31" t="s">
        <v>97</v>
      </c>
      <c r="C469" s="32">
        <v>43470</v>
      </c>
      <c r="D469" s="33">
        <v>299.95</v>
      </c>
      <c r="E469" s="8">
        <v>7</v>
      </c>
      <c r="F469" s="33">
        <f t="shared" si="21"/>
        <v>2099.65</v>
      </c>
      <c r="G469" s="34">
        <f t="shared" si="22"/>
        <v>41.993000000000002</v>
      </c>
      <c r="H469" s="34">
        <f t="shared" si="23"/>
        <v>2141.643</v>
      </c>
    </row>
    <row r="470" spans="1:8" x14ac:dyDescent="0.25">
      <c r="A470" s="31" t="s">
        <v>91</v>
      </c>
      <c r="B470" s="31" t="s">
        <v>94</v>
      </c>
      <c r="C470" s="32">
        <v>43470</v>
      </c>
      <c r="D470" s="33">
        <v>329.95</v>
      </c>
      <c r="E470" s="8">
        <v>11</v>
      </c>
      <c r="F470" s="33">
        <f t="shared" si="21"/>
        <v>3629.45</v>
      </c>
      <c r="G470" s="34">
        <f t="shared" si="22"/>
        <v>72.588999999999999</v>
      </c>
      <c r="H470" s="34">
        <f t="shared" si="23"/>
        <v>3702.0389999999998</v>
      </c>
    </row>
    <row r="471" spans="1:8" x14ac:dyDescent="0.25">
      <c r="A471" s="31" t="s">
        <v>91</v>
      </c>
      <c r="B471" s="31" t="s">
        <v>94</v>
      </c>
      <c r="C471" s="32">
        <v>43470</v>
      </c>
      <c r="D471" s="33">
        <v>329.95</v>
      </c>
      <c r="E471" s="8">
        <v>1</v>
      </c>
      <c r="F471" s="33">
        <f t="shared" si="21"/>
        <v>329.95</v>
      </c>
      <c r="G471" s="34">
        <f t="shared" si="22"/>
        <v>0</v>
      </c>
      <c r="H471" s="34">
        <f t="shared" si="23"/>
        <v>329.95</v>
      </c>
    </row>
    <row r="472" spans="1:8" x14ac:dyDescent="0.25">
      <c r="A472" s="31" t="s">
        <v>95</v>
      </c>
      <c r="B472" s="31" t="s">
        <v>90</v>
      </c>
      <c r="C472" s="32">
        <v>43471</v>
      </c>
      <c r="D472" s="33">
        <v>139.94999999999999</v>
      </c>
      <c r="E472" s="8">
        <v>16</v>
      </c>
      <c r="F472" s="33">
        <f t="shared" si="21"/>
        <v>2239.1999999999998</v>
      </c>
      <c r="G472" s="34">
        <f t="shared" si="22"/>
        <v>44.783999999999999</v>
      </c>
      <c r="H472" s="34">
        <f t="shared" si="23"/>
        <v>2283.9839999999999</v>
      </c>
    </row>
    <row r="473" spans="1:8" x14ac:dyDescent="0.25">
      <c r="A473" s="31" t="s">
        <v>95</v>
      </c>
      <c r="B473" s="31" t="s">
        <v>97</v>
      </c>
      <c r="C473" s="32">
        <v>43471</v>
      </c>
      <c r="D473" s="33">
        <v>139.94999999999999</v>
      </c>
      <c r="E473" s="8">
        <v>6</v>
      </c>
      <c r="F473" s="33">
        <f t="shared" si="21"/>
        <v>839.69999999999993</v>
      </c>
      <c r="G473" s="34">
        <f t="shared" si="22"/>
        <v>0</v>
      </c>
      <c r="H473" s="34">
        <f t="shared" si="23"/>
        <v>839.69999999999993</v>
      </c>
    </row>
    <row r="474" spans="1:8" x14ac:dyDescent="0.25">
      <c r="A474" s="31" t="s">
        <v>93</v>
      </c>
      <c r="B474" s="31" t="s">
        <v>90</v>
      </c>
      <c r="C474" s="32">
        <v>43471</v>
      </c>
      <c r="D474" s="33">
        <v>64.95</v>
      </c>
      <c r="E474" s="8">
        <v>16</v>
      </c>
      <c r="F474" s="33">
        <f t="shared" si="21"/>
        <v>1039.2</v>
      </c>
      <c r="G474" s="34">
        <f t="shared" si="22"/>
        <v>0</v>
      </c>
      <c r="H474" s="34">
        <f t="shared" si="23"/>
        <v>1039.2</v>
      </c>
    </row>
    <row r="475" spans="1:8" x14ac:dyDescent="0.25">
      <c r="A475" s="31" t="s">
        <v>96</v>
      </c>
      <c r="B475" s="31" t="s">
        <v>94</v>
      </c>
      <c r="C475" s="32">
        <v>43471</v>
      </c>
      <c r="D475" s="33">
        <v>649.99</v>
      </c>
      <c r="E475" s="8">
        <v>7</v>
      </c>
      <c r="F475" s="33">
        <f t="shared" si="21"/>
        <v>4549.93</v>
      </c>
      <c r="G475" s="34">
        <f t="shared" si="22"/>
        <v>90.99860000000001</v>
      </c>
      <c r="H475" s="34">
        <f t="shared" si="23"/>
        <v>4640.9286000000002</v>
      </c>
    </row>
    <row r="476" spans="1:8" x14ac:dyDescent="0.25">
      <c r="A476" s="31" t="s">
        <v>96</v>
      </c>
      <c r="B476" s="31" t="s">
        <v>94</v>
      </c>
      <c r="C476" s="32">
        <v>43471</v>
      </c>
      <c r="D476" s="33">
        <v>649.99</v>
      </c>
      <c r="E476" s="8">
        <v>8</v>
      </c>
      <c r="F476" s="33">
        <f t="shared" si="21"/>
        <v>5199.92</v>
      </c>
      <c r="G476" s="34">
        <f t="shared" si="22"/>
        <v>103.9984</v>
      </c>
      <c r="H476" s="34">
        <f t="shared" si="23"/>
        <v>5303.9184000000005</v>
      </c>
    </row>
    <row r="477" spans="1:8" x14ac:dyDescent="0.25">
      <c r="A477" s="31" t="s">
        <v>96</v>
      </c>
      <c r="B477" s="31" t="s">
        <v>98</v>
      </c>
      <c r="C477" s="32">
        <v>43471</v>
      </c>
      <c r="D477" s="33">
        <v>649.99</v>
      </c>
      <c r="E477" s="8">
        <v>15</v>
      </c>
      <c r="F477" s="33">
        <f t="shared" si="21"/>
        <v>9749.85</v>
      </c>
      <c r="G477" s="34">
        <f t="shared" si="22"/>
        <v>194.99700000000001</v>
      </c>
      <c r="H477" s="34">
        <f t="shared" si="23"/>
        <v>9944.8469999999998</v>
      </c>
    </row>
    <row r="478" spans="1:8" x14ac:dyDescent="0.25">
      <c r="A478" s="31" t="s">
        <v>91</v>
      </c>
      <c r="B478" s="31" t="s">
        <v>98</v>
      </c>
      <c r="C478" s="32">
        <v>43471</v>
      </c>
      <c r="D478" s="33">
        <v>329.95</v>
      </c>
      <c r="E478" s="8">
        <v>11</v>
      </c>
      <c r="F478" s="33">
        <f t="shared" si="21"/>
        <v>3629.45</v>
      </c>
      <c r="G478" s="34">
        <f t="shared" si="22"/>
        <v>72.588999999999999</v>
      </c>
      <c r="H478" s="34">
        <f t="shared" si="23"/>
        <v>3702.0389999999998</v>
      </c>
    </row>
    <row r="479" spans="1:8" x14ac:dyDescent="0.25">
      <c r="A479" s="31" t="s">
        <v>95</v>
      </c>
      <c r="B479" s="31" t="s">
        <v>90</v>
      </c>
      <c r="C479" s="32">
        <v>43472</v>
      </c>
      <c r="D479" s="33">
        <v>139.94999999999999</v>
      </c>
      <c r="E479" s="8">
        <v>6</v>
      </c>
      <c r="F479" s="33">
        <f t="shared" si="21"/>
        <v>839.69999999999993</v>
      </c>
      <c r="G479" s="34">
        <f t="shared" si="22"/>
        <v>0</v>
      </c>
      <c r="H479" s="34">
        <f t="shared" si="23"/>
        <v>839.69999999999993</v>
      </c>
    </row>
    <row r="480" spans="1:8" x14ac:dyDescent="0.25">
      <c r="A480" s="31" t="s">
        <v>95</v>
      </c>
      <c r="B480" s="31" t="s">
        <v>98</v>
      </c>
      <c r="C480" s="32">
        <v>43472</v>
      </c>
      <c r="D480" s="33">
        <v>139.94999999999999</v>
      </c>
      <c r="E480" s="8">
        <v>11</v>
      </c>
      <c r="F480" s="33">
        <f t="shared" si="21"/>
        <v>1539.4499999999998</v>
      </c>
      <c r="G480" s="34">
        <f t="shared" si="22"/>
        <v>30.788999999999998</v>
      </c>
      <c r="H480" s="34">
        <f t="shared" si="23"/>
        <v>1570.2389999999998</v>
      </c>
    </row>
    <row r="481" spans="1:8" x14ac:dyDescent="0.25">
      <c r="A481" s="31" t="s">
        <v>96</v>
      </c>
      <c r="B481" s="31" t="s">
        <v>98</v>
      </c>
      <c r="C481" s="32">
        <v>43472</v>
      </c>
      <c r="D481" s="33">
        <v>649.99</v>
      </c>
      <c r="E481" s="8">
        <v>7</v>
      </c>
      <c r="F481" s="33">
        <f t="shared" si="21"/>
        <v>4549.93</v>
      </c>
      <c r="G481" s="34">
        <f t="shared" si="22"/>
        <v>90.99860000000001</v>
      </c>
      <c r="H481" s="34">
        <f t="shared" si="23"/>
        <v>4640.9286000000002</v>
      </c>
    </row>
    <row r="482" spans="1:8" x14ac:dyDescent="0.25">
      <c r="A482" s="31" t="s">
        <v>95</v>
      </c>
      <c r="B482" s="31" t="s">
        <v>98</v>
      </c>
      <c r="C482" s="32">
        <v>43474</v>
      </c>
      <c r="D482" s="33">
        <v>139.94999999999999</v>
      </c>
      <c r="E482" s="8">
        <v>1</v>
      </c>
      <c r="F482" s="33">
        <f t="shared" si="21"/>
        <v>139.94999999999999</v>
      </c>
      <c r="G482" s="34">
        <f t="shared" si="22"/>
        <v>0</v>
      </c>
      <c r="H482" s="34">
        <f t="shared" si="23"/>
        <v>139.94999999999999</v>
      </c>
    </row>
    <row r="483" spans="1:8" x14ac:dyDescent="0.25">
      <c r="A483" s="31" t="s">
        <v>95</v>
      </c>
      <c r="B483" s="31" t="s">
        <v>94</v>
      </c>
      <c r="C483" s="32">
        <v>43475</v>
      </c>
      <c r="D483" s="33">
        <v>139.94999999999999</v>
      </c>
      <c r="E483" s="8">
        <v>15</v>
      </c>
      <c r="F483" s="33">
        <f t="shared" si="21"/>
        <v>2099.25</v>
      </c>
      <c r="G483" s="34">
        <f t="shared" si="22"/>
        <v>41.984999999999999</v>
      </c>
      <c r="H483" s="34">
        <f t="shared" si="23"/>
        <v>2141.2350000000001</v>
      </c>
    </row>
    <row r="484" spans="1:8" x14ac:dyDescent="0.25">
      <c r="A484" s="31" t="s">
        <v>95</v>
      </c>
      <c r="B484" s="31" t="s">
        <v>90</v>
      </c>
      <c r="C484" s="32">
        <v>43475</v>
      </c>
      <c r="D484" s="33">
        <v>139.94999999999999</v>
      </c>
      <c r="E484" s="8">
        <v>13</v>
      </c>
      <c r="F484" s="33">
        <f t="shared" si="21"/>
        <v>1819.35</v>
      </c>
      <c r="G484" s="34">
        <f t="shared" si="22"/>
        <v>36.387</v>
      </c>
      <c r="H484" s="34">
        <f t="shared" si="23"/>
        <v>1855.7369999999999</v>
      </c>
    </row>
    <row r="485" spans="1:8" x14ac:dyDescent="0.25">
      <c r="A485" s="31" t="s">
        <v>93</v>
      </c>
      <c r="B485" s="31" t="s">
        <v>94</v>
      </c>
      <c r="C485" s="32">
        <v>43475</v>
      </c>
      <c r="D485" s="33">
        <v>64.95</v>
      </c>
      <c r="E485" s="8">
        <v>12</v>
      </c>
      <c r="F485" s="33">
        <f t="shared" si="21"/>
        <v>779.40000000000009</v>
      </c>
      <c r="G485" s="34">
        <f t="shared" si="22"/>
        <v>0</v>
      </c>
      <c r="H485" s="34">
        <f t="shared" si="23"/>
        <v>779.40000000000009</v>
      </c>
    </row>
    <row r="486" spans="1:8" x14ac:dyDescent="0.25">
      <c r="A486" s="31" t="s">
        <v>91</v>
      </c>
      <c r="B486" s="31" t="s">
        <v>98</v>
      </c>
      <c r="C486" s="32">
        <v>43475</v>
      </c>
      <c r="D486" s="33">
        <v>329.95</v>
      </c>
      <c r="E486" s="8">
        <v>1</v>
      </c>
      <c r="F486" s="33">
        <f t="shared" si="21"/>
        <v>329.95</v>
      </c>
      <c r="G486" s="34">
        <f t="shared" si="22"/>
        <v>0</v>
      </c>
      <c r="H486" s="34">
        <f t="shared" si="23"/>
        <v>329.95</v>
      </c>
    </row>
    <row r="487" spans="1:8" x14ac:dyDescent="0.25">
      <c r="A487" s="31" t="s">
        <v>91</v>
      </c>
      <c r="B487" s="31" t="s">
        <v>98</v>
      </c>
      <c r="C487" s="32">
        <v>43475</v>
      </c>
      <c r="D487" s="33">
        <v>329.95</v>
      </c>
      <c r="E487" s="8">
        <v>15</v>
      </c>
      <c r="F487" s="33">
        <f t="shared" si="21"/>
        <v>4949.25</v>
      </c>
      <c r="G487" s="34">
        <f t="shared" si="22"/>
        <v>98.984999999999999</v>
      </c>
      <c r="H487" s="34">
        <f t="shared" si="23"/>
        <v>5048.2349999999997</v>
      </c>
    </row>
    <row r="488" spans="1:8" x14ac:dyDescent="0.25">
      <c r="A488" s="31" t="s">
        <v>89</v>
      </c>
      <c r="B488" s="31" t="s">
        <v>98</v>
      </c>
      <c r="C488" s="32">
        <v>43477</v>
      </c>
      <c r="D488" s="33">
        <v>299.95</v>
      </c>
      <c r="E488" s="8">
        <v>13</v>
      </c>
      <c r="F488" s="33">
        <f t="shared" si="21"/>
        <v>3899.35</v>
      </c>
      <c r="G488" s="34">
        <f t="shared" si="22"/>
        <v>77.986999999999995</v>
      </c>
      <c r="H488" s="34">
        <f t="shared" si="23"/>
        <v>3977.337</v>
      </c>
    </row>
    <row r="489" spans="1:8" x14ac:dyDescent="0.25">
      <c r="A489" s="31" t="s">
        <v>96</v>
      </c>
      <c r="B489" s="31" t="s">
        <v>90</v>
      </c>
      <c r="C489" s="32">
        <v>43477</v>
      </c>
      <c r="D489" s="33">
        <v>649.99</v>
      </c>
      <c r="E489" s="8">
        <v>6</v>
      </c>
      <c r="F489" s="33">
        <f t="shared" si="21"/>
        <v>3899.94</v>
      </c>
      <c r="G489" s="34">
        <f t="shared" si="22"/>
        <v>77.998800000000003</v>
      </c>
      <c r="H489" s="34">
        <f t="shared" si="23"/>
        <v>3977.9387999999999</v>
      </c>
    </row>
    <row r="490" spans="1:8" x14ac:dyDescent="0.25">
      <c r="A490" s="31" t="s">
        <v>95</v>
      </c>
      <c r="B490" s="31" t="s">
        <v>94</v>
      </c>
      <c r="C490" s="32">
        <v>43478</v>
      </c>
      <c r="D490" s="33">
        <v>139.94999999999999</v>
      </c>
      <c r="E490" s="8">
        <v>15</v>
      </c>
      <c r="F490" s="33">
        <f t="shared" si="21"/>
        <v>2099.25</v>
      </c>
      <c r="G490" s="34">
        <f t="shared" si="22"/>
        <v>41.984999999999999</v>
      </c>
      <c r="H490" s="34">
        <f t="shared" si="23"/>
        <v>2141.2350000000001</v>
      </c>
    </row>
    <row r="491" spans="1:8" x14ac:dyDescent="0.25">
      <c r="A491" s="31" t="s">
        <v>89</v>
      </c>
      <c r="B491" s="31" t="s">
        <v>92</v>
      </c>
      <c r="C491" s="32">
        <v>43478</v>
      </c>
      <c r="D491" s="33">
        <v>299.95</v>
      </c>
      <c r="E491" s="8">
        <v>12</v>
      </c>
      <c r="F491" s="33">
        <f t="shared" si="21"/>
        <v>3599.3999999999996</v>
      </c>
      <c r="G491" s="34">
        <f t="shared" si="22"/>
        <v>71.988</v>
      </c>
      <c r="H491" s="34">
        <f t="shared" si="23"/>
        <v>3671.3879999999995</v>
      </c>
    </row>
    <row r="492" spans="1:8" x14ac:dyDescent="0.25">
      <c r="A492" s="31" t="s">
        <v>89</v>
      </c>
      <c r="B492" s="31" t="s">
        <v>98</v>
      </c>
      <c r="C492" s="32">
        <v>43478</v>
      </c>
      <c r="D492" s="33">
        <v>299.95</v>
      </c>
      <c r="E492" s="8">
        <v>2</v>
      </c>
      <c r="F492" s="33">
        <f t="shared" si="21"/>
        <v>599.9</v>
      </c>
      <c r="G492" s="34">
        <f t="shared" si="22"/>
        <v>0</v>
      </c>
      <c r="H492" s="34">
        <f t="shared" si="23"/>
        <v>599.9</v>
      </c>
    </row>
    <row r="493" spans="1:8" x14ac:dyDescent="0.25">
      <c r="A493" s="31" t="s">
        <v>93</v>
      </c>
      <c r="B493" s="31" t="s">
        <v>94</v>
      </c>
      <c r="C493" s="32">
        <v>43479</v>
      </c>
      <c r="D493" s="33">
        <v>64.95</v>
      </c>
      <c r="E493" s="8">
        <v>2</v>
      </c>
      <c r="F493" s="33">
        <f t="shared" si="21"/>
        <v>129.9</v>
      </c>
      <c r="G493" s="34">
        <f t="shared" si="22"/>
        <v>0</v>
      </c>
      <c r="H493" s="34">
        <f t="shared" si="23"/>
        <v>129.9</v>
      </c>
    </row>
    <row r="494" spans="1:8" x14ac:dyDescent="0.25">
      <c r="A494" s="31" t="s">
        <v>93</v>
      </c>
      <c r="B494" s="31" t="s">
        <v>90</v>
      </c>
      <c r="C494" s="32">
        <v>43479</v>
      </c>
      <c r="D494" s="33">
        <v>64.95</v>
      </c>
      <c r="E494" s="8">
        <v>8</v>
      </c>
      <c r="F494" s="33">
        <f t="shared" si="21"/>
        <v>519.6</v>
      </c>
      <c r="G494" s="34">
        <f t="shared" si="22"/>
        <v>0</v>
      </c>
      <c r="H494" s="34">
        <f t="shared" si="23"/>
        <v>519.6</v>
      </c>
    </row>
    <row r="495" spans="1:8" x14ac:dyDescent="0.25">
      <c r="A495" s="31" t="s">
        <v>91</v>
      </c>
      <c r="B495" s="31" t="s">
        <v>97</v>
      </c>
      <c r="C495" s="32">
        <v>43479</v>
      </c>
      <c r="D495" s="33">
        <v>329.95</v>
      </c>
      <c r="E495" s="8">
        <v>10</v>
      </c>
      <c r="F495" s="33">
        <f t="shared" si="21"/>
        <v>3299.5</v>
      </c>
      <c r="G495" s="34">
        <f t="shared" si="22"/>
        <v>65.989999999999995</v>
      </c>
      <c r="H495" s="34">
        <f t="shared" si="23"/>
        <v>3365.49</v>
      </c>
    </row>
    <row r="496" spans="1:8" x14ac:dyDescent="0.25">
      <c r="A496" s="31" t="s">
        <v>93</v>
      </c>
      <c r="B496" s="31" t="s">
        <v>92</v>
      </c>
      <c r="C496" s="32">
        <v>43482</v>
      </c>
      <c r="D496" s="33">
        <v>64.95</v>
      </c>
      <c r="E496" s="8">
        <v>14</v>
      </c>
      <c r="F496" s="33">
        <f t="shared" si="21"/>
        <v>909.30000000000007</v>
      </c>
      <c r="G496" s="34">
        <f t="shared" si="22"/>
        <v>0</v>
      </c>
      <c r="H496" s="34">
        <f t="shared" si="23"/>
        <v>909.30000000000007</v>
      </c>
    </row>
    <row r="497" spans="1:8" x14ac:dyDescent="0.25">
      <c r="A497" s="31" t="s">
        <v>89</v>
      </c>
      <c r="B497" s="31" t="s">
        <v>98</v>
      </c>
      <c r="C497" s="32">
        <v>43482</v>
      </c>
      <c r="D497" s="33">
        <v>299.95</v>
      </c>
      <c r="E497" s="8">
        <v>8</v>
      </c>
      <c r="F497" s="33">
        <f t="shared" si="21"/>
        <v>2399.6</v>
      </c>
      <c r="G497" s="34">
        <f t="shared" si="22"/>
        <v>47.991999999999997</v>
      </c>
      <c r="H497" s="34">
        <f t="shared" si="23"/>
        <v>2447.5920000000001</v>
      </c>
    </row>
    <row r="498" spans="1:8" x14ac:dyDescent="0.25">
      <c r="A498" s="31" t="s">
        <v>96</v>
      </c>
      <c r="B498" s="31" t="s">
        <v>94</v>
      </c>
      <c r="C498" s="32">
        <v>43482</v>
      </c>
      <c r="D498" s="33">
        <v>649.99</v>
      </c>
      <c r="E498" s="8">
        <v>3</v>
      </c>
      <c r="F498" s="33">
        <f t="shared" si="21"/>
        <v>1949.97</v>
      </c>
      <c r="G498" s="34">
        <f t="shared" si="22"/>
        <v>38.999400000000001</v>
      </c>
      <c r="H498" s="34">
        <f t="shared" si="23"/>
        <v>1988.9694</v>
      </c>
    </row>
    <row r="499" spans="1:8" x14ac:dyDescent="0.25">
      <c r="A499" s="31" t="s">
        <v>96</v>
      </c>
      <c r="B499" s="31" t="s">
        <v>92</v>
      </c>
      <c r="C499" s="32">
        <v>43483</v>
      </c>
      <c r="D499" s="33">
        <v>649.99</v>
      </c>
      <c r="E499" s="8">
        <v>10</v>
      </c>
      <c r="F499" s="33">
        <f t="shared" si="21"/>
        <v>6499.9</v>
      </c>
      <c r="G499" s="34">
        <f t="shared" si="22"/>
        <v>129.99799999999999</v>
      </c>
      <c r="H499" s="34">
        <f t="shared" si="23"/>
        <v>6629.8979999999992</v>
      </c>
    </row>
    <row r="500" spans="1:8" x14ac:dyDescent="0.25">
      <c r="A500" s="31" t="s">
        <v>96</v>
      </c>
      <c r="B500" s="31" t="s">
        <v>90</v>
      </c>
      <c r="C500" s="32">
        <v>43485</v>
      </c>
      <c r="D500" s="33">
        <v>649.99</v>
      </c>
      <c r="E500" s="8">
        <v>15</v>
      </c>
      <c r="F500" s="33">
        <f t="shared" si="21"/>
        <v>9749.85</v>
      </c>
      <c r="G500" s="34">
        <f t="shared" si="22"/>
        <v>194.99700000000001</v>
      </c>
      <c r="H500" s="34">
        <f t="shared" si="23"/>
        <v>9944.8469999999998</v>
      </c>
    </row>
    <row r="501" spans="1:8" x14ac:dyDescent="0.25">
      <c r="A501" s="31" t="s">
        <v>91</v>
      </c>
      <c r="B501" s="31" t="s">
        <v>97</v>
      </c>
      <c r="C501" s="32">
        <v>43485</v>
      </c>
      <c r="D501" s="33">
        <v>329.95</v>
      </c>
      <c r="E501" s="8">
        <v>11</v>
      </c>
      <c r="F501" s="33">
        <f t="shared" si="21"/>
        <v>3629.45</v>
      </c>
      <c r="G501" s="34">
        <f t="shared" si="22"/>
        <v>72.588999999999999</v>
      </c>
      <c r="H501" s="34">
        <f t="shared" si="23"/>
        <v>3702.0389999999998</v>
      </c>
    </row>
    <row r="502" spans="1:8" x14ac:dyDescent="0.25">
      <c r="A502" s="31" t="s">
        <v>93</v>
      </c>
      <c r="B502" s="31" t="s">
        <v>98</v>
      </c>
      <c r="C502" s="32">
        <v>43486</v>
      </c>
      <c r="D502" s="33">
        <v>64.95</v>
      </c>
      <c r="E502" s="8">
        <v>10</v>
      </c>
      <c r="F502" s="33">
        <f t="shared" si="21"/>
        <v>649.5</v>
      </c>
      <c r="G502" s="34">
        <f t="shared" si="22"/>
        <v>0</v>
      </c>
      <c r="H502" s="34">
        <f t="shared" si="23"/>
        <v>649.5</v>
      </c>
    </row>
    <row r="503" spans="1:8" x14ac:dyDescent="0.25">
      <c r="A503" s="31" t="s">
        <v>95</v>
      </c>
      <c r="B503" s="31" t="s">
        <v>97</v>
      </c>
      <c r="C503" s="32">
        <v>43488</v>
      </c>
      <c r="D503" s="33">
        <v>139.94999999999999</v>
      </c>
      <c r="E503" s="8">
        <v>11</v>
      </c>
      <c r="F503" s="33">
        <f t="shared" si="21"/>
        <v>1539.4499999999998</v>
      </c>
      <c r="G503" s="34">
        <f t="shared" si="22"/>
        <v>30.788999999999998</v>
      </c>
      <c r="H503" s="34">
        <f t="shared" si="23"/>
        <v>1570.2389999999998</v>
      </c>
    </row>
    <row r="504" spans="1:8" x14ac:dyDescent="0.25">
      <c r="A504" s="31" t="s">
        <v>89</v>
      </c>
      <c r="B504" s="31" t="s">
        <v>97</v>
      </c>
      <c r="C504" s="32">
        <v>43489</v>
      </c>
      <c r="D504" s="33">
        <v>299.95</v>
      </c>
      <c r="E504" s="8">
        <v>15</v>
      </c>
      <c r="F504" s="33">
        <f t="shared" si="21"/>
        <v>4499.25</v>
      </c>
      <c r="G504" s="34">
        <f t="shared" si="22"/>
        <v>89.984999999999999</v>
      </c>
      <c r="H504" s="34">
        <f t="shared" si="23"/>
        <v>4589.2349999999997</v>
      </c>
    </row>
    <row r="505" spans="1:8" x14ac:dyDescent="0.25">
      <c r="A505" s="31" t="s">
        <v>96</v>
      </c>
      <c r="B505" s="31" t="s">
        <v>94</v>
      </c>
      <c r="C505" s="32">
        <v>43489</v>
      </c>
      <c r="D505" s="33">
        <v>649.99</v>
      </c>
      <c r="E505" s="8">
        <v>2</v>
      </c>
      <c r="F505" s="33">
        <f t="shared" si="21"/>
        <v>1299.98</v>
      </c>
      <c r="G505" s="34">
        <f t="shared" si="22"/>
        <v>0</v>
      </c>
      <c r="H505" s="34">
        <f t="shared" si="23"/>
        <v>1299.98</v>
      </c>
    </row>
    <row r="506" spans="1:8" x14ac:dyDescent="0.25">
      <c r="A506" s="31" t="s">
        <v>96</v>
      </c>
      <c r="B506" s="31" t="s">
        <v>92</v>
      </c>
      <c r="C506" s="32">
        <v>43489</v>
      </c>
      <c r="D506" s="33">
        <v>649.99</v>
      </c>
      <c r="E506" s="8">
        <v>11</v>
      </c>
      <c r="F506" s="33">
        <f t="shared" si="21"/>
        <v>7149.89</v>
      </c>
      <c r="G506" s="34">
        <f t="shared" si="22"/>
        <v>142.99780000000001</v>
      </c>
      <c r="H506" s="34">
        <f t="shared" si="23"/>
        <v>7292.8878000000004</v>
      </c>
    </row>
    <row r="507" spans="1:8" x14ac:dyDescent="0.25">
      <c r="A507" s="31" t="s">
        <v>91</v>
      </c>
      <c r="B507" s="31" t="s">
        <v>90</v>
      </c>
      <c r="C507" s="32">
        <v>43490</v>
      </c>
      <c r="D507" s="33">
        <v>329.95</v>
      </c>
      <c r="E507" s="8">
        <v>17</v>
      </c>
      <c r="F507" s="33">
        <f t="shared" si="21"/>
        <v>5609.15</v>
      </c>
      <c r="G507" s="34">
        <f t="shared" si="22"/>
        <v>112.18299999999999</v>
      </c>
      <c r="H507" s="34">
        <f t="shared" si="23"/>
        <v>5721.3329999999996</v>
      </c>
    </row>
    <row r="508" spans="1:8" x14ac:dyDescent="0.25">
      <c r="A508" s="31" t="s">
        <v>91</v>
      </c>
      <c r="B508" s="31" t="s">
        <v>97</v>
      </c>
      <c r="C508" s="32">
        <v>43490</v>
      </c>
      <c r="D508" s="33">
        <v>329.95</v>
      </c>
      <c r="E508" s="8">
        <v>8</v>
      </c>
      <c r="F508" s="33">
        <f t="shared" si="21"/>
        <v>2639.6</v>
      </c>
      <c r="G508" s="34">
        <f t="shared" si="22"/>
        <v>52.792000000000002</v>
      </c>
      <c r="H508" s="34">
        <f t="shared" si="23"/>
        <v>2692.3919999999998</v>
      </c>
    </row>
    <row r="509" spans="1:8" x14ac:dyDescent="0.25">
      <c r="A509" s="31" t="s">
        <v>95</v>
      </c>
      <c r="B509" s="31" t="s">
        <v>94</v>
      </c>
      <c r="C509" s="32">
        <v>43491</v>
      </c>
      <c r="D509" s="33">
        <v>139.94999999999999</v>
      </c>
      <c r="E509" s="8">
        <v>9</v>
      </c>
      <c r="F509" s="33">
        <f t="shared" si="21"/>
        <v>1259.55</v>
      </c>
      <c r="G509" s="34">
        <f t="shared" si="22"/>
        <v>0</v>
      </c>
      <c r="H509" s="34">
        <f t="shared" si="23"/>
        <v>1259.55</v>
      </c>
    </row>
    <row r="510" spans="1:8" x14ac:dyDescent="0.25">
      <c r="A510" s="31" t="s">
        <v>93</v>
      </c>
      <c r="B510" s="31" t="s">
        <v>92</v>
      </c>
      <c r="C510" s="32">
        <v>43491</v>
      </c>
      <c r="D510" s="33">
        <v>64.95</v>
      </c>
      <c r="E510" s="8">
        <v>2</v>
      </c>
      <c r="F510" s="33">
        <f t="shared" si="21"/>
        <v>129.9</v>
      </c>
      <c r="G510" s="34">
        <f t="shared" si="22"/>
        <v>0</v>
      </c>
      <c r="H510" s="34">
        <f t="shared" si="23"/>
        <v>129.9</v>
      </c>
    </row>
    <row r="511" spans="1:8" x14ac:dyDescent="0.25">
      <c r="A511" s="31" t="s">
        <v>96</v>
      </c>
      <c r="B511" s="31" t="s">
        <v>98</v>
      </c>
      <c r="C511" s="32">
        <v>43492</v>
      </c>
      <c r="D511" s="33">
        <v>649.99</v>
      </c>
      <c r="E511" s="8">
        <v>15</v>
      </c>
      <c r="F511" s="33">
        <f t="shared" si="21"/>
        <v>9749.85</v>
      </c>
      <c r="G511" s="34">
        <f t="shared" si="22"/>
        <v>194.99700000000001</v>
      </c>
      <c r="H511" s="34">
        <f t="shared" si="23"/>
        <v>9944.8469999999998</v>
      </c>
    </row>
    <row r="512" spans="1:8" x14ac:dyDescent="0.25">
      <c r="A512" s="31" t="s">
        <v>95</v>
      </c>
      <c r="B512" s="31" t="s">
        <v>94</v>
      </c>
      <c r="C512" s="32">
        <v>43493</v>
      </c>
      <c r="D512" s="33">
        <v>139.94999999999999</v>
      </c>
      <c r="E512" s="8">
        <v>4</v>
      </c>
      <c r="F512" s="33">
        <f t="shared" si="21"/>
        <v>559.79999999999995</v>
      </c>
      <c r="G512" s="34">
        <f t="shared" si="22"/>
        <v>0</v>
      </c>
      <c r="H512" s="34">
        <f t="shared" si="23"/>
        <v>559.79999999999995</v>
      </c>
    </row>
    <row r="513" spans="1:8" x14ac:dyDescent="0.25">
      <c r="A513" s="31" t="s">
        <v>91</v>
      </c>
      <c r="B513" s="31" t="s">
        <v>94</v>
      </c>
      <c r="C513" s="32">
        <v>43493</v>
      </c>
      <c r="D513" s="33">
        <v>329.95</v>
      </c>
      <c r="E513" s="8">
        <v>15</v>
      </c>
      <c r="F513" s="33">
        <f t="shared" si="21"/>
        <v>4949.25</v>
      </c>
      <c r="G513" s="34">
        <f t="shared" si="22"/>
        <v>98.984999999999999</v>
      </c>
      <c r="H513" s="34">
        <f t="shared" si="23"/>
        <v>5048.2349999999997</v>
      </c>
    </row>
    <row r="514" spans="1:8" x14ac:dyDescent="0.25">
      <c r="A514" s="31" t="s">
        <v>95</v>
      </c>
      <c r="B514" s="31" t="s">
        <v>90</v>
      </c>
      <c r="C514" s="32">
        <v>43495</v>
      </c>
      <c r="D514" s="33">
        <v>139.94999999999999</v>
      </c>
      <c r="E514" s="8">
        <v>13</v>
      </c>
      <c r="F514" s="33">
        <f t="shared" si="21"/>
        <v>1819.35</v>
      </c>
      <c r="G514" s="34">
        <f t="shared" si="22"/>
        <v>36.387</v>
      </c>
      <c r="H514" s="34">
        <f t="shared" si="23"/>
        <v>1855.7369999999999</v>
      </c>
    </row>
    <row r="515" spans="1:8" x14ac:dyDescent="0.25">
      <c r="A515" s="31" t="s">
        <v>95</v>
      </c>
      <c r="B515" s="31" t="s">
        <v>97</v>
      </c>
      <c r="C515" s="32">
        <v>43495</v>
      </c>
      <c r="D515" s="33">
        <v>139.94999999999999</v>
      </c>
      <c r="E515" s="8">
        <v>13</v>
      </c>
      <c r="F515" s="33">
        <f t="shared" si="21"/>
        <v>1819.35</v>
      </c>
      <c r="G515" s="34">
        <f t="shared" si="22"/>
        <v>36.387</v>
      </c>
      <c r="H515" s="34">
        <f t="shared" si="23"/>
        <v>1855.7369999999999</v>
      </c>
    </row>
    <row r="516" spans="1:8" x14ac:dyDescent="0.25">
      <c r="A516" s="31" t="s">
        <v>93</v>
      </c>
      <c r="B516" s="31" t="s">
        <v>97</v>
      </c>
      <c r="C516" s="32">
        <v>43495</v>
      </c>
      <c r="D516" s="33">
        <v>64.95</v>
      </c>
      <c r="E516" s="8">
        <v>8</v>
      </c>
      <c r="F516" s="33">
        <f t="shared" si="21"/>
        <v>519.6</v>
      </c>
      <c r="G516" s="34">
        <f t="shared" si="22"/>
        <v>0</v>
      </c>
      <c r="H516" s="34">
        <f t="shared" si="23"/>
        <v>519.6</v>
      </c>
    </row>
    <row r="517" spans="1:8" x14ac:dyDescent="0.25">
      <c r="A517" s="31" t="s">
        <v>93</v>
      </c>
      <c r="B517" s="31" t="s">
        <v>97</v>
      </c>
      <c r="C517" s="32">
        <v>43495</v>
      </c>
      <c r="D517" s="33">
        <v>64.95</v>
      </c>
      <c r="E517" s="8">
        <v>1</v>
      </c>
      <c r="F517" s="33">
        <f t="shared" ref="F517:F580" si="24">D517*E517</f>
        <v>64.95</v>
      </c>
      <c r="G517" s="34">
        <f t="shared" ref="G517:G580" si="25">IF(F517&gt;$M$3,F517*$M$4,0)</f>
        <v>0</v>
      </c>
      <c r="H517" s="34">
        <f t="shared" ref="H517:H580" si="26">F517+G517</f>
        <v>64.95</v>
      </c>
    </row>
    <row r="518" spans="1:8" x14ac:dyDescent="0.25">
      <c r="A518" s="31" t="s">
        <v>89</v>
      </c>
      <c r="B518" s="31" t="s">
        <v>90</v>
      </c>
      <c r="C518" s="32">
        <v>43496</v>
      </c>
      <c r="D518" s="33">
        <v>299.95</v>
      </c>
      <c r="E518" s="8">
        <v>13</v>
      </c>
      <c r="F518" s="33">
        <f t="shared" si="24"/>
        <v>3899.35</v>
      </c>
      <c r="G518" s="34">
        <f t="shared" si="25"/>
        <v>77.986999999999995</v>
      </c>
      <c r="H518" s="34">
        <f t="shared" si="26"/>
        <v>3977.337</v>
      </c>
    </row>
    <row r="519" spans="1:8" x14ac:dyDescent="0.25">
      <c r="A519" s="31" t="s">
        <v>95</v>
      </c>
      <c r="B519" s="31" t="s">
        <v>98</v>
      </c>
      <c r="C519" s="32">
        <v>43497</v>
      </c>
      <c r="D519" s="33">
        <v>139.94999999999999</v>
      </c>
      <c r="E519" s="8">
        <v>6</v>
      </c>
      <c r="F519" s="33">
        <f t="shared" si="24"/>
        <v>839.69999999999993</v>
      </c>
      <c r="G519" s="34">
        <f t="shared" si="25"/>
        <v>0</v>
      </c>
      <c r="H519" s="34">
        <f t="shared" si="26"/>
        <v>839.69999999999993</v>
      </c>
    </row>
    <row r="520" spans="1:8" x14ac:dyDescent="0.25">
      <c r="A520" s="31" t="s">
        <v>89</v>
      </c>
      <c r="B520" s="31" t="s">
        <v>90</v>
      </c>
      <c r="C520" s="32">
        <v>43497</v>
      </c>
      <c r="D520" s="33">
        <v>299.95</v>
      </c>
      <c r="E520" s="8">
        <v>12</v>
      </c>
      <c r="F520" s="33">
        <f t="shared" si="24"/>
        <v>3599.3999999999996</v>
      </c>
      <c r="G520" s="34">
        <f t="shared" si="25"/>
        <v>71.988</v>
      </c>
      <c r="H520" s="34">
        <f t="shared" si="26"/>
        <v>3671.3879999999995</v>
      </c>
    </row>
    <row r="521" spans="1:8" x14ac:dyDescent="0.25">
      <c r="A521" s="31" t="s">
        <v>89</v>
      </c>
      <c r="B521" s="31" t="s">
        <v>98</v>
      </c>
      <c r="C521" s="32">
        <v>43497</v>
      </c>
      <c r="D521" s="33">
        <v>299.95</v>
      </c>
      <c r="E521" s="8">
        <v>9</v>
      </c>
      <c r="F521" s="33">
        <f t="shared" si="24"/>
        <v>2699.5499999999997</v>
      </c>
      <c r="G521" s="34">
        <f t="shared" si="25"/>
        <v>53.990999999999993</v>
      </c>
      <c r="H521" s="34">
        <f t="shared" si="26"/>
        <v>2753.5409999999997</v>
      </c>
    </row>
    <row r="522" spans="1:8" x14ac:dyDescent="0.25">
      <c r="A522" s="31" t="s">
        <v>93</v>
      </c>
      <c r="B522" s="31" t="s">
        <v>92</v>
      </c>
      <c r="C522" s="32">
        <v>43498</v>
      </c>
      <c r="D522" s="33">
        <v>64.95</v>
      </c>
      <c r="E522" s="8">
        <v>3</v>
      </c>
      <c r="F522" s="33">
        <f t="shared" si="24"/>
        <v>194.85000000000002</v>
      </c>
      <c r="G522" s="34">
        <f t="shared" si="25"/>
        <v>0</v>
      </c>
      <c r="H522" s="34">
        <f t="shared" si="26"/>
        <v>194.85000000000002</v>
      </c>
    </row>
    <row r="523" spans="1:8" x14ac:dyDescent="0.25">
      <c r="A523" s="31" t="s">
        <v>89</v>
      </c>
      <c r="B523" s="31" t="s">
        <v>92</v>
      </c>
      <c r="C523" s="32">
        <v>43498</v>
      </c>
      <c r="D523" s="33">
        <v>299.95</v>
      </c>
      <c r="E523" s="8">
        <v>14</v>
      </c>
      <c r="F523" s="33">
        <f t="shared" si="24"/>
        <v>4199.3</v>
      </c>
      <c r="G523" s="34">
        <f t="shared" si="25"/>
        <v>83.986000000000004</v>
      </c>
      <c r="H523" s="34">
        <f t="shared" si="26"/>
        <v>4283.2860000000001</v>
      </c>
    </row>
    <row r="524" spans="1:8" x14ac:dyDescent="0.25">
      <c r="A524" s="31" t="s">
        <v>93</v>
      </c>
      <c r="B524" s="31" t="s">
        <v>97</v>
      </c>
      <c r="C524" s="32">
        <v>43499</v>
      </c>
      <c r="D524" s="33">
        <v>64.95</v>
      </c>
      <c r="E524" s="8">
        <v>1</v>
      </c>
      <c r="F524" s="33">
        <f t="shared" si="24"/>
        <v>64.95</v>
      </c>
      <c r="G524" s="34">
        <f t="shared" si="25"/>
        <v>0</v>
      </c>
      <c r="H524" s="34">
        <f t="shared" si="26"/>
        <v>64.95</v>
      </c>
    </row>
    <row r="525" spans="1:8" x14ac:dyDescent="0.25">
      <c r="A525" s="31" t="s">
        <v>96</v>
      </c>
      <c r="B525" s="31" t="s">
        <v>97</v>
      </c>
      <c r="C525" s="32">
        <v>43499</v>
      </c>
      <c r="D525" s="33">
        <v>649.99</v>
      </c>
      <c r="E525" s="8">
        <v>6</v>
      </c>
      <c r="F525" s="33">
        <f t="shared" si="24"/>
        <v>3899.94</v>
      </c>
      <c r="G525" s="34">
        <f t="shared" si="25"/>
        <v>77.998800000000003</v>
      </c>
      <c r="H525" s="34">
        <f t="shared" si="26"/>
        <v>3977.9387999999999</v>
      </c>
    </row>
    <row r="526" spans="1:8" x14ac:dyDescent="0.25">
      <c r="A526" s="31" t="s">
        <v>95</v>
      </c>
      <c r="B526" s="31" t="s">
        <v>94</v>
      </c>
      <c r="C526" s="32">
        <v>43503</v>
      </c>
      <c r="D526" s="33">
        <v>139.94999999999999</v>
      </c>
      <c r="E526" s="8">
        <v>14</v>
      </c>
      <c r="F526" s="33">
        <f t="shared" si="24"/>
        <v>1959.2999999999997</v>
      </c>
      <c r="G526" s="34">
        <f t="shared" si="25"/>
        <v>39.185999999999993</v>
      </c>
      <c r="H526" s="34">
        <f t="shared" si="26"/>
        <v>1998.4859999999996</v>
      </c>
    </row>
    <row r="527" spans="1:8" x14ac:dyDescent="0.25">
      <c r="A527" s="31" t="s">
        <v>95</v>
      </c>
      <c r="B527" s="31" t="s">
        <v>98</v>
      </c>
      <c r="C527" s="32">
        <v>43503</v>
      </c>
      <c r="D527" s="33">
        <v>139.94999999999999</v>
      </c>
      <c r="E527" s="8">
        <v>7</v>
      </c>
      <c r="F527" s="33">
        <f t="shared" si="24"/>
        <v>979.64999999999986</v>
      </c>
      <c r="G527" s="34">
        <f t="shared" si="25"/>
        <v>0</v>
      </c>
      <c r="H527" s="34">
        <f t="shared" si="26"/>
        <v>979.64999999999986</v>
      </c>
    </row>
    <row r="528" spans="1:8" x14ac:dyDescent="0.25">
      <c r="A528" s="31" t="s">
        <v>89</v>
      </c>
      <c r="B528" s="31" t="s">
        <v>90</v>
      </c>
      <c r="C528" s="32">
        <v>43503</v>
      </c>
      <c r="D528" s="33">
        <v>299.95</v>
      </c>
      <c r="E528" s="8">
        <v>11</v>
      </c>
      <c r="F528" s="33">
        <f t="shared" si="24"/>
        <v>3299.45</v>
      </c>
      <c r="G528" s="34">
        <f t="shared" si="25"/>
        <v>65.989000000000004</v>
      </c>
      <c r="H528" s="34">
        <f t="shared" si="26"/>
        <v>3365.4389999999999</v>
      </c>
    </row>
    <row r="529" spans="1:8" x14ac:dyDescent="0.25">
      <c r="A529" s="31" t="s">
        <v>89</v>
      </c>
      <c r="B529" s="31" t="s">
        <v>97</v>
      </c>
      <c r="C529" s="32">
        <v>43503</v>
      </c>
      <c r="D529" s="33">
        <v>299.95</v>
      </c>
      <c r="E529" s="8">
        <v>7</v>
      </c>
      <c r="F529" s="33">
        <f t="shared" si="24"/>
        <v>2099.65</v>
      </c>
      <c r="G529" s="34">
        <f t="shared" si="25"/>
        <v>41.993000000000002</v>
      </c>
      <c r="H529" s="34">
        <f t="shared" si="26"/>
        <v>2141.643</v>
      </c>
    </row>
    <row r="530" spans="1:8" x14ac:dyDescent="0.25">
      <c r="A530" s="31" t="s">
        <v>96</v>
      </c>
      <c r="B530" s="31" t="s">
        <v>97</v>
      </c>
      <c r="C530" s="32">
        <v>43503</v>
      </c>
      <c r="D530" s="33">
        <v>649.99</v>
      </c>
      <c r="E530" s="8">
        <v>11</v>
      </c>
      <c r="F530" s="33">
        <f t="shared" si="24"/>
        <v>7149.89</v>
      </c>
      <c r="G530" s="34">
        <f t="shared" si="25"/>
        <v>142.99780000000001</v>
      </c>
      <c r="H530" s="34">
        <f t="shared" si="26"/>
        <v>7292.8878000000004</v>
      </c>
    </row>
    <row r="531" spans="1:8" x14ac:dyDescent="0.25">
      <c r="A531" s="31" t="s">
        <v>95</v>
      </c>
      <c r="B531" s="31" t="s">
        <v>90</v>
      </c>
      <c r="C531" s="32">
        <v>43509</v>
      </c>
      <c r="D531" s="33">
        <v>139.94999999999999</v>
      </c>
      <c r="E531" s="8">
        <v>14</v>
      </c>
      <c r="F531" s="33">
        <f t="shared" si="24"/>
        <v>1959.2999999999997</v>
      </c>
      <c r="G531" s="34">
        <f t="shared" si="25"/>
        <v>39.185999999999993</v>
      </c>
      <c r="H531" s="34">
        <f t="shared" si="26"/>
        <v>1998.4859999999996</v>
      </c>
    </row>
    <row r="532" spans="1:8" x14ac:dyDescent="0.25">
      <c r="A532" s="31" t="s">
        <v>91</v>
      </c>
      <c r="B532" s="31" t="s">
        <v>97</v>
      </c>
      <c r="C532" s="32">
        <v>43510</v>
      </c>
      <c r="D532" s="33">
        <v>329.95</v>
      </c>
      <c r="E532" s="8">
        <v>2</v>
      </c>
      <c r="F532" s="33">
        <f t="shared" si="24"/>
        <v>659.9</v>
      </c>
      <c r="G532" s="34">
        <f t="shared" si="25"/>
        <v>0</v>
      </c>
      <c r="H532" s="34">
        <f t="shared" si="26"/>
        <v>659.9</v>
      </c>
    </row>
    <row r="533" spans="1:8" x14ac:dyDescent="0.25">
      <c r="A533" s="31" t="s">
        <v>91</v>
      </c>
      <c r="B533" s="31" t="s">
        <v>98</v>
      </c>
      <c r="C533" s="32">
        <v>43510</v>
      </c>
      <c r="D533" s="33">
        <v>329.95</v>
      </c>
      <c r="E533" s="8">
        <v>15</v>
      </c>
      <c r="F533" s="33">
        <f t="shared" si="24"/>
        <v>4949.25</v>
      </c>
      <c r="G533" s="34">
        <f t="shared" si="25"/>
        <v>98.984999999999999</v>
      </c>
      <c r="H533" s="34">
        <f t="shared" si="26"/>
        <v>5048.2349999999997</v>
      </c>
    </row>
    <row r="534" spans="1:8" x14ac:dyDescent="0.25">
      <c r="A534" s="31" t="s">
        <v>91</v>
      </c>
      <c r="B534" s="31" t="s">
        <v>94</v>
      </c>
      <c r="C534" s="32">
        <v>43511</v>
      </c>
      <c r="D534" s="33">
        <v>329.95</v>
      </c>
      <c r="E534" s="8">
        <v>7</v>
      </c>
      <c r="F534" s="33">
        <f t="shared" si="24"/>
        <v>2309.65</v>
      </c>
      <c r="G534" s="34">
        <f t="shared" si="25"/>
        <v>46.193000000000005</v>
      </c>
      <c r="H534" s="34">
        <f t="shared" si="26"/>
        <v>2355.8430000000003</v>
      </c>
    </row>
    <row r="535" spans="1:8" x14ac:dyDescent="0.25">
      <c r="A535" s="31" t="s">
        <v>96</v>
      </c>
      <c r="B535" s="31" t="s">
        <v>92</v>
      </c>
      <c r="C535" s="32">
        <v>43512</v>
      </c>
      <c r="D535" s="33">
        <v>649.99</v>
      </c>
      <c r="E535" s="8">
        <v>4</v>
      </c>
      <c r="F535" s="33">
        <f t="shared" si="24"/>
        <v>2599.96</v>
      </c>
      <c r="G535" s="34">
        <f t="shared" si="25"/>
        <v>51.999200000000002</v>
      </c>
      <c r="H535" s="34">
        <f t="shared" si="26"/>
        <v>2651.9592000000002</v>
      </c>
    </row>
    <row r="536" spans="1:8" x14ac:dyDescent="0.25">
      <c r="A536" s="31" t="s">
        <v>93</v>
      </c>
      <c r="B536" s="31" t="s">
        <v>94</v>
      </c>
      <c r="C536" s="32">
        <v>43514</v>
      </c>
      <c r="D536" s="33">
        <v>64.95</v>
      </c>
      <c r="E536" s="8">
        <v>3</v>
      </c>
      <c r="F536" s="33">
        <f t="shared" si="24"/>
        <v>194.85000000000002</v>
      </c>
      <c r="G536" s="34">
        <f t="shared" si="25"/>
        <v>0</v>
      </c>
      <c r="H536" s="34">
        <f t="shared" si="26"/>
        <v>194.85000000000002</v>
      </c>
    </row>
    <row r="537" spans="1:8" x14ac:dyDescent="0.25">
      <c r="A537" s="31" t="s">
        <v>89</v>
      </c>
      <c r="B537" s="31" t="s">
        <v>90</v>
      </c>
      <c r="C537" s="32">
        <v>43514</v>
      </c>
      <c r="D537" s="33">
        <v>299.95</v>
      </c>
      <c r="E537" s="8">
        <v>19</v>
      </c>
      <c r="F537" s="33">
        <f t="shared" si="24"/>
        <v>5699.05</v>
      </c>
      <c r="G537" s="34">
        <f t="shared" si="25"/>
        <v>113.98100000000001</v>
      </c>
      <c r="H537" s="34">
        <f t="shared" si="26"/>
        <v>5813.0309999999999</v>
      </c>
    </row>
    <row r="538" spans="1:8" x14ac:dyDescent="0.25">
      <c r="A538" s="31" t="s">
        <v>96</v>
      </c>
      <c r="B538" s="31" t="s">
        <v>98</v>
      </c>
      <c r="C538" s="32">
        <v>43514</v>
      </c>
      <c r="D538" s="33">
        <v>649.99</v>
      </c>
      <c r="E538" s="8">
        <v>13</v>
      </c>
      <c r="F538" s="33">
        <f t="shared" si="24"/>
        <v>8449.8700000000008</v>
      </c>
      <c r="G538" s="34">
        <f t="shared" si="25"/>
        <v>168.99740000000003</v>
      </c>
      <c r="H538" s="34">
        <f t="shared" si="26"/>
        <v>8618.867400000001</v>
      </c>
    </row>
    <row r="539" spans="1:8" x14ac:dyDescent="0.25">
      <c r="A539" s="31" t="s">
        <v>91</v>
      </c>
      <c r="B539" s="31" t="s">
        <v>94</v>
      </c>
      <c r="C539" s="32">
        <v>43514</v>
      </c>
      <c r="D539" s="33">
        <v>329.95</v>
      </c>
      <c r="E539" s="8">
        <v>6</v>
      </c>
      <c r="F539" s="33">
        <f t="shared" si="24"/>
        <v>1979.6999999999998</v>
      </c>
      <c r="G539" s="34">
        <f t="shared" si="25"/>
        <v>39.593999999999994</v>
      </c>
      <c r="H539" s="34">
        <f t="shared" si="26"/>
        <v>2019.2939999999999</v>
      </c>
    </row>
    <row r="540" spans="1:8" x14ac:dyDescent="0.25">
      <c r="A540" s="31" t="s">
        <v>89</v>
      </c>
      <c r="B540" s="31" t="s">
        <v>94</v>
      </c>
      <c r="C540" s="32">
        <v>43516</v>
      </c>
      <c r="D540" s="33">
        <v>299.95</v>
      </c>
      <c r="E540" s="8">
        <v>11</v>
      </c>
      <c r="F540" s="33">
        <f t="shared" si="24"/>
        <v>3299.45</v>
      </c>
      <c r="G540" s="34">
        <f t="shared" si="25"/>
        <v>65.989000000000004</v>
      </c>
      <c r="H540" s="34">
        <f t="shared" si="26"/>
        <v>3365.4389999999999</v>
      </c>
    </row>
    <row r="541" spans="1:8" x14ac:dyDescent="0.25">
      <c r="A541" s="31" t="s">
        <v>89</v>
      </c>
      <c r="B541" s="31" t="s">
        <v>97</v>
      </c>
      <c r="C541" s="32">
        <v>43517</v>
      </c>
      <c r="D541" s="33">
        <v>299.95</v>
      </c>
      <c r="E541" s="8">
        <v>6</v>
      </c>
      <c r="F541" s="33">
        <f t="shared" si="24"/>
        <v>1799.6999999999998</v>
      </c>
      <c r="G541" s="34">
        <f t="shared" si="25"/>
        <v>35.994</v>
      </c>
      <c r="H541" s="34">
        <f t="shared" si="26"/>
        <v>1835.6939999999997</v>
      </c>
    </row>
    <row r="542" spans="1:8" x14ac:dyDescent="0.25">
      <c r="A542" s="31" t="s">
        <v>89</v>
      </c>
      <c r="B542" s="31" t="s">
        <v>98</v>
      </c>
      <c r="C542" s="32">
        <v>43517</v>
      </c>
      <c r="D542" s="33">
        <v>299.95</v>
      </c>
      <c r="E542" s="8">
        <v>3</v>
      </c>
      <c r="F542" s="33">
        <f t="shared" si="24"/>
        <v>899.84999999999991</v>
      </c>
      <c r="G542" s="34">
        <f t="shared" si="25"/>
        <v>0</v>
      </c>
      <c r="H542" s="34">
        <f t="shared" si="26"/>
        <v>899.84999999999991</v>
      </c>
    </row>
    <row r="543" spans="1:8" x14ac:dyDescent="0.25">
      <c r="A543" s="31" t="s">
        <v>95</v>
      </c>
      <c r="B543" s="31" t="s">
        <v>98</v>
      </c>
      <c r="C543" s="32">
        <v>43519</v>
      </c>
      <c r="D543" s="33">
        <v>139.94999999999999</v>
      </c>
      <c r="E543" s="8">
        <v>8</v>
      </c>
      <c r="F543" s="33">
        <f t="shared" si="24"/>
        <v>1119.5999999999999</v>
      </c>
      <c r="G543" s="34">
        <f t="shared" si="25"/>
        <v>0</v>
      </c>
      <c r="H543" s="34">
        <f t="shared" si="26"/>
        <v>1119.5999999999999</v>
      </c>
    </row>
    <row r="544" spans="1:8" x14ac:dyDescent="0.25">
      <c r="A544" s="31" t="s">
        <v>93</v>
      </c>
      <c r="B544" s="31" t="s">
        <v>97</v>
      </c>
      <c r="C544" s="32">
        <v>43519</v>
      </c>
      <c r="D544" s="33">
        <v>64.95</v>
      </c>
      <c r="E544" s="8">
        <v>6</v>
      </c>
      <c r="F544" s="33">
        <f t="shared" si="24"/>
        <v>389.70000000000005</v>
      </c>
      <c r="G544" s="34">
        <f t="shared" si="25"/>
        <v>0</v>
      </c>
      <c r="H544" s="34">
        <f t="shared" si="26"/>
        <v>389.70000000000005</v>
      </c>
    </row>
    <row r="545" spans="1:8" x14ac:dyDescent="0.25">
      <c r="A545" s="31" t="s">
        <v>91</v>
      </c>
      <c r="B545" s="31" t="s">
        <v>92</v>
      </c>
      <c r="C545" s="32">
        <v>43521</v>
      </c>
      <c r="D545" s="33">
        <v>329.95</v>
      </c>
      <c r="E545" s="8">
        <v>11</v>
      </c>
      <c r="F545" s="33">
        <f t="shared" si="24"/>
        <v>3629.45</v>
      </c>
      <c r="G545" s="34">
        <f t="shared" si="25"/>
        <v>72.588999999999999</v>
      </c>
      <c r="H545" s="34">
        <f t="shared" si="26"/>
        <v>3702.0389999999998</v>
      </c>
    </row>
    <row r="546" spans="1:8" x14ac:dyDescent="0.25">
      <c r="A546" s="31" t="s">
        <v>91</v>
      </c>
      <c r="B546" s="31" t="s">
        <v>92</v>
      </c>
      <c r="C546" s="32">
        <v>43521</v>
      </c>
      <c r="D546" s="33">
        <v>329.95</v>
      </c>
      <c r="E546" s="8">
        <v>11</v>
      </c>
      <c r="F546" s="33">
        <f t="shared" si="24"/>
        <v>3629.45</v>
      </c>
      <c r="G546" s="34">
        <f t="shared" si="25"/>
        <v>72.588999999999999</v>
      </c>
      <c r="H546" s="34">
        <f t="shared" si="26"/>
        <v>3702.0389999999998</v>
      </c>
    </row>
    <row r="547" spans="1:8" x14ac:dyDescent="0.25">
      <c r="A547" s="31" t="s">
        <v>91</v>
      </c>
      <c r="B547" s="31" t="s">
        <v>98</v>
      </c>
      <c r="C547" s="32">
        <v>43523</v>
      </c>
      <c r="D547" s="33">
        <v>329.95</v>
      </c>
      <c r="E547" s="8">
        <v>12</v>
      </c>
      <c r="F547" s="33">
        <f t="shared" si="24"/>
        <v>3959.3999999999996</v>
      </c>
      <c r="G547" s="34">
        <f t="shared" si="25"/>
        <v>79.187999999999988</v>
      </c>
      <c r="H547" s="34">
        <f t="shared" si="26"/>
        <v>4038.5879999999997</v>
      </c>
    </row>
    <row r="548" spans="1:8" x14ac:dyDescent="0.25">
      <c r="A548" s="31" t="s">
        <v>96</v>
      </c>
      <c r="B548" s="31" t="s">
        <v>98</v>
      </c>
      <c r="C548" s="32">
        <v>43524</v>
      </c>
      <c r="D548" s="33">
        <v>649.99</v>
      </c>
      <c r="E548" s="8">
        <v>13</v>
      </c>
      <c r="F548" s="33">
        <f t="shared" si="24"/>
        <v>8449.8700000000008</v>
      </c>
      <c r="G548" s="34">
        <f t="shared" si="25"/>
        <v>168.99740000000003</v>
      </c>
      <c r="H548" s="34">
        <f t="shared" si="26"/>
        <v>8618.867400000001</v>
      </c>
    </row>
    <row r="549" spans="1:8" x14ac:dyDescent="0.25">
      <c r="A549" s="31" t="s">
        <v>95</v>
      </c>
      <c r="B549" s="31" t="s">
        <v>90</v>
      </c>
      <c r="C549" s="32">
        <v>43526</v>
      </c>
      <c r="D549" s="33">
        <v>139.94999999999999</v>
      </c>
      <c r="E549" s="8">
        <v>8</v>
      </c>
      <c r="F549" s="33">
        <f t="shared" si="24"/>
        <v>1119.5999999999999</v>
      </c>
      <c r="G549" s="34">
        <f t="shared" si="25"/>
        <v>0</v>
      </c>
      <c r="H549" s="34">
        <f t="shared" si="26"/>
        <v>1119.5999999999999</v>
      </c>
    </row>
    <row r="550" spans="1:8" x14ac:dyDescent="0.25">
      <c r="A550" s="31" t="s">
        <v>93</v>
      </c>
      <c r="B550" s="31" t="s">
        <v>97</v>
      </c>
      <c r="C550" s="32">
        <v>43530</v>
      </c>
      <c r="D550" s="33">
        <v>64.95</v>
      </c>
      <c r="E550" s="8">
        <v>2</v>
      </c>
      <c r="F550" s="33">
        <f t="shared" si="24"/>
        <v>129.9</v>
      </c>
      <c r="G550" s="34">
        <f t="shared" si="25"/>
        <v>0</v>
      </c>
      <c r="H550" s="34">
        <f t="shared" si="26"/>
        <v>129.9</v>
      </c>
    </row>
    <row r="551" spans="1:8" x14ac:dyDescent="0.25">
      <c r="A551" s="31" t="s">
        <v>89</v>
      </c>
      <c r="B551" s="31" t="s">
        <v>97</v>
      </c>
      <c r="C551" s="32">
        <v>43530</v>
      </c>
      <c r="D551" s="33">
        <v>299.95</v>
      </c>
      <c r="E551" s="8">
        <v>2</v>
      </c>
      <c r="F551" s="33">
        <f t="shared" si="24"/>
        <v>599.9</v>
      </c>
      <c r="G551" s="34">
        <f t="shared" si="25"/>
        <v>0</v>
      </c>
      <c r="H551" s="34">
        <f t="shared" si="26"/>
        <v>599.9</v>
      </c>
    </row>
    <row r="552" spans="1:8" x14ac:dyDescent="0.25">
      <c r="A552" s="31" t="s">
        <v>91</v>
      </c>
      <c r="B552" s="31" t="s">
        <v>92</v>
      </c>
      <c r="C552" s="32">
        <v>43530</v>
      </c>
      <c r="D552" s="33">
        <v>329.95</v>
      </c>
      <c r="E552" s="8">
        <v>12</v>
      </c>
      <c r="F552" s="33">
        <f t="shared" si="24"/>
        <v>3959.3999999999996</v>
      </c>
      <c r="G552" s="34">
        <f t="shared" si="25"/>
        <v>79.187999999999988</v>
      </c>
      <c r="H552" s="34">
        <f t="shared" si="26"/>
        <v>4038.5879999999997</v>
      </c>
    </row>
    <row r="553" spans="1:8" x14ac:dyDescent="0.25">
      <c r="A553" s="31" t="s">
        <v>89</v>
      </c>
      <c r="B553" s="31" t="s">
        <v>94</v>
      </c>
      <c r="C553" s="32">
        <v>43533</v>
      </c>
      <c r="D553" s="33">
        <v>299.95</v>
      </c>
      <c r="E553" s="8">
        <v>13</v>
      </c>
      <c r="F553" s="33">
        <f t="shared" si="24"/>
        <v>3899.35</v>
      </c>
      <c r="G553" s="34">
        <f t="shared" si="25"/>
        <v>77.986999999999995</v>
      </c>
      <c r="H553" s="34">
        <f t="shared" si="26"/>
        <v>3977.337</v>
      </c>
    </row>
    <row r="554" spans="1:8" x14ac:dyDescent="0.25">
      <c r="A554" s="31" t="s">
        <v>96</v>
      </c>
      <c r="B554" s="31" t="s">
        <v>90</v>
      </c>
      <c r="C554" s="32">
        <v>43533</v>
      </c>
      <c r="D554" s="33">
        <v>649.99</v>
      </c>
      <c r="E554" s="8">
        <v>9</v>
      </c>
      <c r="F554" s="33">
        <f t="shared" si="24"/>
        <v>5849.91</v>
      </c>
      <c r="G554" s="34">
        <f t="shared" si="25"/>
        <v>116.9982</v>
      </c>
      <c r="H554" s="34">
        <f t="shared" si="26"/>
        <v>5966.9081999999999</v>
      </c>
    </row>
    <row r="555" spans="1:8" x14ac:dyDescent="0.25">
      <c r="A555" s="31" t="s">
        <v>91</v>
      </c>
      <c r="B555" s="31" t="s">
        <v>97</v>
      </c>
      <c r="C555" s="32">
        <v>43533</v>
      </c>
      <c r="D555" s="33">
        <v>329.95</v>
      </c>
      <c r="E555" s="8">
        <v>11</v>
      </c>
      <c r="F555" s="33">
        <f t="shared" si="24"/>
        <v>3629.45</v>
      </c>
      <c r="G555" s="34">
        <f t="shared" si="25"/>
        <v>72.588999999999999</v>
      </c>
      <c r="H555" s="34">
        <f t="shared" si="26"/>
        <v>3702.0389999999998</v>
      </c>
    </row>
    <row r="556" spans="1:8" x14ac:dyDescent="0.25">
      <c r="A556" s="31" t="s">
        <v>89</v>
      </c>
      <c r="B556" s="31" t="s">
        <v>98</v>
      </c>
      <c r="C556" s="32">
        <v>43534</v>
      </c>
      <c r="D556" s="33">
        <v>299.95</v>
      </c>
      <c r="E556" s="8">
        <v>4</v>
      </c>
      <c r="F556" s="33">
        <f t="shared" si="24"/>
        <v>1199.8</v>
      </c>
      <c r="G556" s="34">
        <f t="shared" si="25"/>
        <v>0</v>
      </c>
      <c r="H556" s="34">
        <f t="shared" si="26"/>
        <v>1199.8</v>
      </c>
    </row>
    <row r="557" spans="1:8" x14ac:dyDescent="0.25">
      <c r="A557" s="31" t="s">
        <v>96</v>
      </c>
      <c r="B557" s="31" t="s">
        <v>90</v>
      </c>
      <c r="C557" s="32">
        <v>43534</v>
      </c>
      <c r="D557" s="33">
        <v>649.99</v>
      </c>
      <c r="E557" s="8">
        <v>8</v>
      </c>
      <c r="F557" s="33">
        <f t="shared" si="24"/>
        <v>5199.92</v>
      </c>
      <c r="G557" s="34">
        <f t="shared" si="25"/>
        <v>103.9984</v>
      </c>
      <c r="H557" s="34">
        <f t="shared" si="26"/>
        <v>5303.9184000000005</v>
      </c>
    </row>
    <row r="558" spans="1:8" x14ac:dyDescent="0.25">
      <c r="A558" s="31" t="s">
        <v>91</v>
      </c>
      <c r="B558" s="31" t="s">
        <v>92</v>
      </c>
      <c r="C558" s="32">
        <v>43537</v>
      </c>
      <c r="D558" s="33">
        <v>329.95</v>
      </c>
      <c r="E558" s="8">
        <v>4</v>
      </c>
      <c r="F558" s="33">
        <f t="shared" si="24"/>
        <v>1319.8</v>
      </c>
      <c r="G558" s="34">
        <f t="shared" si="25"/>
        <v>0</v>
      </c>
      <c r="H558" s="34">
        <f t="shared" si="26"/>
        <v>1319.8</v>
      </c>
    </row>
    <row r="559" spans="1:8" x14ac:dyDescent="0.25">
      <c r="A559" s="31" t="s">
        <v>91</v>
      </c>
      <c r="B559" s="31" t="s">
        <v>98</v>
      </c>
      <c r="C559" s="32">
        <v>43537</v>
      </c>
      <c r="D559" s="33">
        <v>329.95</v>
      </c>
      <c r="E559" s="8">
        <v>8</v>
      </c>
      <c r="F559" s="33">
        <f t="shared" si="24"/>
        <v>2639.6</v>
      </c>
      <c r="G559" s="34">
        <f t="shared" si="25"/>
        <v>52.792000000000002</v>
      </c>
      <c r="H559" s="34">
        <f t="shared" si="26"/>
        <v>2692.3919999999998</v>
      </c>
    </row>
    <row r="560" spans="1:8" x14ac:dyDescent="0.25">
      <c r="A560" s="31" t="s">
        <v>93</v>
      </c>
      <c r="B560" s="31" t="s">
        <v>90</v>
      </c>
      <c r="C560" s="32">
        <v>43538</v>
      </c>
      <c r="D560" s="33">
        <v>64.95</v>
      </c>
      <c r="E560" s="8">
        <v>18</v>
      </c>
      <c r="F560" s="33">
        <f t="shared" si="24"/>
        <v>1169.1000000000001</v>
      </c>
      <c r="G560" s="34">
        <f t="shared" si="25"/>
        <v>0</v>
      </c>
      <c r="H560" s="34">
        <f t="shared" si="26"/>
        <v>1169.1000000000001</v>
      </c>
    </row>
    <row r="561" spans="1:8" x14ac:dyDescent="0.25">
      <c r="A561" s="31" t="s">
        <v>93</v>
      </c>
      <c r="B561" s="31" t="s">
        <v>92</v>
      </c>
      <c r="C561" s="32">
        <v>43538</v>
      </c>
      <c r="D561" s="33">
        <v>64.95</v>
      </c>
      <c r="E561" s="8">
        <v>9</v>
      </c>
      <c r="F561" s="33">
        <f t="shared" si="24"/>
        <v>584.55000000000007</v>
      </c>
      <c r="G561" s="34">
        <f t="shared" si="25"/>
        <v>0</v>
      </c>
      <c r="H561" s="34">
        <f t="shared" si="26"/>
        <v>584.55000000000007</v>
      </c>
    </row>
    <row r="562" spans="1:8" x14ac:dyDescent="0.25">
      <c r="A562" s="31" t="s">
        <v>93</v>
      </c>
      <c r="B562" s="31" t="s">
        <v>94</v>
      </c>
      <c r="C562" s="32">
        <v>43541</v>
      </c>
      <c r="D562" s="33">
        <v>64.95</v>
      </c>
      <c r="E562" s="8">
        <v>1</v>
      </c>
      <c r="F562" s="33">
        <f t="shared" si="24"/>
        <v>64.95</v>
      </c>
      <c r="G562" s="34">
        <f t="shared" si="25"/>
        <v>0</v>
      </c>
      <c r="H562" s="34">
        <f t="shared" si="26"/>
        <v>64.95</v>
      </c>
    </row>
    <row r="563" spans="1:8" x14ac:dyDescent="0.25">
      <c r="A563" s="31" t="s">
        <v>96</v>
      </c>
      <c r="B563" s="31" t="s">
        <v>98</v>
      </c>
      <c r="C563" s="32">
        <v>43544</v>
      </c>
      <c r="D563" s="33">
        <v>649.99</v>
      </c>
      <c r="E563" s="8">
        <v>10</v>
      </c>
      <c r="F563" s="33">
        <f t="shared" si="24"/>
        <v>6499.9</v>
      </c>
      <c r="G563" s="34">
        <f t="shared" si="25"/>
        <v>129.99799999999999</v>
      </c>
      <c r="H563" s="34">
        <f t="shared" si="26"/>
        <v>6629.8979999999992</v>
      </c>
    </row>
    <row r="564" spans="1:8" x14ac:dyDescent="0.25">
      <c r="A564" s="31" t="s">
        <v>95</v>
      </c>
      <c r="B564" s="31" t="s">
        <v>92</v>
      </c>
      <c r="C564" s="32">
        <v>43546</v>
      </c>
      <c r="D564" s="33">
        <v>139.94999999999999</v>
      </c>
      <c r="E564" s="8">
        <v>9</v>
      </c>
      <c r="F564" s="33">
        <f t="shared" si="24"/>
        <v>1259.55</v>
      </c>
      <c r="G564" s="34">
        <f t="shared" si="25"/>
        <v>0</v>
      </c>
      <c r="H564" s="34">
        <f t="shared" si="26"/>
        <v>1259.55</v>
      </c>
    </row>
    <row r="565" spans="1:8" x14ac:dyDescent="0.25">
      <c r="A565" s="31" t="s">
        <v>89</v>
      </c>
      <c r="B565" s="31" t="s">
        <v>90</v>
      </c>
      <c r="C565" s="32">
        <v>43546</v>
      </c>
      <c r="D565" s="33">
        <v>299.95</v>
      </c>
      <c r="E565" s="8">
        <v>18</v>
      </c>
      <c r="F565" s="33">
        <f t="shared" si="24"/>
        <v>5399.0999999999995</v>
      </c>
      <c r="G565" s="34">
        <f t="shared" si="25"/>
        <v>107.98199999999999</v>
      </c>
      <c r="H565" s="34">
        <f t="shared" si="26"/>
        <v>5507.0819999999994</v>
      </c>
    </row>
    <row r="566" spans="1:8" x14ac:dyDescent="0.25">
      <c r="A566" s="31" t="s">
        <v>91</v>
      </c>
      <c r="B566" s="31" t="s">
        <v>97</v>
      </c>
      <c r="C566" s="32">
        <v>43546</v>
      </c>
      <c r="D566" s="33">
        <v>329.95</v>
      </c>
      <c r="E566" s="8">
        <v>4</v>
      </c>
      <c r="F566" s="33">
        <f t="shared" si="24"/>
        <v>1319.8</v>
      </c>
      <c r="G566" s="34">
        <f t="shared" si="25"/>
        <v>0</v>
      </c>
      <c r="H566" s="34">
        <f t="shared" si="26"/>
        <v>1319.8</v>
      </c>
    </row>
    <row r="567" spans="1:8" x14ac:dyDescent="0.25">
      <c r="A567" s="31" t="s">
        <v>89</v>
      </c>
      <c r="B567" s="31" t="s">
        <v>97</v>
      </c>
      <c r="C567" s="32">
        <v>43547</v>
      </c>
      <c r="D567" s="33">
        <v>299.95</v>
      </c>
      <c r="E567" s="8">
        <v>4</v>
      </c>
      <c r="F567" s="33">
        <f t="shared" si="24"/>
        <v>1199.8</v>
      </c>
      <c r="G567" s="34">
        <f t="shared" si="25"/>
        <v>0</v>
      </c>
      <c r="H567" s="34">
        <f t="shared" si="26"/>
        <v>1199.8</v>
      </c>
    </row>
    <row r="568" spans="1:8" x14ac:dyDescent="0.25">
      <c r="A568" s="31" t="s">
        <v>89</v>
      </c>
      <c r="B568" s="31" t="s">
        <v>97</v>
      </c>
      <c r="C568" s="32">
        <v>43548</v>
      </c>
      <c r="D568" s="33">
        <v>299.95</v>
      </c>
      <c r="E568" s="8">
        <v>6</v>
      </c>
      <c r="F568" s="33">
        <f t="shared" si="24"/>
        <v>1799.6999999999998</v>
      </c>
      <c r="G568" s="34">
        <f t="shared" si="25"/>
        <v>35.994</v>
      </c>
      <c r="H568" s="34">
        <f t="shared" si="26"/>
        <v>1835.6939999999997</v>
      </c>
    </row>
    <row r="569" spans="1:8" x14ac:dyDescent="0.25">
      <c r="A569" s="31" t="s">
        <v>96</v>
      </c>
      <c r="B569" s="31" t="s">
        <v>90</v>
      </c>
      <c r="C569" s="32">
        <v>43548</v>
      </c>
      <c r="D569" s="33">
        <v>649.99</v>
      </c>
      <c r="E569" s="8">
        <v>7</v>
      </c>
      <c r="F569" s="33">
        <f t="shared" si="24"/>
        <v>4549.93</v>
      </c>
      <c r="G569" s="34">
        <f t="shared" si="25"/>
        <v>90.99860000000001</v>
      </c>
      <c r="H569" s="34">
        <f t="shared" si="26"/>
        <v>4640.9286000000002</v>
      </c>
    </row>
    <row r="570" spans="1:8" x14ac:dyDescent="0.25">
      <c r="A570" s="31" t="s">
        <v>95</v>
      </c>
      <c r="B570" s="31" t="s">
        <v>97</v>
      </c>
      <c r="C570" s="32">
        <v>43550</v>
      </c>
      <c r="D570" s="33">
        <v>139.94999999999999</v>
      </c>
      <c r="E570" s="8">
        <v>14</v>
      </c>
      <c r="F570" s="33">
        <f t="shared" si="24"/>
        <v>1959.2999999999997</v>
      </c>
      <c r="G570" s="34">
        <f t="shared" si="25"/>
        <v>39.185999999999993</v>
      </c>
      <c r="H570" s="34">
        <f t="shared" si="26"/>
        <v>1998.4859999999996</v>
      </c>
    </row>
    <row r="571" spans="1:8" x14ac:dyDescent="0.25">
      <c r="A571" s="31" t="s">
        <v>93</v>
      </c>
      <c r="B571" s="31" t="s">
        <v>90</v>
      </c>
      <c r="C571" s="32">
        <v>43551</v>
      </c>
      <c r="D571" s="33">
        <v>64.95</v>
      </c>
      <c r="E571" s="8">
        <v>9</v>
      </c>
      <c r="F571" s="33">
        <f t="shared" si="24"/>
        <v>584.55000000000007</v>
      </c>
      <c r="G571" s="34">
        <f t="shared" si="25"/>
        <v>0</v>
      </c>
      <c r="H571" s="34">
        <f t="shared" si="26"/>
        <v>584.55000000000007</v>
      </c>
    </row>
    <row r="572" spans="1:8" x14ac:dyDescent="0.25">
      <c r="A572" s="31" t="s">
        <v>89</v>
      </c>
      <c r="B572" s="31" t="s">
        <v>98</v>
      </c>
      <c r="C572" s="32">
        <v>43551</v>
      </c>
      <c r="D572" s="33">
        <v>299.95</v>
      </c>
      <c r="E572" s="8">
        <v>10</v>
      </c>
      <c r="F572" s="33">
        <f t="shared" si="24"/>
        <v>2999.5</v>
      </c>
      <c r="G572" s="34">
        <f t="shared" si="25"/>
        <v>59.99</v>
      </c>
      <c r="H572" s="34">
        <f t="shared" si="26"/>
        <v>3059.49</v>
      </c>
    </row>
    <row r="573" spans="1:8" x14ac:dyDescent="0.25">
      <c r="A573" s="31" t="s">
        <v>91</v>
      </c>
      <c r="B573" s="31" t="s">
        <v>98</v>
      </c>
      <c r="C573" s="32">
        <v>43551</v>
      </c>
      <c r="D573" s="33">
        <v>329.95</v>
      </c>
      <c r="E573" s="8">
        <v>13</v>
      </c>
      <c r="F573" s="33">
        <f t="shared" si="24"/>
        <v>4289.3499999999995</v>
      </c>
      <c r="G573" s="34">
        <f t="shared" si="25"/>
        <v>85.786999999999992</v>
      </c>
      <c r="H573" s="34">
        <f t="shared" si="26"/>
        <v>4375.1369999999997</v>
      </c>
    </row>
    <row r="574" spans="1:8" x14ac:dyDescent="0.25">
      <c r="A574" s="31" t="s">
        <v>89</v>
      </c>
      <c r="B574" s="31" t="s">
        <v>97</v>
      </c>
      <c r="C574" s="32">
        <v>43552</v>
      </c>
      <c r="D574" s="33">
        <v>299.95</v>
      </c>
      <c r="E574" s="8">
        <v>4</v>
      </c>
      <c r="F574" s="33">
        <f t="shared" si="24"/>
        <v>1199.8</v>
      </c>
      <c r="G574" s="34">
        <f t="shared" si="25"/>
        <v>0</v>
      </c>
      <c r="H574" s="34">
        <f t="shared" si="26"/>
        <v>1199.8</v>
      </c>
    </row>
    <row r="575" spans="1:8" x14ac:dyDescent="0.25">
      <c r="A575" s="31" t="s">
        <v>96</v>
      </c>
      <c r="B575" s="31" t="s">
        <v>90</v>
      </c>
      <c r="C575" s="32">
        <v>43552</v>
      </c>
      <c r="D575" s="33">
        <v>649.99</v>
      </c>
      <c r="E575" s="8">
        <v>12</v>
      </c>
      <c r="F575" s="33">
        <f t="shared" si="24"/>
        <v>7799.88</v>
      </c>
      <c r="G575" s="34">
        <f t="shared" si="25"/>
        <v>155.99760000000001</v>
      </c>
      <c r="H575" s="34">
        <f t="shared" si="26"/>
        <v>7955.8775999999998</v>
      </c>
    </row>
    <row r="576" spans="1:8" x14ac:dyDescent="0.25">
      <c r="A576" s="31" t="s">
        <v>91</v>
      </c>
      <c r="B576" s="31" t="s">
        <v>94</v>
      </c>
      <c r="C576" s="32">
        <v>43553</v>
      </c>
      <c r="D576" s="33">
        <v>329.95</v>
      </c>
      <c r="E576" s="8">
        <v>6</v>
      </c>
      <c r="F576" s="33">
        <f t="shared" si="24"/>
        <v>1979.6999999999998</v>
      </c>
      <c r="G576" s="34">
        <f t="shared" si="25"/>
        <v>39.593999999999994</v>
      </c>
      <c r="H576" s="34">
        <f t="shared" si="26"/>
        <v>2019.2939999999999</v>
      </c>
    </row>
    <row r="577" spans="1:8" x14ac:dyDescent="0.25">
      <c r="A577" s="31" t="s">
        <v>95</v>
      </c>
      <c r="B577" s="31" t="s">
        <v>92</v>
      </c>
      <c r="C577" s="32">
        <v>43554</v>
      </c>
      <c r="D577" s="33">
        <v>139.94999999999999</v>
      </c>
      <c r="E577" s="8">
        <v>15</v>
      </c>
      <c r="F577" s="33">
        <f t="shared" si="24"/>
        <v>2099.25</v>
      </c>
      <c r="G577" s="34">
        <f t="shared" si="25"/>
        <v>41.984999999999999</v>
      </c>
      <c r="H577" s="34">
        <f t="shared" si="26"/>
        <v>2141.2350000000001</v>
      </c>
    </row>
    <row r="578" spans="1:8" x14ac:dyDescent="0.25">
      <c r="A578" s="31" t="s">
        <v>93</v>
      </c>
      <c r="B578" s="31" t="s">
        <v>97</v>
      </c>
      <c r="C578" s="32">
        <v>43554</v>
      </c>
      <c r="D578" s="33">
        <v>64.95</v>
      </c>
      <c r="E578" s="8">
        <v>2</v>
      </c>
      <c r="F578" s="33">
        <f t="shared" si="24"/>
        <v>129.9</v>
      </c>
      <c r="G578" s="34">
        <f t="shared" si="25"/>
        <v>0</v>
      </c>
      <c r="H578" s="34">
        <f t="shared" si="26"/>
        <v>129.9</v>
      </c>
    </row>
    <row r="579" spans="1:8" x14ac:dyDescent="0.25">
      <c r="A579" s="31" t="s">
        <v>95</v>
      </c>
      <c r="B579" s="31" t="s">
        <v>98</v>
      </c>
      <c r="C579" s="32">
        <v>43557</v>
      </c>
      <c r="D579" s="33">
        <v>139.94999999999999</v>
      </c>
      <c r="E579" s="8">
        <v>9</v>
      </c>
      <c r="F579" s="33">
        <f t="shared" si="24"/>
        <v>1259.55</v>
      </c>
      <c r="G579" s="34">
        <f t="shared" si="25"/>
        <v>0</v>
      </c>
      <c r="H579" s="34">
        <f t="shared" si="26"/>
        <v>1259.55</v>
      </c>
    </row>
    <row r="580" spans="1:8" x14ac:dyDescent="0.25">
      <c r="A580" s="31" t="s">
        <v>89</v>
      </c>
      <c r="B580" s="31" t="s">
        <v>97</v>
      </c>
      <c r="C580" s="32">
        <v>43558</v>
      </c>
      <c r="D580" s="33">
        <v>299.95</v>
      </c>
      <c r="E580" s="8">
        <v>10</v>
      </c>
      <c r="F580" s="33">
        <f t="shared" si="24"/>
        <v>2999.5</v>
      </c>
      <c r="G580" s="34">
        <f t="shared" si="25"/>
        <v>59.99</v>
      </c>
      <c r="H580" s="34">
        <f t="shared" si="26"/>
        <v>3059.49</v>
      </c>
    </row>
    <row r="581" spans="1:8" x14ac:dyDescent="0.25">
      <c r="A581" s="31" t="s">
        <v>91</v>
      </c>
      <c r="B581" s="31" t="s">
        <v>94</v>
      </c>
      <c r="C581" s="32">
        <v>43558</v>
      </c>
      <c r="D581" s="33">
        <v>329.95</v>
      </c>
      <c r="E581" s="8">
        <v>4</v>
      </c>
      <c r="F581" s="33">
        <f t="shared" ref="F581:F644" si="27">D581*E581</f>
        <v>1319.8</v>
      </c>
      <c r="G581" s="34">
        <f t="shared" ref="G581:G644" si="28">IF(F581&gt;$M$3,F581*$M$4,0)</f>
        <v>0</v>
      </c>
      <c r="H581" s="34">
        <f t="shared" ref="H581:H644" si="29">F581+G581</f>
        <v>1319.8</v>
      </c>
    </row>
    <row r="582" spans="1:8" x14ac:dyDescent="0.25">
      <c r="A582" s="31" t="s">
        <v>91</v>
      </c>
      <c r="B582" s="31" t="s">
        <v>97</v>
      </c>
      <c r="C582" s="32">
        <v>43558</v>
      </c>
      <c r="D582" s="33">
        <v>329.95</v>
      </c>
      <c r="E582" s="8">
        <v>10</v>
      </c>
      <c r="F582" s="33">
        <f t="shared" si="27"/>
        <v>3299.5</v>
      </c>
      <c r="G582" s="34">
        <f t="shared" si="28"/>
        <v>65.989999999999995</v>
      </c>
      <c r="H582" s="34">
        <f t="shared" si="29"/>
        <v>3365.49</v>
      </c>
    </row>
    <row r="583" spans="1:8" x14ac:dyDescent="0.25">
      <c r="A583" s="31" t="s">
        <v>89</v>
      </c>
      <c r="B583" s="31" t="s">
        <v>92</v>
      </c>
      <c r="C583" s="32">
        <v>43559</v>
      </c>
      <c r="D583" s="33">
        <v>299.95</v>
      </c>
      <c r="E583" s="8">
        <v>4</v>
      </c>
      <c r="F583" s="33">
        <f t="shared" si="27"/>
        <v>1199.8</v>
      </c>
      <c r="G583" s="34">
        <f t="shared" si="28"/>
        <v>0</v>
      </c>
      <c r="H583" s="34">
        <f t="shared" si="29"/>
        <v>1199.8</v>
      </c>
    </row>
    <row r="584" spans="1:8" x14ac:dyDescent="0.25">
      <c r="A584" s="31" t="s">
        <v>91</v>
      </c>
      <c r="B584" s="31" t="s">
        <v>97</v>
      </c>
      <c r="C584" s="32">
        <v>43560</v>
      </c>
      <c r="D584" s="33">
        <v>329.95</v>
      </c>
      <c r="E584" s="8">
        <v>6</v>
      </c>
      <c r="F584" s="33">
        <f t="shared" si="27"/>
        <v>1979.6999999999998</v>
      </c>
      <c r="G584" s="34">
        <f t="shared" si="28"/>
        <v>39.593999999999994</v>
      </c>
      <c r="H584" s="34">
        <f t="shared" si="29"/>
        <v>2019.2939999999999</v>
      </c>
    </row>
    <row r="585" spans="1:8" x14ac:dyDescent="0.25">
      <c r="A585" s="31" t="s">
        <v>91</v>
      </c>
      <c r="B585" s="31" t="s">
        <v>92</v>
      </c>
      <c r="C585" s="32">
        <v>43560</v>
      </c>
      <c r="D585" s="33">
        <v>329.95</v>
      </c>
      <c r="E585" s="8">
        <v>6</v>
      </c>
      <c r="F585" s="33">
        <f t="shared" si="27"/>
        <v>1979.6999999999998</v>
      </c>
      <c r="G585" s="34">
        <f t="shared" si="28"/>
        <v>39.593999999999994</v>
      </c>
      <c r="H585" s="34">
        <f t="shared" si="29"/>
        <v>2019.2939999999999</v>
      </c>
    </row>
    <row r="586" spans="1:8" x14ac:dyDescent="0.25">
      <c r="A586" s="31" t="s">
        <v>95</v>
      </c>
      <c r="B586" s="31" t="s">
        <v>90</v>
      </c>
      <c r="C586" s="32">
        <v>43562</v>
      </c>
      <c r="D586" s="33">
        <v>139.94999999999999</v>
      </c>
      <c r="E586" s="8">
        <v>8</v>
      </c>
      <c r="F586" s="33">
        <f t="shared" si="27"/>
        <v>1119.5999999999999</v>
      </c>
      <c r="G586" s="34">
        <f t="shared" si="28"/>
        <v>0</v>
      </c>
      <c r="H586" s="34">
        <f t="shared" si="29"/>
        <v>1119.5999999999999</v>
      </c>
    </row>
    <row r="587" spans="1:8" x14ac:dyDescent="0.25">
      <c r="A587" s="31" t="s">
        <v>89</v>
      </c>
      <c r="B587" s="31" t="s">
        <v>92</v>
      </c>
      <c r="C587" s="32">
        <v>43562</v>
      </c>
      <c r="D587" s="33">
        <v>299.95</v>
      </c>
      <c r="E587" s="8">
        <v>4</v>
      </c>
      <c r="F587" s="33">
        <f t="shared" si="27"/>
        <v>1199.8</v>
      </c>
      <c r="G587" s="34">
        <f t="shared" si="28"/>
        <v>0</v>
      </c>
      <c r="H587" s="34">
        <f t="shared" si="29"/>
        <v>1199.8</v>
      </c>
    </row>
    <row r="588" spans="1:8" x14ac:dyDescent="0.25">
      <c r="A588" s="31" t="s">
        <v>91</v>
      </c>
      <c r="B588" s="31" t="s">
        <v>94</v>
      </c>
      <c r="C588" s="32">
        <v>43562</v>
      </c>
      <c r="D588" s="33">
        <v>329.95</v>
      </c>
      <c r="E588" s="8">
        <v>7</v>
      </c>
      <c r="F588" s="33">
        <f t="shared" si="27"/>
        <v>2309.65</v>
      </c>
      <c r="G588" s="34">
        <f t="shared" si="28"/>
        <v>46.193000000000005</v>
      </c>
      <c r="H588" s="34">
        <f t="shared" si="29"/>
        <v>2355.8430000000003</v>
      </c>
    </row>
    <row r="589" spans="1:8" x14ac:dyDescent="0.25">
      <c r="A589" s="31" t="s">
        <v>91</v>
      </c>
      <c r="B589" s="31" t="s">
        <v>90</v>
      </c>
      <c r="C589" s="32">
        <v>43562</v>
      </c>
      <c r="D589" s="33">
        <v>329.95</v>
      </c>
      <c r="E589" s="8">
        <v>15</v>
      </c>
      <c r="F589" s="33">
        <f t="shared" si="27"/>
        <v>4949.25</v>
      </c>
      <c r="G589" s="34">
        <f t="shared" si="28"/>
        <v>98.984999999999999</v>
      </c>
      <c r="H589" s="34">
        <f t="shared" si="29"/>
        <v>5048.2349999999997</v>
      </c>
    </row>
    <row r="590" spans="1:8" x14ac:dyDescent="0.25">
      <c r="A590" s="31" t="s">
        <v>91</v>
      </c>
      <c r="B590" s="31" t="s">
        <v>97</v>
      </c>
      <c r="C590" s="32">
        <v>43565</v>
      </c>
      <c r="D590" s="33">
        <v>329.95</v>
      </c>
      <c r="E590" s="8">
        <v>12</v>
      </c>
      <c r="F590" s="33">
        <f t="shared" si="27"/>
        <v>3959.3999999999996</v>
      </c>
      <c r="G590" s="34">
        <f t="shared" si="28"/>
        <v>79.187999999999988</v>
      </c>
      <c r="H590" s="34">
        <f t="shared" si="29"/>
        <v>4038.5879999999997</v>
      </c>
    </row>
    <row r="591" spans="1:8" x14ac:dyDescent="0.25">
      <c r="A591" s="31" t="s">
        <v>96</v>
      </c>
      <c r="B591" s="31" t="s">
        <v>98</v>
      </c>
      <c r="C591" s="32">
        <v>43566</v>
      </c>
      <c r="D591" s="33">
        <v>649.99</v>
      </c>
      <c r="E591" s="8">
        <v>9</v>
      </c>
      <c r="F591" s="33">
        <f t="shared" si="27"/>
        <v>5849.91</v>
      </c>
      <c r="G591" s="34">
        <f t="shared" si="28"/>
        <v>116.9982</v>
      </c>
      <c r="H591" s="34">
        <f t="shared" si="29"/>
        <v>5966.9081999999999</v>
      </c>
    </row>
    <row r="592" spans="1:8" x14ac:dyDescent="0.25">
      <c r="A592" s="31" t="s">
        <v>93</v>
      </c>
      <c r="B592" s="31" t="s">
        <v>92</v>
      </c>
      <c r="C592" s="32">
        <v>43568</v>
      </c>
      <c r="D592" s="33">
        <v>64.95</v>
      </c>
      <c r="E592" s="8">
        <v>7</v>
      </c>
      <c r="F592" s="33">
        <f t="shared" si="27"/>
        <v>454.65000000000003</v>
      </c>
      <c r="G592" s="34">
        <f t="shared" si="28"/>
        <v>0</v>
      </c>
      <c r="H592" s="34">
        <f t="shared" si="29"/>
        <v>454.65000000000003</v>
      </c>
    </row>
    <row r="593" spans="1:8" x14ac:dyDescent="0.25">
      <c r="A593" s="31" t="s">
        <v>89</v>
      </c>
      <c r="B593" s="31" t="s">
        <v>92</v>
      </c>
      <c r="C593" s="32">
        <v>43568</v>
      </c>
      <c r="D593" s="33">
        <v>299.95</v>
      </c>
      <c r="E593" s="8">
        <v>12</v>
      </c>
      <c r="F593" s="33">
        <f t="shared" si="27"/>
        <v>3599.3999999999996</v>
      </c>
      <c r="G593" s="34">
        <f t="shared" si="28"/>
        <v>71.988</v>
      </c>
      <c r="H593" s="34">
        <f t="shared" si="29"/>
        <v>3671.3879999999995</v>
      </c>
    </row>
    <row r="594" spans="1:8" x14ac:dyDescent="0.25">
      <c r="A594" s="31" t="s">
        <v>96</v>
      </c>
      <c r="B594" s="31" t="s">
        <v>92</v>
      </c>
      <c r="C594" s="32">
        <v>43568</v>
      </c>
      <c r="D594" s="33">
        <v>649.99</v>
      </c>
      <c r="E594" s="8">
        <v>13</v>
      </c>
      <c r="F594" s="33">
        <f t="shared" si="27"/>
        <v>8449.8700000000008</v>
      </c>
      <c r="G594" s="34">
        <f t="shared" si="28"/>
        <v>168.99740000000003</v>
      </c>
      <c r="H594" s="34">
        <f t="shared" si="29"/>
        <v>8618.867400000001</v>
      </c>
    </row>
    <row r="595" spans="1:8" x14ac:dyDescent="0.25">
      <c r="A595" s="31" t="s">
        <v>95</v>
      </c>
      <c r="B595" s="31" t="s">
        <v>94</v>
      </c>
      <c r="C595" s="32">
        <v>43572</v>
      </c>
      <c r="D595" s="33">
        <v>139.94999999999999</v>
      </c>
      <c r="E595" s="8">
        <v>1</v>
      </c>
      <c r="F595" s="33">
        <f t="shared" si="27"/>
        <v>139.94999999999999</v>
      </c>
      <c r="G595" s="34">
        <f t="shared" si="28"/>
        <v>0</v>
      </c>
      <c r="H595" s="34">
        <f t="shared" si="29"/>
        <v>139.94999999999999</v>
      </c>
    </row>
    <row r="596" spans="1:8" x14ac:dyDescent="0.25">
      <c r="A596" s="31" t="s">
        <v>93</v>
      </c>
      <c r="B596" s="31" t="s">
        <v>90</v>
      </c>
      <c r="C596" s="32">
        <v>43572</v>
      </c>
      <c r="D596" s="33">
        <v>64.95</v>
      </c>
      <c r="E596" s="8">
        <v>7</v>
      </c>
      <c r="F596" s="33">
        <f t="shared" si="27"/>
        <v>454.65000000000003</v>
      </c>
      <c r="G596" s="34">
        <f t="shared" si="28"/>
        <v>0</v>
      </c>
      <c r="H596" s="34">
        <f t="shared" si="29"/>
        <v>454.65000000000003</v>
      </c>
    </row>
    <row r="597" spans="1:8" x14ac:dyDescent="0.25">
      <c r="A597" s="31" t="s">
        <v>95</v>
      </c>
      <c r="B597" s="31" t="s">
        <v>97</v>
      </c>
      <c r="C597" s="32">
        <v>43573</v>
      </c>
      <c r="D597" s="33">
        <v>139.94999999999999</v>
      </c>
      <c r="E597" s="8">
        <v>12</v>
      </c>
      <c r="F597" s="33">
        <f t="shared" si="27"/>
        <v>1679.3999999999999</v>
      </c>
      <c r="G597" s="34">
        <f t="shared" si="28"/>
        <v>33.588000000000001</v>
      </c>
      <c r="H597" s="34">
        <f t="shared" si="29"/>
        <v>1712.9879999999998</v>
      </c>
    </row>
    <row r="598" spans="1:8" x14ac:dyDescent="0.25">
      <c r="A598" s="31" t="s">
        <v>96</v>
      </c>
      <c r="B598" s="31" t="s">
        <v>98</v>
      </c>
      <c r="C598" s="32">
        <v>43573</v>
      </c>
      <c r="D598" s="33">
        <v>649.99</v>
      </c>
      <c r="E598" s="8">
        <v>5</v>
      </c>
      <c r="F598" s="33">
        <f t="shared" si="27"/>
        <v>3249.95</v>
      </c>
      <c r="G598" s="34">
        <f t="shared" si="28"/>
        <v>64.998999999999995</v>
      </c>
      <c r="H598" s="34">
        <f t="shared" si="29"/>
        <v>3314.9489999999996</v>
      </c>
    </row>
    <row r="599" spans="1:8" x14ac:dyDescent="0.25">
      <c r="A599" s="31" t="s">
        <v>91</v>
      </c>
      <c r="B599" s="31" t="s">
        <v>97</v>
      </c>
      <c r="C599" s="32">
        <v>43574</v>
      </c>
      <c r="D599" s="33">
        <v>329.95</v>
      </c>
      <c r="E599" s="8">
        <v>2</v>
      </c>
      <c r="F599" s="33">
        <f t="shared" si="27"/>
        <v>659.9</v>
      </c>
      <c r="G599" s="34">
        <f t="shared" si="28"/>
        <v>0</v>
      </c>
      <c r="H599" s="34">
        <f t="shared" si="29"/>
        <v>659.9</v>
      </c>
    </row>
    <row r="600" spans="1:8" x14ac:dyDescent="0.25">
      <c r="A600" s="31" t="s">
        <v>96</v>
      </c>
      <c r="B600" s="31" t="s">
        <v>92</v>
      </c>
      <c r="C600" s="32">
        <v>43575</v>
      </c>
      <c r="D600" s="33">
        <v>649.99</v>
      </c>
      <c r="E600" s="8">
        <v>14</v>
      </c>
      <c r="F600" s="33">
        <f t="shared" si="27"/>
        <v>9099.86</v>
      </c>
      <c r="G600" s="34">
        <f t="shared" si="28"/>
        <v>181.99720000000002</v>
      </c>
      <c r="H600" s="34">
        <f t="shared" si="29"/>
        <v>9281.8572000000004</v>
      </c>
    </row>
    <row r="601" spans="1:8" x14ac:dyDescent="0.25">
      <c r="A601" s="31" t="s">
        <v>93</v>
      </c>
      <c r="B601" s="31" t="s">
        <v>92</v>
      </c>
      <c r="C601" s="32">
        <v>43576</v>
      </c>
      <c r="D601" s="33">
        <v>64.95</v>
      </c>
      <c r="E601" s="8">
        <v>9</v>
      </c>
      <c r="F601" s="33">
        <f t="shared" si="27"/>
        <v>584.55000000000007</v>
      </c>
      <c r="G601" s="34">
        <f t="shared" si="28"/>
        <v>0</v>
      </c>
      <c r="H601" s="34">
        <f t="shared" si="29"/>
        <v>584.55000000000007</v>
      </c>
    </row>
    <row r="602" spans="1:8" x14ac:dyDescent="0.25">
      <c r="A602" s="31" t="s">
        <v>96</v>
      </c>
      <c r="B602" s="31" t="s">
        <v>97</v>
      </c>
      <c r="C602" s="32">
        <v>43578</v>
      </c>
      <c r="D602" s="33">
        <v>649.99</v>
      </c>
      <c r="E602" s="8">
        <v>10</v>
      </c>
      <c r="F602" s="33">
        <f t="shared" si="27"/>
        <v>6499.9</v>
      </c>
      <c r="G602" s="34">
        <f t="shared" si="28"/>
        <v>129.99799999999999</v>
      </c>
      <c r="H602" s="34">
        <f t="shared" si="29"/>
        <v>6629.8979999999992</v>
      </c>
    </row>
    <row r="603" spans="1:8" x14ac:dyDescent="0.25">
      <c r="A603" s="31" t="s">
        <v>96</v>
      </c>
      <c r="B603" s="31" t="s">
        <v>94</v>
      </c>
      <c r="C603" s="32">
        <v>43579</v>
      </c>
      <c r="D603" s="33">
        <v>649.99</v>
      </c>
      <c r="E603" s="8">
        <v>8</v>
      </c>
      <c r="F603" s="33">
        <f t="shared" si="27"/>
        <v>5199.92</v>
      </c>
      <c r="G603" s="34">
        <f t="shared" si="28"/>
        <v>103.9984</v>
      </c>
      <c r="H603" s="34">
        <f t="shared" si="29"/>
        <v>5303.9184000000005</v>
      </c>
    </row>
    <row r="604" spans="1:8" x14ac:dyDescent="0.25">
      <c r="A604" s="31" t="s">
        <v>93</v>
      </c>
      <c r="B604" s="31" t="s">
        <v>92</v>
      </c>
      <c r="C604" s="32">
        <v>43580</v>
      </c>
      <c r="D604" s="33">
        <v>64.95</v>
      </c>
      <c r="E604" s="8">
        <v>6</v>
      </c>
      <c r="F604" s="33">
        <f t="shared" si="27"/>
        <v>389.70000000000005</v>
      </c>
      <c r="G604" s="34">
        <f t="shared" si="28"/>
        <v>0</v>
      </c>
      <c r="H604" s="34">
        <f t="shared" si="29"/>
        <v>389.70000000000005</v>
      </c>
    </row>
    <row r="605" spans="1:8" x14ac:dyDescent="0.25">
      <c r="A605" s="31" t="s">
        <v>96</v>
      </c>
      <c r="B605" s="31" t="s">
        <v>90</v>
      </c>
      <c r="C605" s="32">
        <v>43580</v>
      </c>
      <c r="D605" s="33">
        <v>649.99</v>
      </c>
      <c r="E605" s="8">
        <v>11</v>
      </c>
      <c r="F605" s="33">
        <f t="shared" si="27"/>
        <v>7149.89</v>
      </c>
      <c r="G605" s="34">
        <f t="shared" si="28"/>
        <v>142.99780000000001</v>
      </c>
      <c r="H605" s="34">
        <f t="shared" si="29"/>
        <v>7292.8878000000004</v>
      </c>
    </row>
    <row r="606" spans="1:8" x14ac:dyDescent="0.25">
      <c r="A606" s="31" t="s">
        <v>96</v>
      </c>
      <c r="B606" s="31" t="s">
        <v>98</v>
      </c>
      <c r="C606" s="32">
        <v>43581</v>
      </c>
      <c r="D606" s="33">
        <v>649.99</v>
      </c>
      <c r="E606" s="8">
        <v>9</v>
      </c>
      <c r="F606" s="33">
        <f t="shared" si="27"/>
        <v>5849.91</v>
      </c>
      <c r="G606" s="34">
        <f t="shared" si="28"/>
        <v>116.9982</v>
      </c>
      <c r="H606" s="34">
        <f t="shared" si="29"/>
        <v>5966.9081999999999</v>
      </c>
    </row>
    <row r="607" spans="1:8" x14ac:dyDescent="0.25">
      <c r="A607" s="31" t="s">
        <v>91</v>
      </c>
      <c r="B607" s="31" t="s">
        <v>92</v>
      </c>
      <c r="C607" s="32">
        <v>43582</v>
      </c>
      <c r="D607" s="33">
        <v>329.95</v>
      </c>
      <c r="E607" s="8">
        <v>4</v>
      </c>
      <c r="F607" s="33">
        <f t="shared" si="27"/>
        <v>1319.8</v>
      </c>
      <c r="G607" s="34">
        <f t="shared" si="28"/>
        <v>0</v>
      </c>
      <c r="H607" s="34">
        <f t="shared" si="29"/>
        <v>1319.8</v>
      </c>
    </row>
    <row r="608" spans="1:8" x14ac:dyDescent="0.25">
      <c r="A608" s="31" t="s">
        <v>95</v>
      </c>
      <c r="B608" s="31" t="s">
        <v>98</v>
      </c>
      <c r="C608" s="32">
        <v>43583</v>
      </c>
      <c r="D608" s="33">
        <v>139.94999999999999</v>
      </c>
      <c r="E608" s="8">
        <v>1</v>
      </c>
      <c r="F608" s="33">
        <f t="shared" si="27"/>
        <v>139.94999999999999</v>
      </c>
      <c r="G608" s="34">
        <f t="shared" si="28"/>
        <v>0</v>
      </c>
      <c r="H608" s="34">
        <f t="shared" si="29"/>
        <v>139.94999999999999</v>
      </c>
    </row>
    <row r="609" spans="1:8" x14ac:dyDescent="0.25">
      <c r="A609" s="31" t="s">
        <v>96</v>
      </c>
      <c r="B609" s="31" t="s">
        <v>90</v>
      </c>
      <c r="C609" s="32">
        <v>43583</v>
      </c>
      <c r="D609" s="33">
        <v>649.99</v>
      </c>
      <c r="E609" s="8">
        <v>20</v>
      </c>
      <c r="F609" s="33">
        <f t="shared" si="27"/>
        <v>12999.8</v>
      </c>
      <c r="G609" s="34">
        <f t="shared" si="28"/>
        <v>259.99599999999998</v>
      </c>
      <c r="H609" s="34">
        <f t="shared" si="29"/>
        <v>13259.795999999998</v>
      </c>
    </row>
    <row r="610" spans="1:8" x14ac:dyDescent="0.25">
      <c r="A610" s="31" t="s">
        <v>89</v>
      </c>
      <c r="B610" s="31" t="s">
        <v>94</v>
      </c>
      <c r="C610" s="32">
        <v>43585</v>
      </c>
      <c r="D610" s="33">
        <v>299.95</v>
      </c>
      <c r="E610" s="8">
        <v>10</v>
      </c>
      <c r="F610" s="33">
        <f t="shared" si="27"/>
        <v>2999.5</v>
      </c>
      <c r="G610" s="34">
        <f t="shared" si="28"/>
        <v>59.99</v>
      </c>
      <c r="H610" s="34">
        <f t="shared" si="29"/>
        <v>3059.49</v>
      </c>
    </row>
    <row r="611" spans="1:8" x14ac:dyDescent="0.25">
      <c r="A611" s="31" t="s">
        <v>89</v>
      </c>
      <c r="B611" s="31" t="s">
        <v>92</v>
      </c>
      <c r="C611" s="32">
        <v>43585</v>
      </c>
      <c r="D611" s="33">
        <v>299.95</v>
      </c>
      <c r="E611" s="8">
        <v>1</v>
      </c>
      <c r="F611" s="33">
        <f t="shared" si="27"/>
        <v>299.95</v>
      </c>
      <c r="G611" s="34">
        <f t="shared" si="28"/>
        <v>0</v>
      </c>
      <c r="H611" s="34">
        <f t="shared" si="29"/>
        <v>299.95</v>
      </c>
    </row>
    <row r="612" spans="1:8" x14ac:dyDescent="0.25">
      <c r="A612" s="31" t="s">
        <v>95</v>
      </c>
      <c r="B612" s="31" t="s">
        <v>94</v>
      </c>
      <c r="C612" s="32">
        <v>43586</v>
      </c>
      <c r="D612" s="33">
        <v>139.94999999999999</v>
      </c>
      <c r="E612" s="8">
        <v>7</v>
      </c>
      <c r="F612" s="33">
        <f t="shared" si="27"/>
        <v>979.64999999999986</v>
      </c>
      <c r="G612" s="34">
        <f t="shared" si="28"/>
        <v>0</v>
      </c>
      <c r="H612" s="34">
        <f t="shared" si="29"/>
        <v>979.64999999999986</v>
      </c>
    </row>
    <row r="613" spans="1:8" x14ac:dyDescent="0.25">
      <c r="A613" s="31" t="s">
        <v>93</v>
      </c>
      <c r="B613" s="31" t="s">
        <v>97</v>
      </c>
      <c r="C613" s="32">
        <v>43586</v>
      </c>
      <c r="D613" s="33">
        <v>64.95</v>
      </c>
      <c r="E613" s="8">
        <v>11</v>
      </c>
      <c r="F613" s="33">
        <f t="shared" si="27"/>
        <v>714.45</v>
      </c>
      <c r="G613" s="34">
        <f t="shared" si="28"/>
        <v>0</v>
      </c>
      <c r="H613" s="34">
        <f t="shared" si="29"/>
        <v>714.45</v>
      </c>
    </row>
    <row r="614" spans="1:8" x14ac:dyDescent="0.25">
      <c r="A614" s="31" t="s">
        <v>93</v>
      </c>
      <c r="B614" s="31" t="s">
        <v>98</v>
      </c>
      <c r="C614" s="32">
        <v>43586</v>
      </c>
      <c r="D614" s="33">
        <v>64.95</v>
      </c>
      <c r="E614" s="8">
        <v>7</v>
      </c>
      <c r="F614" s="33">
        <f t="shared" si="27"/>
        <v>454.65000000000003</v>
      </c>
      <c r="G614" s="34">
        <f t="shared" si="28"/>
        <v>0</v>
      </c>
      <c r="H614" s="34">
        <f t="shared" si="29"/>
        <v>454.65000000000003</v>
      </c>
    </row>
    <row r="615" spans="1:8" x14ac:dyDescent="0.25">
      <c r="A615" s="31" t="s">
        <v>89</v>
      </c>
      <c r="B615" s="31" t="s">
        <v>98</v>
      </c>
      <c r="C615" s="32">
        <v>43586</v>
      </c>
      <c r="D615" s="33">
        <v>299.95</v>
      </c>
      <c r="E615" s="8">
        <v>9</v>
      </c>
      <c r="F615" s="33">
        <f t="shared" si="27"/>
        <v>2699.5499999999997</v>
      </c>
      <c r="G615" s="34">
        <f t="shared" si="28"/>
        <v>53.990999999999993</v>
      </c>
      <c r="H615" s="34">
        <f t="shared" si="29"/>
        <v>2753.5409999999997</v>
      </c>
    </row>
    <row r="616" spans="1:8" x14ac:dyDescent="0.25">
      <c r="A616" s="31" t="s">
        <v>95</v>
      </c>
      <c r="B616" s="31" t="s">
        <v>97</v>
      </c>
      <c r="C616" s="32">
        <v>43587</v>
      </c>
      <c r="D616" s="33">
        <v>139.94999999999999</v>
      </c>
      <c r="E616" s="8">
        <v>3</v>
      </c>
      <c r="F616" s="33">
        <f t="shared" si="27"/>
        <v>419.84999999999997</v>
      </c>
      <c r="G616" s="34">
        <f t="shared" si="28"/>
        <v>0</v>
      </c>
      <c r="H616" s="34">
        <f t="shared" si="29"/>
        <v>419.84999999999997</v>
      </c>
    </row>
    <row r="617" spans="1:8" x14ac:dyDescent="0.25">
      <c r="A617" s="31" t="s">
        <v>93</v>
      </c>
      <c r="B617" s="31" t="s">
        <v>90</v>
      </c>
      <c r="C617" s="32">
        <v>43590</v>
      </c>
      <c r="D617" s="33">
        <v>64.95</v>
      </c>
      <c r="E617" s="8">
        <v>8</v>
      </c>
      <c r="F617" s="33">
        <f t="shared" si="27"/>
        <v>519.6</v>
      </c>
      <c r="G617" s="34">
        <f t="shared" si="28"/>
        <v>0</v>
      </c>
      <c r="H617" s="34">
        <f t="shared" si="29"/>
        <v>519.6</v>
      </c>
    </row>
    <row r="618" spans="1:8" x14ac:dyDescent="0.25">
      <c r="A618" s="31" t="s">
        <v>89</v>
      </c>
      <c r="B618" s="31" t="s">
        <v>94</v>
      </c>
      <c r="C618" s="32">
        <v>43590</v>
      </c>
      <c r="D618" s="33">
        <v>299.95</v>
      </c>
      <c r="E618" s="8">
        <v>10</v>
      </c>
      <c r="F618" s="33">
        <f t="shared" si="27"/>
        <v>2999.5</v>
      </c>
      <c r="G618" s="34">
        <f t="shared" si="28"/>
        <v>59.99</v>
      </c>
      <c r="H618" s="34">
        <f t="shared" si="29"/>
        <v>3059.49</v>
      </c>
    </row>
    <row r="619" spans="1:8" x14ac:dyDescent="0.25">
      <c r="A619" s="31" t="s">
        <v>89</v>
      </c>
      <c r="B619" s="31" t="s">
        <v>97</v>
      </c>
      <c r="C619" s="32">
        <v>43590</v>
      </c>
      <c r="D619" s="33">
        <v>299.95</v>
      </c>
      <c r="E619" s="8">
        <v>2</v>
      </c>
      <c r="F619" s="33">
        <f t="shared" si="27"/>
        <v>599.9</v>
      </c>
      <c r="G619" s="34">
        <f t="shared" si="28"/>
        <v>0</v>
      </c>
      <c r="H619" s="34">
        <f t="shared" si="29"/>
        <v>599.9</v>
      </c>
    </row>
    <row r="620" spans="1:8" x14ac:dyDescent="0.25">
      <c r="A620" s="31" t="s">
        <v>91</v>
      </c>
      <c r="B620" s="31" t="s">
        <v>97</v>
      </c>
      <c r="C620" s="32">
        <v>43590</v>
      </c>
      <c r="D620" s="33">
        <v>329.95</v>
      </c>
      <c r="E620" s="8">
        <v>8</v>
      </c>
      <c r="F620" s="33">
        <f t="shared" si="27"/>
        <v>2639.6</v>
      </c>
      <c r="G620" s="34">
        <f t="shared" si="28"/>
        <v>52.792000000000002</v>
      </c>
      <c r="H620" s="34">
        <f t="shared" si="29"/>
        <v>2692.3919999999998</v>
      </c>
    </row>
    <row r="621" spans="1:8" x14ac:dyDescent="0.25">
      <c r="A621" s="31" t="s">
        <v>95</v>
      </c>
      <c r="B621" s="31" t="s">
        <v>97</v>
      </c>
      <c r="C621" s="32">
        <v>43592</v>
      </c>
      <c r="D621" s="33">
        <v>139.94999999999999</v>
      </c>
      <c r="E621" s="8">
        <v>14</v>
      </c>
      <c r="F621" s="33">
        <f t="shared" si="27"/>
        <v>1959.2999999999997</v>
      </c>
      <c r="G621" s="34">
        <f t="shared" si="28"/>
        <v>39.185999999999993</v>
      </c>
      <c r="H621" s="34">
        <f t="shared" si="29"/>
        <v>1998.4859999999996</v>
      </c>
    </row>
    <row r="622" spans="1:8" x14ac:dyDescent="0.25">
      <c r="A622" s="31" t="s">
        <v>93</v>
      </c>
      <c r="B622" s="31" t="s">
        <v>97</v>
      </c>
      <c r="C622" s="32">
        <v>43592</v>
      </c>
      <c r="D622" s="33">
        <v>64.95</v>
      </c>
      <c r="E622" s="8">
        <v>10</v>
      </c>
      <c r="F622" s="33">
        <f t="shared" si="27"/>
        <v>649.5</v>
      </c>
      <c r="G622" s="34">
        <f t="shared" si="28"/>
        <v>0</v>
      </c>
      <c r="H622" s="34">
        <f t="shared" si="29"/>
        <v>649.5</v>
      </c>
    </row>
    <row r="623" spans="1:8" x14ac:dyDescent="0.25">
      <c r="A623" s="31" t="s">
        <v>91</v>
      </c>
      <c r="B623" s="31" t="s">
        <v>92</v>
      </c>
      <c r="C623" s="32">
        <v>43592</v>
      </c>
      <c r="D623" s="33">
        <v>329.95</v>
      </c>
      <c r="E623" s="8">
        <v>5</v>
      </c>
      <c r="F623" s="33">
        <f t="shared" si="27"/>
        <v>1649.75</v>
      </c>
      <c r="G623" s="34">
        <f t="shared" si="28"/>
        <v>32.994999999999997</v>
      </c>
      <c r="H623" s="34">
        <f t="shared" si="29"/>
        <v>1682.7449999999999</v>
      </c>
    </row>
    <row r="624" spans="1:8" x14ac:dyDescent="0.25">
      <c r="A624" s="31" t="s">
        <v>93</v>
      </c>
      <c r="B624" s="31" t="s">
        <v>97</v>
      </c>
      <c r="C624" s="32">
        <v>43593</v>
      </c>
      <c r="D624" s="33">
        <v>64.95</v>
      </c>
      <c r="E624" s="8">
        <v>15</v>
      </c>
      <c r="F624" s="33">
        <f t="shared" si="27"/>
        <v>974.25</v>
      </c>
      <c r="G624" s="34">
        <f t="shared" si="28"/>
        <v>0</v>
      </c>
      <c r="H624" s="34">
        <f t="shared" si="29"/>
        <v>974.25</v>
      </c>
    </row>
    <row r="625" spans="1:8" x14ac:dyDescent="0.25">
      <c r="A625" s="31" t="s">
        <v>89</v>
      </c>
      <c r="B625" s="31" t="s">
        <v>97</v>
      </c>
      <c r="C625" s="32">
        <v>43593</v>
      </c>
      <c r="D625" s="33">
        <v>299.95</v>
      </c>
      <c r="E625" s="8">
        <v>12</v>
      </c>
      <c r="F625" s="33">
        <f t="shared" si="27"/>
        <v>3599.3999999999996</v>
      </c>
      <c r="G625" s="34">
        <f t="shared" si="28"/>
        <v>71.988</v>
      </c>
      <c r="H625" s="34">
        <f t="shared" si="29"/>
        <v>3671.3879999999995</v>
      </c>
    </row>
    <row r="626" spans="1:8" x14ac:dyDescent="0.25">
      <c r="A626" s="31" t="s">
        <v>95</v>
      </c>
      <c r="B626" s="31" t="s">
        <v>98</v>
      </c>
      <c r="C626" s="32">
        <v>43595</v>
      </c>
      <c r="D626" s="33">
        <v>139.94999999999999</v>
      </c>
      <c r="E626" s="8">
        <v>2</v>
      </c>
      <c r="F626" s="33">
        <f t="shared" si="27"/>
        <v>279.89999999999998</v>
      </c>
      <c r="G626" s="34">
        <f t="shared" si="28"/>
        <v>0</v>
      </c>
      <c r="H626" s="34">
        <f t="shared" si="29"/>
        <v>279.89999999999998</v>
      </c>
    </row>
    <row r="627" spans="1:8" x14ac:dyDescent="0.25">
      <c r="A627" s="31" t="s">
        <v>89</v>
      </c>
      <c r="B627" s="31" t="s">
        <v>90</v>
      </c>
      <c r="C627" s="32">
        <v>43597</v>
      </c>
      <c r="D627" s="33">
        <v>299.95</v>
      </c>
      <c r="E627" s="8">
        <v>11</v>
      </c>
      <c r="F627" s="33">
        <f t="shared" si="27"/>
        <v>3299.45</v>
      </c>
      <c r="G627" s="34">
        <f t="shared" si="28"/>
        <v>65.989000000000004</v>
      </c>
      <c r="H627" s="34">
        <f t="shared" si="29"/>
        <v>3365.4389999999999</v>
      </c>
    </row>
    <row r="628" spans="1:8" x14ac:dyDescent="0.25">
      <c r="A628" s="31" t="s">
        <v>96</v>
      </c>
      <c r="B628" s="31" t="s">
        <v>90</v>
      </c>
      <c r="C628" s="32">
        <v>43597</v>
      </c>
      <c r="D628" s="33">
        <v>649.99</v>
      </c>
      <c r="E628" s="8">
        <v>14</v>
      </c>
      <c r="F628" s="33">
        <f t="shared" si="27"/>
        <v>9099.86</v>
      </c>
      <c r="G628" s="34">
        <f t="shared" si="28"/>
        <v>181.99720000000002</v>
      </c>
      <c r="H628" s="34">
        <f t="shared" si="29"/>
        <v>9281.8572000000004</v>
      </c>
    </row>
    <row r="629" spans="1:8" x14ac:dyDescent="0.25">
      <c r="A629" s="31" t="s">
        <v>93</v>
      </c>
      <c r="B629" s="31" t="s">
        <v>90</v>
      </c>
      <c r="C629" s="32">
        <v>43599</v>
      </c>
      <c r="D629" s="33">
        <v>64.95</v>
      </c>
      <c r="E629" s="8">
        <v>17</v>
      </c>
      <c r="F629" s="33">
        <f t="shared" si="27"/>
        <v>1104.1500000000001</v>
      </c>
      <c r="G629" s="34">
        <f t="shared" si="28"/>
        <v>0</v>
      </c>
      <c r="H629" s="34">
        <f t="shared" si="29"/>
        <v>1104.1500000000001</v>
      </c>
    </row>
    <row r="630" spans="1:8" x14ac:dyDescent="0.25">
      <c r="A630" s="31" t="s">
        <v>89</v>
      </c>
      <c r="B630" s="31" t="s">
        <v>97</v>
      </c>
      <c r="C630" s="32">
        <v>43599</v>
      </c>
      <c r="D630" s="33">
        <v>299.95</v>
      </c>
      <c r="E630" s="8">
        <v>8</v>
      </c>
      <c r="F630" s="33">
        <f t="shared" si="27"/>
        <v>2399.6</v>
      </c>
      <c r="G630" s="34">
        <f t="shared" si="28"/>
        <v>47.991999999999997</v>
      </c>
      <c r="H630" s="34">
        <f t="shared" si="29"/>
        <v>2447.5920000000001</v>
      </c>
    </row>
    <row r="631" spans="1:8" x14ac:dyDescent="0.25">
      <c r="A631" s="31" t="s">
        <v>95</v>
      </c>
      <c r="B631" s="31" t="s">
        <v>98</v>
      </c>
      <c r="C631" s="32">
        <v>43600</v>
      </c>
      <c r="D631" s="33">
        <v>139.94999999999999</v>
      </c>
      <c r="E631" s="8">
        <v>13</v>
      </c>
      <c r="F631" s="33">
        <f t="shared" si="27"/>
        <v>1819.35</v>
      </c>
      <c r="G631" s="34">
        <f t="shared" si="28"/>
        <v>36.387</v>
      </c>
      <c r="H631" s="34">
        <f t="shared" si="29"/>
        <v>1855.7369999999999</v>
      </c>
    </row>
    <row r="632" spans="1:8" x14ac:dyDescent="0.25">
      <c r="A632" s="31" t="s">
        <v>89</v>
      </c>
      <c r="B632" s="31" t="s">
        <v>92</v>
      </c>
      <c r="C632" s="32">
        <v>43600</v>
      </c>
      <c r="D632" s="33">
        <v>299.95</v>
      </c>
      <c r="E632" s="8">
        <v>8</v>
      </c>
      <c r="F632" s="33">
        <f t="shared" si="27"/>
        <v>2399.6</v>
      </c>
      <c r="G632" s="34">
        <f t="shared" si="28"/>
        <v>47.991999999999997</v>
      </c>
      <c r="H632" s="34">
        <f t="shared" si="29"/>
        <v>2447.5920000000001</v>
      </c>
    </row>
    <row r="633" spans="1:8" x14ac:dyDescent="0.25">
      <c r="A633" s="31" t="s">
        <v>96</v>
      </c>
      <c r="B633" s="31" t="s">
        <v>97</v>
      </c>
      <c r="C633" s="32">
        <v>43600</v>
      </c>
      <c r="D633" s="33">
        <v>649.99</v>
      </c>
      <c r="E633" s="8">
        <v>13</v>
      </c>
      <c r="F633" s="33">
        <f t="shared" si="27"/>
        <v>8449.8700000000008</v>
      </c>
      <c r="G633" s="34">
        <f t="shared" si="28"/>
        <v>168.99740000000003</v>
      </c>
      <c r="H633" s="34">
        <f t="shared" si="29"/>
        <v>8618.867400000001</v>
      </c>
    </row>
    <row r="634" spans="1:8" x14ac:dyDescent="0.25">
      <c r="A634" s="31" t="s">
        <v>95</v>
      </c>
      <c r="B634" s="31" t="s">
        <v>97</v>
      </c>
      <c r="C634" s="32">
        <v>43601</v>
      </c>
      <c r="D634" s="33">
        <v>139.94999999999999</v>
      </c>
      <c r="E634" s="8">
        <v>6</v>
      </c>
      <c r="F634" s="33">
        <f t="shared" si="27"/>
        <v>839.69999999999993</v>
      </c>
      <c r="G634" s="34">
        <f t="shared" si="28"/>
        <v>0</v>
      </c>
      <c r="H634" s="34">
        <f t="shared" si="29"/>
        <v>839.69999999999993</v>
      </c>
    </row>
    <row r="635" spans="1:8" x14ac:dyDescent="0.25">
      <c r="A635" s="31" t="s">
        <v>93</v>
      </c>
      <c r="B635" s="31" t="s">
        <v>97</v>
      </c>
      <c r="C635" s="32">
        <v>43603</v>
      </c>
      <c r="D635" s="33">
        <v>64.95</v>
      </c>
      <c r="E635" s="8">
        <v>2</v>
      </c>
      <c r="F635" s="33">
        <f t="shared" si="27"/>
        <v>129.9</v>
      </c>
      <c r="G635" s="34">
        <f t="shared" si="28"/>
        <v>0</v>
      </c>
      <c r="H635" s="34">
        <f t="shared" si="29"/>
        <v>129.9</v>
      </c>
    </row>
    <row r="636" spans="1:8" x14ac:dyDescent="0.25">
      <c r="A636" s="31" t="s">
        <v>91</v>
      </c>
      <c r="B636" s="31" t="s">
        <v>90</v>
      </c>
      <c r="C636" s="32">
        <v>43603</v>
      </c>
      <c r="D636" s="33">
        <v>329.95</v>
      </c>
      <c r="E636" s="8">
        <v>7</v>
      </c>
      <c r="F636" s="33">
        <f t="shared" si="27"/>
        <v>2309.65</v>
      </c>
      <c r="G636" s="34">
        <f t="shared" si="28"/>
        <v>46.193000000000005</v>
      </c>
      <c r="H636" s="34">
        <f t="shared" si="29"/>
        <v>2355.8430000000003</v>
      </c>
    </row>
    <row r="637" spans="1:8" x14ac:dyDescent="0.25">
      <c r="A637" s="31" t="s">
        <v>96</v>
      </c>
      <c r="B637" s="31" t="s">
        <v>90</v>
      </c>
      <c r="C637" s="32">
        <v>43604</v>
      </c>
      <c r="D637" s="33">
        <v>649.99</v>
      </c>
      <c r="E637" s="8">
        <v>7</v>
      </c>
      <c r="F637" s="33">
        <f t="shared" si="27"/>
        <v>4549.93</v>
      </c>
      <c r="G637" s="34">
        <f t="shared" si="28"/>
        <v>90.99860000000001</v>
      </c>
      <c r="H637" s="34">
        <f t="shared" si="29"/>
        <v>4640.9286000000002</v>
      </c>
    </row>
    <row r="638" spans="1:8" x14ac:dyDescent="0.25">
      <c r="A638" s="31" t="s">
        <v>95</v>
      </c>
      <c r="B638" s="31" t="s">
        <v>94</v>
      </c>
      <c r="C638" s="32">
        <v>43606</v>
      </c>
      <c r="D638" s="33">
        <v>139.94999999999999</v>
      </c>
      <c r="E638" s="8">
        <v>14</v>
      </c>
      <c r="F638" s="33">
        <f t="shared" si="27"/>
        <v>1959.2999999999997</v>
      </c>
      <c r="G638" s="34">
        <f t="shared" si="28"/>
        <v>39.185999999999993</v>
      </c>
      <c r="H638" s="34">
        <f t="shared" si="29"/>
        <v>1998.4859999999996</v>
      </c>
    </row>
    <row r="639" spans="1:8" x14ac:dyDescent="0.25">
      <c r="A639" s="31" t="s">
        <v>95</v>
      </c>
      <c r="B639" s="31" t="s">
        <v>94</v>
      </c>
      <c r="C639" s="32">
        <v>43606</v>
      </c>
      <c r="D639" s="33">
        <v>139.94999999999999</v>
      </c>
      <c r="E639" s="8">
        <v>12</v>
      </c>
      <c r="F639" s="33">
        <f t="shared" si="27"/>
        <v>1679.3999999999999</v>
      </c>
      <c r="G639" s="34">
        <f t="shared" si="28"/>
        <v>33.588000000000001</v>
      </c>
      <c r="H639" s="34">
        <f t="shared" si="29"/>
        <v>1712.9879999999998</v>
      </c>
    </row>
    <row r="640" spans="1:8" x14ac:dyDescent="0.25">
      <c r="A640" s="31" t="s">
        <v>95</v>
      </c>
      <c r="B640" s="31" t="s">
        <v>92</v>
      </c>
      <c r="C640" s="32">
        <v>43606</v>
      </c>
      <c r="D640" s="33">
        <v>139.94999999999999</v>
      </c>
      <c r="E640" s="8">
        <v>13</v>
      </c>
      <c r="F640" s="33">
        <f t="shared" si="27"/>
        <v>1819.35</v>
      </c>
      <c r="G640" s="34">
        <f t="shared" si="28"/>
        <v>36.387</v>
      </c>
      <c r="H640" s="34">
        <f t="shared" si="29"/>
        <v>1855.7369999999999</v>
      </c>
    </row>
    <row r="641" spans="1:8" x14ac:dyDescent="0.25">
      <c r="A641" s="31" t="s">
        <v>89</v>
      </c>
      <c r="B641" s="31" t="s">
        <v>98</v>
      </c>
      <c r="C641" s="32">
        <v>43606</v>
      </c>
      <c r="D641" s="33">
        <v>299.95</v>
      </c>
      <c r="E641" s="8">
        <v>10</v>
      </c>
      <c r="F641" s="33">
        <f t="shared" si="27"/>
        <v>2999.5</v>
      </c>
      <c r="G641" s="34">
        <f t="shared" si="28"/>
        <v>59.99</v>
      </c>
      <c r="H641" s="34">
        <f t="shared" si="29"/>
        <v>3059.49</v>
      </c>
    </row>
    <row r="642" spans="1:8" x14ac:dyDescent="0.25">
      <c r="A642" s="31" t="s">
        <v>93</v>
      </c>
      <c r="B642" s="31" t="s">
        <v>98</v>
      </c>
      <c r="C642" s="32">
        <v>43607</v>
      </c>
      <c r="D642" s="33">
        <v>64.95</v>
      </c>
      <c r="E642" s="8">
        <v>2</v>
      </c>
      <c r="F642" s="33">
        <f t="shared" si="27"/>
        <v>129.9</v>
      </c>
      <c r="G642" s="34">
        <f t="shared" si="28"/>
        <v>0</v>
      </c>
      <c r="H642" s="34">
        <f t="shared" si="29"/>
        <v>129.9</v>
      </c>
    </row>
    <row r="643" spans="1:8" x14ac:dyDescent="0.25">
      <c r="A643" s="31" t="s">
        <v>89</v>
      </c>
      <c r="B643" s="31" t="s">
        <v>97</v>
      </c>
      <c r="C643" s="32">
        <v>43607</v>
      </c>
      <c r="D643" s="33">
        <v>299.95</v>
      </c>
      <c r="E643" s="8">
        <v>5</v>
      </c>
      <c r="F643" s="33">
        <f t="shared" si="27"/>
        <v>1499.75</v>
      </c>
      <c r="G643" s="34">
        <f t="shared" si="28"/>
        <v>0</v>
      </c>
      <c r="H643" s="34">
        <f t="shared" si="29"/>
        <v>1499.75</v>
      </c>
    </row>
    <row r="644" spans="1:8" x14ac:dyDescent="0.25">
      <c r="A644" s="31" t="s">
        <v>96</v>
      </c>
      <c r="B644" s="31" t="s">
        <v>90</v>
      </c>
      <c r="C644" s="32">
        <v>43607</v>
      </c>
      <c r="D644" s="33">
        <v>649.99</v>
      </c>
      <c r="E644" s="8">
        <v>20</v>
      </c>
      <c r="F644" s="33">
        <f t="shared" si="27"/>
        <v>12999.8</v>
      </c>
      <c r="G644" s="34">
        <f t="shared" si="28"/>
        <v>259.99599999999998</v>
      </c>
      <c r="H644" s="34">
        <f t="shared" si="29"/>
        <v>13259.795999999998</v>
      </c>
    </row>
    <row r="645" spans="1:8" x14ac:dyDescent="0.25">
      <c r="A645" s="31" t="s">
        <v>96</v>
      </c>
      <c r="B645" s="31" t="s">
        <v>92</v>
      </c>
      <c r="C645" s="32">
        <v>43607</v>
      </c>
      <c r="D645" s="33">
        <v>649.99</v>
      </c>
      <c r="E645" s="8">
        <v>4</v>
      </c>
      <c r="F645" s="33">
        <f t="shared" ref="F645:F708" si="30">D645*E645</f>
        <v>2599.96</v>
      </c>
      <c r="G645" s="34">
        <f t="shared" ref="G645:G708" si="31">IF(F645&gt;$M$3,F645*$M$4,0)</f>
        <v>51.999200000000002</v>
      </c>
      <c r="H645" s="34">
        <f t="shared" ref="H645:H708" si="32">F645+G645</f>
        <v>2651.9592000000002</v>
      </c>
    </row>
    <row r="646" spans="1:8" x14ac:dyDescent="0.25">
      <c r="A646" s="31" t="s">
        <v>96</v>
      </c>
      <c r="B646" s="31" t="s">
        <v>92</v>
      </c>
      <c r="C646" s="32">
        <v>43607</v>
      </c>
      <c r="D646" s="33">
        <v>649.99</v>
      </c>
      <c r="E646" s="8">
        <v>2</v>
      </c>
      <c r="F646" s="33">
        <f t="shared" si="30"/>
        <v>1299.98</v>
      </c>
      <c r="G646" s="34">
        <f t="shared" si="31"/>
        <v>0</v>
      </c>
      <c r="H646" s="34">
        <f t="shared" si="32"/>
        <v>1299.98</v>
      </c>
    </row>
    <row r="647" spans="1:8" x14ac:dyDescent="0.25">
      <c r="A647" s="31" t="s">
        <v>95</v>
      </c>
      <c r="B647" s="31" t="s">
        <v>90</v>
      </c>
      <c r="C647" s="32">
        <v>43609</v>
      </c>
      <c r="D647" s="33">
        <v>139.94999999999999</v>
      </c>
      <c r="E647" s="8">
        <v>17</v>
      </c>
      <c r="F647" s="33">
        <f t="shared" si="30"/>
        <v>2379.1499999999996</v>
      </c>
      <c r="G647" s="34">
        <f t="shared" si="31"/>
        <v>47.582999999999991</v>
      </c>
      <c r="H647" s="34">
        <f t="shared" si="32"/>
        <v>2426.7329999999997</v>
      </c>
    </row>
    <row r="648" spans="1:8" x14ac:dyDescent="0.25">
      <c r="A648" s="31" t="s">
        <v>95</v>
      </c>
      <c r="B648" s="31" t="s">
        <v>97</v>
      </c>
      <c r="C648" s="32">
        <v>43609</v>
      </c>
      <c r="D648" s="33">
        <v>139.94999999999999</v>
      </c>
      <c r="E648" s="8">
        <v>13</v>
      </c>
      <c r="F648" s="33">
        <f t="shared" si="30"/>
        <v>1819.35</v>
      </c>
      <c r="G648" s="34">
        <f t="shared" si="31"/>
        <v>36.387</v>
      </c>
      <c r="H648" s="34">
        <f t="shared" si="32"/>
        <v>1855.7369999999999</v>
      </c>
    </row>
    <row r="649" spans="1:8" x14ac:dyDescent="0.25">
      <c r="A649" s="31" t="s">
        <v>91</v>
      </c>
      <c r="B649" s="31" t="s">
        <v>98</v>
      </c>
      <c r="C649" s="32">
        <v>43610</v>
      </c>
      <c r="D649" s="33">
        <v>329.95</v>
      </c>
      <c r="E649" s="8">
        <v>9</v>
      </c>
      <c r="F649" s="33">
        <f t="shared" si="30"/>
        <v>2969.5499999999997</v>
      </c>
      <c r="G649" s="34">
        <f t="shared" si="31"/>
        <v>59.390999999999998</v>
      </c>
      <c r="H649" s="34">
        <f t="shared" si="32"/>
        <v>3028.9409999999998</v>
      </c>
    </row>
    <row r="650" spans="1:8" x14ac:dyDescent="0.25">
      <c r="A650" s="31" t="s">
        <v>89</v>
      </c>
      <c r="B650" s="31" t="s">
        <v>98</v>
      </c>
      <c r="C650" s="32">
        <v>43611</v>
      </c>
      <c r="D650" s="33">
        <v>299.95</v>
      </c>
      <c r="E650" s="8">
        <v>9</v>
      </c>
      <c r="F650" s="33">
        <f t="shared" si="30"/>
        <v>2699.5499999999997</v>
      </c>
      <c r="G650" s="34">
        <f t="shared" si="31"/>
        <v>53.990999999999993</v>
      </c>
      <c r="H650" s="34">
        <f t="shared" si="32"/>
        <v>2753.5409999999997</v>
      </c>
    </row>
    <row r="651" spans="1:8" x14ac:dyDescent="0.25">
      <c r="A651" s="31" t="s">
        <v>96</v>
      </c>
      <c r="B651" s="31" t="s">
        <v>90</v>
      </c>
      <c r="C651" s="32">
        <v>43611</v>
      </c>
      <c r="D651" s="33">
        <v>649.99</v>
      </c>
      <c r="E651" s="8">
        <v>8</v>
      </c>
      <c r="F651" s="33">
        <f t="shared" si="30"/>
        <v>5199.92</v>
      </c>
      <c r="G651" s="34">
        <f t="shared" si="31"/>
        <v>103.9984</v>
      </c>
      <c r="H651" s="34">
        <f t="shared" si="32"/>
        <v>5303.9184000000005</v>
      </c>
    </row>
    <row r="652" spans="1:8" x14ac:dyDescent="0.25">
      <c r="A652" s="31" t="s">
        <v>96</v>
      </c>
      <c r="B652" s="31" t="s">
        <v>98</v>
      </c>
      <c r="C652" s="32">
        <v>43611</v>
      </c>
      <c r="D652" s="33">
        <v>649.99</v>
      </c>
      <c r="E652" s="8">
        <v>12</v>
      </c>
      <c r="F652" s="33">
        <f t="shared" si="30"/>
        <v>7799.88</v>
      </c>
      <c r="G652" s="34">
        <f t="shared" si="31"/>
        <v>155.99760000000001</v>
      </c>
      <c r="H652" s="34">
        <f t="shared" si="32"/>
        <v>7955.8775999999998</v>
      </c>
    </row>
    <row r="653" spans="1:8" x14ac:dyDescent="0.25">
      <c r="A653" s="31" t="s">
        <v>91</v>
      </c>
      <c r="B653" s="31" t="s">
        <v>90</v>
      </c>
      <c r="C653" s="32">
        <v>43611</v>
      </c>
      <c r="D653" s="33">
        <v>329.95</v>
      </c>
      <c r="E653" s="8">
        <v>20</v>
      </c>
      <c r="F653" s="33">
        <f t="shared" si="30"/>
        <v>6599</v>
      </c>
      <c r="G653" s="34">
        <f t="shared" si="31"/>
        <v>131.97999999999999</v>
      </c>
      <c r="H653" s="34">
        <f t="shared" si="32"/>
        <v>6730.98</v>
      </c>
    </row>
    <row r="654" spans="1:8" x14ac:dyDescent="0.25">
      <c r="A654" s="31" t="s">
        <v>93</v>
      </c>
      <c r="B654" s="31" t="s">
        <v>98</v>
      </c>
      <c r="C654" s="32">
        <v>43613</v>
      </c>
      <c r="D654" s="33">
        <v>64.95</v>
      </c>
      <c r="E654" s="8">
        <v>3</v>
      </c>
      <c r="F654" s="33">
        <f t="shared" si="30"/>
        <v>194.85000000000002</v>
      </c>
      <c r="G654" s="34">
        <f t="shared" si="31"/>
        <v>0</v>
      </c>
      <c r="H654" s="34">
        <f t="shared" si="32"/>
        <v>194.85000000000002</v>
      </c>
    </row>
    <row r="655" spans="1:8" x14ac:dyDescent="0.25">
      <c r="A655" s="31" t="s">
        <v>95</v>
      </c>
      <c r="B655" s="31" t="s">
        <v>90</v>
      </c>
      <c r="C655" s="32">
        <v>43614</v>
      </c>
      <c r="D655" s="33">
        <v>139.94999999999999</v>
      </c>
      <c r="E655" s="8">
        <v>14</v>
      </c>
      <c r="F655" s="33">
        <f t="shared" si="30"/>
        <v>1959.2999999999997</v>
      </c>
      <c r="G655" s="34">
        <f t="shared" si="31"/>
        <v>39.185999999999993</v>
      </c>
      <c r="H655" s="34">
        <f t="shared" si="32"/>
        <v>1998.4859999999996</v>
      </c>
    </row>
    <row r="656" spans="1:8" x14ac:dyDescent="0.25">
      <c r="A656" s="31" t="s">
        <v>95</v>
      </c>
      <c r="B656" s="31" t="s">
        <v>97</v>
      </c>
      <c r="C656" s="32">
        <v>43614</v>
      </c>
      <c r="D656" s="33">
        <v>139.94999999999999</v>
      </c>
      <c r="E656" s="8">
        <v>4</v>
      </c>
      <c r="F656" s="33">
        <f t="shared" si="30"/>
        <v>559.79999999999995</v>
      </c>
      <c r="G656" s="34">
        <f t="shared" si="31"/>
        <v>0</v>
      </c>
      <c r="H656" s="34">
        <f t="shared" si="32"/>
        <v>559.79999999999995</v>
      </c>
    </row>
    <row r="657" spans="1:8" x14ac:dyDescent="0.25">
      <c r="A657" s="31" t="s">
        <v>96</v>
      </c>
      <c r="B657" s="31" t="s">
        <v>97</v>
      </c>
      <c r="C657" s="32">
        <v>43614</v>
      </c>
      <c r="D657" s="33">
        <v>649.99</v>
      </c>
      <c r="E657" s="8">
        <v>10</v>
      </c>
      <c r="F657" s="33">
        <f t="shared" si="30"/>
        <v>6499.9</v>
      </c>
      <c r="G657" s="34">
        <f t="shared" si="31"/>
        <v>129.99799999999999</v>
      </c>
      <c r="H657" s="34">
        <f t="shared" si="32"/>
        <v>6629.8979999999992</v>
      </c>
    </row>
    <row r="658" spans="1:8" x14ac:dyDescent="0.25">
      <c r="A658" s="31" t="s">
        <v>95</v>
      </c>
      <c r="B658" s="31" t="s">
        <v>90</v>
      </c>
      <c r="C658" s="32">
        <v>43617</v>
      </c>
      <c r="D658" s="33">
        <v>139.94999999999999</v>
      </c>
      <c r="E658" s="8">
        <v>6</v>
      </c>
      <c r="F658" s="33">
        <f t="shared" si="30"/>
        <v>839.69999999999993</v>
      </c>
      <c r="G658" s="34">
        <f t="shared" si="31"/>
        <v>0</v>
      </c>
      <c r="H658" s="34">
        <f t="shared" si="32"/>
        <v>839.69999999999993</v>
      </c>
    </row>
    <row r="659" spans="1:8" x14ac:dyDescent="0.25">
      <c r="A659" s="31" t="s">
        <v>89</v>
      </c>
      <c r="B659" s="31" t="s">
        <v>94</v>
      </c>
      <c r="C659" s="32">
        <v>43617</v>
      </c>
      <c r="D659" s="33">
        <v>299.95</v>
      </c>
      <c r="E659" s="8">
        <v>2</v>
      </c>
      <c r="F659" s="33">
        <f t="shared" si="30"/>
        <v>599.9</v>
      </c>
      <c r="G659" s="34">
        <f t="shared" si="31"/>
        <v>0</v>
      </c>
      <c r="H659" s="34">
        <f t="shared" si="32"/>
        <v>599.9</v>
      </c>
    </row>
    <row r="660" spans="1:8" x14ac:dyDescent="0.25">
      <c r="A660" s="31" t="s">
        <v>91</v>
      </c>
      <c r="B660" s="31" t="s">
        <v>94</v>
      </c>
      <c r="C660" s="32">
        <v>43620</v>
      </c>
      <c r="D660" s="33">
        <v>329.95</v>
      </c>
      <c r="E660" s="8">
        <v>7</v>
      </c>
      <c r="F660" s="33">
        <f t="shared" si="30"/>
        <v>2309.65</v>
      </c>
      <c r="G660" s="34">
        <f t="shared" si="31"/>
        <v>46.193000000000005</v>
      </c>
      <c r="H660" s="34">
        <f t="shared" si="32"/>
        <v>2355.8430000000003</v>
      </c>
    </row>
    <row r="661" spans="1:8" x14ac:dyDescent="0.25">
      <c r="A661" s="31" t="s">
        <v>96</v>
      </c>
      <c r="B661" s="31" t="s">
        <v>92</v>
      </c>
      <c r="C661" s="32">
        <v>43621</v>
      </c>
      <c r="D661" s="33">
        <v>649.99</v>
      </c>
      <c r="E661" s="8">
        <v>3</v>
      </c>
      <c r="F661" s="33">
        <f t="shared" si="30"/>
        <v>1949.97</v>
      </c>
      <c r="G661" s="34">
        <f t="shared" si="31"/>
        <v>38.999400000000001</v>
      </c>
      <c r="H661" s="34">
        <f t="shared" si="32"/>
        <v>1988.9694</v>
      </c>
    </row>
    <row r="662" spans="1:8" x14ac:dyDescent="0.25">
      <c r="A662" s="31" t="s">
        <v>89</v>
      </c>
      <c r="B662" s="31" t="s">
        <v>90</v>
      </c>
      <c r="C662" s="32">
        <v>43623</v>
      </c>
      <c r="D662" s="33">
        <v>299.95</v>
      </c>
      <c r="E662" s="8">
        <v>8</v>
      </c>
      <c r="F662" s="33">
        <f t="shared" si="30"/>
        <v>2399.6</v>
      </c>
      <c r="G662" s="34">
        <f t="shared" si="31"/>
        <v>47.991999999999997</v>
      </c>
      <c r="H662" s="34">
        <f t="shared" si="32"/>
        <v>2447.5920000000001</v>
      </c>
    </row>
    <row r="663" spans="1:8" x14ac:dyDescent="0.25">
      <c r="A663" s="31" t="s">
        <v>91</v>
      </c>
      <c r="B663" s="31" t="s">
        <v>98</v>
      </c>
      <c r="C663" s="32">
        <v>43623</v>
      </c>
      <c r="D663" s="33">
        <v>329.95</v>
      </c>
      <c r="E663" s="8">
        <v>9</v>
      </c>
      <c r="F663" s="33">
        <f t="shared" si="30"/>
        <v>2969.5499999999997</v>
      </c>
      <c r="G663" s="34">
        <f t="shared" si="31"/>
        <v>59.390999999999998</v>
      </c>
      <c r="H663" s="34">
        <f t="shared" si="32"/>
        <v>3028.9409999999998</v>
      </c>
    </row>
    <row r="664" spans="1:8" x14ac:dyDescent="0.25">
      <c r="A664" s="31" t="s">
        <v>96</v>
      </c>
      <c r="B664" s="31" t="s">
        <v>90</v>
      </c>
      <c r="C664" s="32">
        <v>43624</v>
      </c>
      <c r="D664" s="33">
        <v>649.99</v>
      </c>
      <c r="E664" s="8">
        <v>11</v>
      </c>
      <c r="F664" s="33">
        <f t="shared" si="30"/>
        <v>7149.89</v>
      </c>
      <c r="G664" s="34">
        <f t="shared" si="31"/>
        <v>142.99780000000001</v>
      </c>
      <c r="H664" s="34">
        <f t="shared" si="32"/>
        <v>7292.8878000000004</v>
      </c>
    </row>
    <row r="665" spans="1:8" x14ac:dyDescent="0.25">
      <c r="A665" s="31" t="s">
        <v>91</v>
      </c>
      <c r="B665" s="31" t="s">
        <v>92</v>
      </c>
      <c r="C665" s="32">
        <v>43624</v>
      </c>
      <c r="D665" s="33">
        <v>329.95</v>
      </c>
      <c r="E665" s="8">
        <v>11</v>
      </c>
      <c r="F665" s="33">
        <f t="shared" si="30"/>
        <v>3629.45</v>
      </c>
      <c r="G665" s="34">
        <f t="shared" si="31"/>
        <v>72.588999999999999</v>
      </c>
      <c r="H665" s="34">
        <f t="shared" si="32"/>
        <v>3702.0389999999998</v>
      </c>
    </row>
    <row r="666" spans="1:8" x14ac:dyDescent="0.25">
      <c r="A666" s="31" t="s">
        <v>93</v>
      </c>
      <c r="B666" s="31" t="s">
        <v>98</v>
      </c>
      <c r="C666" s="32">
        <v>43628</v>
      </c>
      <c r="D666" s="33">
        <v>64.95</v>
      </c>
      <c r="E666" s="8">
        <v>11</v>
      </c>
      <c r="F666" s="33">
        <f t="shared" si="30"/>
        <v>714.45</v>
      </c>
      <c r="G666" s="34">
        <f t="shared" si="31"/>
        <v>0</v>
      </c>
      <c r="H666" s="34">
        <f t="shared" si="32"/>
        <v>714.45</v>
      </c>
    </row>
    <row r="667" spans="1:8" x14ac:dyDescent="0.25">
      <c r="A667" s="31" t="s">
        <v>93</v>
      </c>
      <c r="B667" s="31" t="s">
        <v>98</v>
      </c>
      <c r="C667" s="32">
        <v>43628</v>
      </c>
      <c r="D667" s="33">
        <v>64.95</v>
      </c>
      <c r="E667" s="8">
        <v>11</v>
      </c>
      <c r="F667" s="33">
        <f t="shared" si="30"/>
        <v>714.45</v>
      </c>
      <c r="G667" s="34">
        <f t="shared" si="31"/>
        <v>0</v>
      </c>
      <c r="H667" s="34">
        <f t="shared" si="32"/>
        <v>714.45</v>
      </c>
    </row>
    <row r="668" spans="1:8" x14ac:dyDescent="0.25">
      <c r="A668" s="31" t="s">
        <v>96</v>
      </c>
      <c r="B668" s="31" t="s">
        <v>94</v>
      </c>
      <c r="C668" s="32">
        <v>43628</v>
      </c>
      <c r="D668" s="33">
        <v>649.99</v>
      </c>
      <c r="E668" s="8">
        <v>1</v>
      </c>
      <c r="F668" s="33">
        <f t="shared" si="30"/>
        <v>649.99</v>
      </c>
      <c r="G668" s="34">
        <f t="shared" si="31"/>
        <v>0</v>
      </c>
      <c r="H668" s="34">
        <f t="shared" si="32"/>
        <v>649.99</v>
      </c>
    </row>
    <row r="669" spans="1:8" x14ac:dyDescent="0.25">
      <c r="A669" s="31" t="s">
        <v>89</v>
      </c>
      <c r="B669" s="31" t="s">
        <v>97</v>
      </c>
      <c r="C669" s="32">
        <v>43630</v>
      </c>
      <c r="D669" s="33">
        <v>299.95</v>
      </c>
      <c r="E669" s="8">
        <v>1</v>
      </c>
      <c r="F669" s="33">
        <f t="shared" si="30"/>
        <v>299.95</v>
      </c>
      <c r="G669" s="34">
        <f t="shared" si="31"/>
        <v>0</v>
      </c>
      <c r="H669" s="34">
        <f t="shared" si="32"/>
        <v>299.95</v>
      </c>
    </row>
    <row r="670" spans="1:8" x14ac:dyDescent="0.25">
      <c r="A670" s="31" t="s">
        <v>96</v>
      </c>
      <c r="B670" s="31" t="s">
        <v>94</v>
      </c>
      <c r="C670" s="32">
        <v>43630</v>
      </c>
      <c r="D670" s="33">
        <v>649.99</v>
      </c>
      <c r="E670" s="8">
        <v>1</v>
      </c>
      <c r="F670" s="33">
        <f t="shared" si="30"/>
        <v>649.99</v>
      </c>
      <c r="G670" s="34">
        <f t="shared" si="31"/>
        <v>0</v>
      </c>
      <c r="H670" s="34">
        <f t="shared" si="32"/>
        <v>649.99</v>
      </c>
    </row>
    <row r="671" spans="1:8" x14ac:dyDescent="0.25">
      <c r="A671" s="31" t="s">
        <v>91</v>
      </c>
      <c r="B671" s="31" t="s">
        <v>94</v>
      </c>
      <c r="C671" s="32">
        <v>43630</v>
      </c>
      <c r="D671" s="33">
        <v>329.95</v>
      </c>
      <c r="E671" s="8">
        <v>3</v>
      </c>
      <c r="F671" s="33">
        <f t="shared" si="30"/>
        <v>989.84999999999991</v>
      </c>
      <c r="G671" s="34">
        <f t="shared" si="31"/>
        <v>0</v>
      </c>
      <c r="H671" s="34">
        <f t="shared" si="32"/>
        <v>989.84999999999991</v>
      </c>
    </row>
    <row r="672" spans="1:8" x14ac:dyDescent="0.25">
      <c r="A672" s="31" t="s">
        <v>89</v>
      </c>
      <c r="B672" s="31" t="s">
        <v>94</v>
      </c>
      <c r="C672" s="32">
        <v>43632</v>
      </c>
      <c r="D672" s="33">
        <v>299.95</v>
      </c>
      <c r="E672" s="8">
        <v>7</v>
      </c>
      <c r="F672" s="33">
        <f t="shared" si="30"/>
        <v>2099.65</v>
      </c>
      <c r="G672" s="34">
        <f t="shared" si="31"/>
        <v>41.993000000000002</v>
      </c>
      <c r="H672" s="34">
        <f t="shared" si="32"/>
        <v>2141.643</v>
      </c>
    </row>
    <row r="673" spans="1:8" x14ac:dyDescent="0.25">
      <c r="A673" s="31" t="s">
        <v>96</v>
      </c>
      <c r="B673" s="31" t="s">
        <v>94</v>
      </c>
      <c r="C673" s="32">
        <v>43632</v>
      </c>
      <c r="D673" s="33">
        <v>649.99</v>
      </c>
      <c r="E673" s="8">
        <v>12</v>
      </c>
      <c r="F673" s="33">
        <f t="shared" si="30"/>
        <v>7799.88</v>
      </c>
      <c r="G673" s="34">
        <f t="shared" si="31"/>
        <v>155.99760000000001</v>
      </c>
      <c r="H673" s="34">
        <f t="shared" si="32"/>
        <v>7955.8775999999998</v>
      </c>
    </row>
    <row r="674" spans="1:8" x14ac:dyDescent="0.25">
      <c r="A674" s="31" t="s">
        <v>96</v>
      </c>
      <c r="B674" s="31" t="s">
        <v>90</v>
      </c>
      <c r="C674" s="32">
        <v>43635</v>
      </c>
      <c r="D674" s="33">
        <v>649.99</v>
      </c>
      <c r="E674" s="8">
        <v>19</v>
      </c>
      <c r="F674" s="33">
        <f t="shared" si="30"/>
        <v>12349.81</v>
      </c>
      <c r="G674" s="34">
        <f t="shared" si="31"/>
        <v>246.99619999999999</v>
      </c>
      <c r="H674" s="34">
        <f t="shared" si="32"/>
        <v>12596.806199999999</v>
      </c>
    </row>
    <row r="675" spans="1:8" x14ac:dyDescent="0.25">
      <c r="A675" s="31" t="s">
        <v>93</v>
      </c>
      <c r="B675" s="31" t="s">
        <v>98</v>
      </c>
      <c r="C675" s="32">
        <v>43636</v>
      </c>
      <c r="D675" s="33">
        <v>64.95</v>
      </c>
      <c r="E675" s="8">
        <v>3</v>
      </c>
      <c r="F675" s="33">
        <f t="shared" si="30"/>
        <v>194.85000000000002</v>
      </c>
      <c r="G675" s="34">
        <f t="shared" si="31"/>
        <v>0</v>
      </c>
      <c r="H675" s="34">
        <f t="shared" si="32"/>
        <v>194.85000000000002</v>
      </c>
    </row>
    <row r="676" spans="1:8" x14ac:dyDescent="0.25">
      <c r="A676" s="31" t="s">
        <v>96</v>
      </c>
      <c r="B676" s="31" t="s">
        <v>90</v>
      </c>
      <c r="C676" s="32">
        <v>43636</v>
      </c>
      <c r="D676" s="33">
        <v>649.99</v>
      </c>
      <c r="E676" s="8">
        <v>16</v>
      </c>
      <c r="F676" s="33">
        <f t="shared" si="30"/>
        <v>10399.84</v>
      </c>
      <c r="G676" s="34">
        <f t="shared" si="31"/>
        <v>207.99680000000001</v>
      </c>
      <c r="H676" s="34">
        <f t="shared" si="32"/>
        <v>10607.836800000001</v>
      </c>
    </row>
    <row r="677" spans="1:8" x14ac:dyDescent="0.25">
      <c r="A677" s="31" t="s">
        <v>96</v>
      </c>
      <c r="B677" s="31" t="s">
        <v>90</v>
      </c>
      <c r="C677" s="32">
        <v>43636</v>
      </c>
      <c r="D677" s="33">
        <v>649.99</v>
      </c>
      <c r="E677" s="8">
        <v>17</v>
      </c>
      <c r="F677" s="33">
        <f t="shared" si="30"/>
        <v>11049.83</v>
      </c>
      <c r="G677" s="34">
        <f t="shared" si="31"/>
        <v>220.9966</v>
      </c>
      <c r="H677" s="34">
        <f t="shared" si="32"/>
        <v>11270.8266</v>
      </c>
    </row>
    <row r="678" spans="1:8" x14ac:dyDescent="0.25">
      <c r="A678" s="31" t="s">
        <v>96</v>
      </c>
      <c r="B678" s="31" t="s">
        <v>98</v>
      </c>
      <c r="C678" s="32">
        <v>43636</v>
      </c>
      <c r="D678" s="33">
        <v>649.99</v>
      </c>
      <c r="E678" s="8">
        <v>8</v>
      </c>
      <c r="F678" s="33">
        <f t="shared" si="30"/>
        <v>5199.92</v>
      </c>
      <c r="G678" s="34">
        <f t="shared" si="31"/>
        <v>103.9984</v>
      </c>
      <c r="H678" s="34">
        <f t="shared" si="32"/>
        <v>5303.9184000000005</v>
      </c>
    </row>
    <row r="679" spans="1:8" x14ac:dyDescent="0.25">
      <c r="A679" s="31" t="s">
        <v>93</v>
      </c>
      <c r="B679" s="31" t="s">
        <v>97</v>
      </c>
      <c r="C679" s="32">
        <v>43637</v>
      </c>
      <c r="D679" s="33">
        <v>64.95</v>
      </c>
      <c r="E679" s="8">
        <v>15</v>
      </c>
      <c r="F679" s="33">
        <f t="shared" si="30"/>
        <v>974.25</v>
      </c>
      <c r="G679" s="34">
        <f t="shared" si="31"/>
        <v>0</v>
      </c>
      <c r="H679" s="34">
        <f t="shared" si="32"/>
        <v>974.25</v>
      </c>
    </row>
    <row r="680" spans="1:8" x14ac:dyDescent="0.25">
      <c r="A680" s="31" t="s">
        <v>95</v>
      </c>
      <c r="B680" s="31" t="s">
        <v>94</v>
      </c>
      <c r="C680" s="32">
        <v>43638</v>
      </c>
      <c r="D680" s="33">
        <v>139.94999999999999</v>
      </c>
      <c r="E680" s="8">
        <v>13</v>
      </c>
      <c r="F680" s="33">
        <f t="shared" si="30"/>
        <v>1819.35</v>
      </c>
      <c r="G680" s="34">
        <f t="shared" si="31"/>
        <v>36.387</v>
      </c>
      <c r="H680" s="34">
        <f t="shared" si="32"/>
        <v>1855.7369999999999</v>
      </c>
    </row>
    <row r="681" spans="1:8" x14ac:dyDescent="0.25">
      <c r="A681" s="31" t="s">
        <v>95</v>
      </c>
      <c r="B681" s="31" t="s">
        <v>97</v>
      </c>
      <c r="C681" s="32">
        <v>43638</v>
      </c>
      <c r="D681" s="33">
        <v>139.94999999999999</v>
      </c>
      <c r="E681" s="8">
        <v>3</v>
      </c>
      <c r="F681" s="33">
        <f t="shared" si="30"/>
        <v>419.84999999999997</v>
      </c>
      <c r="G681" s="34">
        <f t="shared" si="31"/>
        <v>0</v>
      </c>
      <c r="H681" s="34">
        <f t="shared" si="32"/>
        <v>419.84999999999997</v>
      </c>
    </row>
    <row r="682" spans="1:8" x14ac:dyDescent="0.25">
      <c r="A682" s="31" t="s">
        <v>93</v>
      </c>
      <c r="B682" s="31" t="s">
        <v>94</v>
      </c>
      <c r="C682" s="32">
        <v>43639</v>
      </c>
      <c r="D682" s="33">
        <v>64.95</v>
      </c>
      <c r="E682" s="8">
        <v>6</v>
      </c>
      <c r="F682" s="33">
        <f t="shared" si="30"/>
        <v>389.70000000000005</v>
      </c>
      <c r="G682" s="34">
        <f t="shared" si="31"/>
        <v>0</v>
      </c>
      <c r="H682" s="34">
        <f t="shared" si="32"/>
        <v>389.70000000000005</v>
      </c>
    </row>
    <row r="683" spans="1:8" x14ac:dyDescent="0.25">
      <c r="A683" s="31" t="s">
        <v>89</v>
      </c>
      <c r="B683" s="31" t="s">
        <v>92</v>
      </c>
      <c r="C683" s="32">
        <v>43639</v>
      </c>
      <c r="D683" s="33">
        <v>299.95</v>
      </c>
      <c r="E683" s="8">
        <v>5</v>
      </c>
      <c r="F683" s="33">
        <f t="shared" si="30"/>
        <v>1499.75</v>
      </c>
      <c r="G683" s="34">
        <f t="shared" si="31"/>
        <v>0</v>
      </c>
      <c r="H683" s="34">
        <f t="shared" si="32"/>
        <v>1499.75</v>
      </c>
    </row>
    <row r="684" spans="1:8" x14ac:dyDescent="0.25">
      <c r="A684" s="31" t="s">
        <v>89</v>
      </c>
      <c r="B684" s="31" t="s">
        <v>92</v>
      </c>
      <c r="C684" s="32">
        <v>43641</v>
      </c>
      <c r="D684" s="33">
        <v>299.95</v>
      </c>
      <c r="E684" s="8">
        <v>2</v>
      </c>
      <c r="F684" s="33">
        <f t="shared" si="30"/>
        <v>599.9</v>
      </c>
      <c r="G684" s="34">
        <f t="shared" si="31"/>
        <v>0</v>
      </c>
      <c r="H684" s="34">
        <f t="shared" si="32"/>
        <v>599.9</v>
      </c>
    </row>
    <row r="685" spans="1:8" x14ac:dyDescent="0.25">
      <c r="A685" s="31" t="s">
        <v>91</v>
      </c>
      <c r="B685" s="31" t="s">
        <v>92</v>
      </c>
      <c r="C685" s="32">
        <v>43641</v>
      </c>
      <c r="D685" s="33">
        <v>329.95</v>
      </c>
      <c r="E685" s="8">
        <v>15</v>
      </c>
      <c r="F685" s="33">
        <f t="shared" si="30"/>
        <v>4949.25</v>
      </c>
      <c r="G685" s="34">
        <f t="shared" si="31"/>
        <v>98.984999999999999</v>
      </c>
      <c r="H685" s="34">
        <f t="shared" si="32"/>
        <v>5048.2349999999997</v>
      </c>
    </row>
    <row r="686" spans="1:8" x14ac:dyDescent="0.25">
      <c r="A686" s="31" t="s">
        <v>93</v>
      </c>
      <c r="B686" s="31" t="s">
        <v>94</v>
      </c>
      <c r="C686" s="32">
        <v>43642</v>
      </c>
      <c r="D686" s="33">
        <v>64.95</v>
      </c>
      <c r="E686" s="8">
        <v>4</v>
      </c>
      <c r="F686" s="33">
        <f t="shared" si="30"/>
        <v>259.8</v>
      </c>
      <c r="G686" s="34">
        <f t="shared" si="31"/>
        <v>0</v>
      </c>
      <c r="H686" s="34">
        <f t="shared" si="32"/>
        <v>259.8</v>
      </c>
    </row>
    <row r="687" spans="1:8" x14ac:dyDescent="0.25">
      <c r="A687" s="31" t="s">
        <v>93</v>
      </c>
      <c r="B687" s="31" t="s">
        <v>92</v>
      </c>
      <c r="C687" s="32">
        <v>43642</v>
      </c>
      <c r="D687" s="33">
        <v>64.95</v>
      </c>
      <c r="E687" s="8">
        <v>8</v>
      </c>
      <c r="F687" s="33">
        <f t="shared" si="30"/>
        <v>519.6</v>
      </c>
      <c r="G687" s="34">
        <f t="shared" si="31"/>
        <v>0</v>
      </c>
      <c r="H687" s="34">
        <f t="shared" si="32"/>
        <v>519.6</v>
      </c>
    </row>
    <row r="688" spans="1:8" x14ac:dyDescent="0.25">
      <c r="A688" s="31" t="s">
        <v>91</v>
      </c>
      <c r="B688" s="31" t="s">
        <v>90</v>
      </c>
      <c r="C688" s="32">
        <v>43642</v>
      </c>
      <c r="D688" s="33">
        <v>329.95</v>
      </c>
      <c r="E688" s="8">
        <v>9</v>
      </c>
      <c r="F688" s="33">
        <f t="shared" si="30"/>
        <v>2969.5499999999997</v>
      </c>
      <c r="G688" s="34">
        <f t="shared" si="31"/>
        <v>59.390999999999998</v>
      </c>
      <c r="H688" s="34">
        <f t="shared" si="32"/>
        <v>3028.9409999999998</v>
      </c>
    </row>
    <row r="689" spans="1:8" x14ac:dyDescent="0.25">
      <c r="A689" s="31" t="s">
        <v>96</v>
      </c>
      <c r="B689" s="31" t="s">
        <v>90</v>
      </c>
      <c r="C689" s="32">
        <v>43643</v>
      </c>
      <c r="D689" s="33">
        <v>649.99</v>
      </c>
      <c r="E689" s="8">
        <v>10</v>
      </c>
      <c r="F689" s="33">
        <f t="shared" si="30"/>
        <v>6499.9</v>
      </c>
      <c r="G689" s="34">
        <f t="shared" si="31"/>
        <v>129.99799999999999</v>
      </c>
      <c r="H689" s="34">
        <f t="shared" si="32"/>
        <v>6629.8979999999992</v>
      </c>
    </row>
    <row r="690" spans="1:8" x14ac:dyDescent="0.25">
      <c r="A690" s="31" t="s">
        <v>93</v>
      </c>
      <c r="B690" s="31" t="s">
        <v>94</v>
      </c>
      <c r="C690" s="32">
        <v>43644</v>
      </c>
      <c r="D690" s="33">
        <v>64.95</v>
      </c>
      <c r="E690" s="8">
        <v>4</v>
      </c>
      <c r="F690" s="33">
        <f t="shared" si="30"/>
        <v>259.8</v>
      </c>
      <c r="G690" s="34">
        <f t="shared" si="31"/>
        <v>0</v>
      </c>
      <c r="H690" s="34">
        <f t="shared" si="32"/>
        <v>259.8</v>
      </c>
    </row>
    <row r="691" spans="1:8" x14ac:dyDescent="0.25">
      <c r="A691" s="31" t="s">
        <v>91</v>
      </c>
      <c r="B691" s="31" t="s">
        <v>97</v>
      </c>
      <c r="C691" s="32">
        <v>43644</v>
      </c>
      <c r="D691" s="33">
        <v>329.95</v>
      </c>
      <c r="E691" s="8">
        <v>13</v>
      </c>
      <c r="F691" s="33">
        <f t="shared" si="30"/>
        <v>4289.3499999999995</v>
      </c>
      <c r="G691" s="34">
        <f t="shared" si="31"/>
        <v>85.786999999999992</v>
      </c>
      <c r="H691" s="34">
        <f t="shared" si="32"/>
        <v>4375.1369999999997</v>
      </c>
    </row>
    <row r="692" spans="1:8" x14ac:dyDescent="0.25">
      <c r="A692" s="31" t="s">
        <v>95</v>
      </c>
      <c r="B692" s="31" t="s">
        <v>90</v>
      </c>
      <c r="C692" s="32">
        <v>43646</v>
      </c>
      <c r="D692" s="33">
        <v>139.94999999999999</v>
      </c>
      <c r="E692" s="8">
        <v>8</v>
      </c>
      <c r="F692" s="33">
        <f t="shared" si="30"/>
        <v>1119.5999999999999</v>
      </c>
      <c r="G692" s="34">
        <f t="shared" si="31"/>
        <v>0</v>
      </c>
      <c r="H692" s="34">
        <f t="shared" si="32"/>
        <v>1119.5999999999999</v>
      </c>
    </row>
    <row r="693" spans="1:8" x14ac:dyDescent="0.25">
      <c r="A693" s="31" t="s">
        <v>95</v>
      </c>
      <c r="B693" s="31" t="s">
        <v>98</v>
      </c>
      <c r="C693" s="32">
        <v>43648</v>
      </c>
      <c r="D693" s="33">
        <v>139.94999999999999</v>
      </c>
      <c r="E693" s="8">
        <v>3</v>
      </c>
      <c r="F693" s="33">
        <f t="shared" si="30"/>
        <v>419.84999999999997</v>
      </c>
      <c r="G693" s="34">
        <f t="shared" si="31"/>
        <v>0</v>
      </c>
      <c r="H693" s="34">
        <f t="shared" si="32"/>
        <v>419.84999999999997</v>
      </c>
    </row>
    <row r="694" spans="1:8" x14ac:dyDescent="0.25">
      <c r="A694" s="31" t="s">
        <v>93</v>
      </c>
      <c r="B694" s="31" t="s">
        <v>92</v>
      </c>
      <c r="C694" s="32">
        <v>43648</v>
      </c>
      <c r="D694" s="33">
        <v>64.95</v>
      </c>
      <c r="E694" s="8">
        <v>10</v>
      </c>
      <c r="F694" s="33">
        <f t="shared" si="30"/>
        <v>649.5</v>
      </c>
      <c r="G694" s="34">
        <f t="shared" si="31"/>
        <v>0</v>
      </c>
      <c r="H694" s="34">
        <f t="shared" si="32"/>
        <v>649.5</v>
      </c>
    </row>
    <row r="695" spans="1:8" x14ac:dyDescent="0.25">
      <c r="A695" s="31" t="s">
        <v>93</v>
      </c>
      <c r="B695" s="31" t="s">
        <v>98</v>
      </c>
      <c r="C695" s="32">
        <v>43648</v>
      </c>
      <c r="D695" s="33">
        <v>64.95</v>
      </c>
      <c r="E695" s="8">
        <v>15</v>
      </c>
      <c r="F695" s="33">
        <f t="shared" si="30"/>
        <v>974.25</v>
      </c>
      <c r="G695" s="34">
        <f t="shared" si="31"/>
        <v>0</v>
      </c>
      <c r="H695" s="34">
        <f t="shared" si="32"/>
        <v>974.25</v>
      </c>
    </row>
    <row r="696" spans="1:8" x14ac:dyDescent="0.25">
      <c r="A696" s="31" t="s">
        <v>89</v>
      </c>
      <c r="B696" s="31" t="s">
        <v>92</v>
      </c>
      <c r="C696" s="32">
        <v>43648</v>
      </c>
      <c r="D696" s="33">
        <v>299.95</v>
      </c>
      <c r="E696" s="8">
        <v>7</v>
      </c>
      <c r="F696" s="33">
        <f t="shared" si="30"/>
        <v>2099.65</v>
      </c>
      <c r="G696" s="34">
        <f t="shared" si="31"/>
        <v>41.993000000000002</v>
      </c>
      <c r="H696" s="34">
        <f t="shared" si="32"/>
        <v>2141.643</v>
      </c>
    </row>
    <row r="697" spans="1:8" x14ac:dyDescent="0.25">
      <c r="A697" s="31" t="s">
        <v>95</v>
      </c>
      <c r="B697" s="31" t="s">
        <v>90</v>
      </c>
      <c r="C697" s="32">
        <v>43649</v>
      </c>
      <c r="D697" s="33">
        <v>139.94999999999999</v>
      </c>
      <c r="E697" s="8">
        <v>17</v>
      </c>
      <c r="F697" s="33">
        <f t="shared" si="30"/>
        <v>2379.1499999999996</v>
      </c>
      <c r="G697" s="34">
        <f t="shared" si="31"/>
        <v>47.582999999999991</v>
      </c>
      <c r="H697" s="34">
        <f t="shared" si="32"/>
        <v>2426.7329999999997</v>
      </c>
    </row>
    <row r="698" spans="1:8" x14ac:dyDescent="0.25">
      <c r="A698" s="31" t="s">
        <v>93</v>
      </c>
      <c r="B698" s="31" t="s">
        <v>94</v>
      </c>
      <c r="C698" s="32">
        <v>43649</v>
      </c>
      <c r="D698" s="33">
        <v>64.95</v>
      </c>
      <c r="E698" s="8">
        <v>3</v>
      </c>
      <c r="F698" s="33">
        <f t="shared" si="30"/>
        <v>194.85000000000002</v>
      </c>
      <c r="G698" s="34">
        <f t="shared" si="31"/>
        <v>0</v>
      </c>
      <c r="H698" s="34">
        <f t="shared" si="32"/>
        <v>194.85000000000002</v>
      </c>
    </row>
    <row r="699" spans="1:8" x14ac:dyDescent="0.25">
      <c r="A699" s="31" t="s">
        <v>93</v>
      </c>
      <c r="B699" s="31" t="s">
        <v>97</v>
      </c>
      <c r="C699" s="32">
        <v>43649</v>
      </c>
      <c r="D699" s="33">
        <v>64.95</v>
      </c>
      <c r="E699" s="8">
        <v>14</v>
      </c>
      <c r="F699" s="33">
        <f t="shared" si="30"/>
        <v>909.30000000000007</v>
      </c>
      <c r="G699" s="34">
        <f t="shared" si="31"/>
        <v>0</v>
      </c>
      <c r="H699" s="34">
        <f t="shared" si="32"/>
        <v>909.30000000000007</v>
      </c>
    </row>
    <row r="700" spans="1:8" x14ac:dyDescent="0.25">
      <c r="A700" s="31" t="s">
        <v>96</v>
      </c>
      <c r="B700" s="31" t="s">
        <v>98</v>
      </c>
      <c r="C700" s="32">
        <v>43649</v>
      </c>
      <c r="D700" s="33">
        <v>649.99</v>
      </c>
      <c r="E700" s="8">
        <v>5</v>
      </c>
      <c r="F700" s="33">
        <f t="shared" si="30"/>
        <v>3249.95</v>
      </c>
      <c r="G700" s="34">
        <f t="shared" si="31"/>
        <v>64.998999999999995</v>
      </c>
      <c r="H700" s="34">
        <f t="shared" si="32"/>
        <v>3314.9489999999996</v>
      </c>
    </row>
    <row r="701" spans="1:8" x14ac:dyDescent="0.25">
      <c r="A701" s="31" t="s">
        <v>89</v>
      </c>
      <c r="B701" s="31" t="s">
        <v>90</v>
      </c>
      <c r="C701" s="32">
        <v>43650</v>
      </c>
      <c r="D701" s="33">
        <v>299.95</v>
      </c>
      <c r="E701" s="8">
        <v>6</v>
      </c>
      <c r="F701" s="33">
        <f t="shared" si="30"/>
        <v>1799.6999999999998</v>
      </c>
      <c r="G701" s="34">
        <f t="shared" si="31"/>
        <v>35.994</v>
      </c>
      <c r="H701" s="34">
        <f t="shared" si="32"/>
        <v>1835.6939999999997</v>
      </c>
    </row>
    <row r="702" spans="1:8" x14ac:dyDescent="0.25">
      <c r="A702" s="31" t="s">
        <v>89</v>
      </c>
      <c r="B702" s="31" t="s">
        <v>90</v>
      </c>
      <c r="C702" s="32">
        <v>43651</v>
      </c>
      <c r="D702" s="33">
        <v>299.95</v>
      </c>
      <c r="E702" s="8">
        <v>9</v>
      </c>
      <c r="F702" s="33">
        <f t="shared" si="30"/>
        <v>2699.5499999999997</v>
      </c>
      <c r="G702" s="34">
        <f t="shared" si="31"/>
        <v>53.990999999999993</v>
      </c>
      <c r="H702" s="34">
        <f t="shared" si="32"/>
        <v>2753.5409999999997</v>
      </c>
    </row>
    <row r="703" spans="1:8" x14ac:dyDescent="0.25">
      <c r="A703" s="31" t="s">
        <v>89</v>
      </c>
      <c r="B703" s="31" t="s">
        <v>92</v>
      </c>
      <c r="C703" s="32">
        <v>43651</v>
      </c>
      <c r="D703" s="33">
        <v>299.95</v>
      </c>
      <c r="E703" s="8">
        <v>6</v>
      </c>
      <c r="F703" s="33">
        <f t="shared" si="30"/>
        <v>1799.6999999999998</v>
      </c>
      <c r="G703" s="34">
        <f t="shared" si="31"/>
        <v>35.994</v>
      </c>
      <c r="H703" s="34">
        <f t="shared" si="32"/>
        <v>1835.6939999999997</v>
      </c>
    </row>
    <row r="704" spans="1:8" x14ac:dyDescent="0.25">
      <c r="A704" s="31" t="s">
        <v>95</v>
      </c>
      <c r="B704" s="31" t="s">
        <v>92</v>
      </c>
      <c r="C704" s="32">
        <v>43652</v>
      </c>
      <c r="D704" s="33">
        <v>139.94999999999999</v>
      </c>
      <c r="E704" s="8">
        <v>4</v>
      </c>
      <c r="F704" s="33">
        <f t="shared" si="30"/>
        <v>559.79999999999995</v>
      </c>
      <c r="G704" s="34">
        <f t="shared" si="31"/>
        <v>0</v>
      </c>
      <c r="H704" s="34">
        <f t="shared" si="32"/>
        <v>559.79999999999995</v>
      </c>
    </row>
    <row r="705" spans="1:8" x14ac:dyDescent="0.25">
      <c r="A705" s="31" t="s">
        <v>96</v>
      </c>
      <c r="B705" s="31" t="s">
        <v>92</v>
      </c>
      <c r="C705" s="32">
        <v>43652</v>
      </c>
      <c r="D705" s="33">
        <v>649.99</v>
      </c>
      <c r="E705" s="8">
        <v>7</v>
      </c>
      <c r="F705" s="33">
        <f t="shared" si="30"/>
        <v>4549.93</v>
      </c>
      <c r="G705" s="34">
        <f t="shared" si="31"/>
        <v>90.99860000000001</v>
      </c>
      <c r="H705" s="34">
        <f t="shared" si="32"/>
        <v>4640.9286000000002</v>
      </c>
    </row>
    <row r="706" spans="1:8" x14ac:dyDescent="0.25">
      <c r="A706" s="31" t="s">
        <v>95</v>
      </c>
      <c r="B706" s="31" t="s">
        <v>90</v>
      </c>
      <c r="C706" s="32">
        <v>43653</v>
      </c>
      <c r="D706" s="33">
        <v>139.94999999999999</v>
      </c>
      <c r="E706" s="8">
        <v>13</v>
      </c>
      <c r="F706" s="33">
        <f t="shared" si="30"/>
        <v>1819.35</v>
      </c>
      <c r="G706" s="34">
        <f t="shared" si="31"/>
        <v>36.387</v>
      </c>
      <c r="H706" s="34">
        <f t="shared" si="32"/>
        <v>1855.7369999999999</v>
      </c>
    </row>
    <row r="707" spans="1:8" x14ac:dyDescent="0.25">
      <c r="A707" s="31" t="s">
        <v>93</v>
      </c>
      <c r="B707" s="31" t="s">
        <v>92</v>
      </c>
      <c r="C707" s="32">
        <v>43656</v>
      </c>
      <c r="D707" s="33">
        <v>64.95</v>
      </c>
      <c r="E707" s="8">
        <v>8</v>
      </c>
      <c r="F707" s="33">
        <f t="shared" si="30"/>
        <v>519.6</v>
      </c>
      <c r="G707" s="34">
        <f t="shared" si="31"/>
        <v>0</v>
      </c>
      <c r="H707" s="34">
        <f t="shared" si="32"/>
        <v>519.6</v>
      </c>
    </row>
    <row r="708" spans="1:8" x14ac:dyDescent="0.25">
      <c r="A708" s="31" t="s">
        <v>93</v>
      </c>
      <c r="B708" s="31" t="s">
        <v>92</v>
      </c>
      <c r="C708" s="32">
        <v>43656</v>
      </c>
      <c r="D708" s="33">
        <v>64.95</v>
      </c>
      <c r="E708" s="8">
        <v>12</v>
      </c>
      <c r="F708" s="33">
        <f t="shared" si="30"/>
        <v>779.40000000000009</v>
      </c>
      <c r="G708" s="34">
        <f t="shared" si="31"/>
        <v>0</v>
      </c>
      <c r="H708" s="34">
        <f t="shared" si="32"/>
        <v>779.40000000000009</v>
      </c>
    </row>
    <row r="709" spans="1:8" x14ac:dyDescent="0.25">
      <c r="A709" s="31" t="s">
        <v>93</v>
      </c>
      <c r="B709" s="31" t="s">
        <v>98</v>
      </c>
      <c r="C709" s="32">
        <v>43656</v>
      </c>
      <c r="D709" s="33">
        <v>64.95</v>
      </c>
      <c r="E709" s="8">
        <v>3</v>
      </c>
      <c r="F709" s="33">
        <f t="shared" ref="F709:F772" si="33">D709*E709</f>
        <v>194.85000000000002</v>
      </c>
      <c r="G709" s="34">
        <f t="shared" ref="G709:G772" si="34">IF(F709&gt;$M$3,F709*$M$4,0)</f>
        <v>0</v>
      </c>
      <c r="H709" s="34">
        <f t="shared" ref="H709:H772" si="35">F709+G709</f>
        <v>194.85000000000002</v>
      </c>
    </row>
    <row r="710" spans="1:8" x14ac:dyDescent="0.25">
      <c r="A710" s="31" t="s">
        <v>95</v>
      </c>
      <c r="B710" s="31" t="s">
        <v>97</v>
      </c>
      <c r="C710" s="32">
        <v>43657</v>
      </c>
      <c r="D710" s="33">
        <v>139.94999999999999</v>
      </c>
      <c r="E710" s="8">
        <v>4</v>
      </c>
      <c r="F710" s="33">
        <f t="shared" si="33"/>
        <v>559.79999999999995</v>
      </c>
      <c r="G710" s="34">
        <f t="shared" si="34"/>
        <v>0</v>
      </c>
      <c r="H710" s="34">
        <f t="shared" si="35"/>
        <v>559.79999999999995</v>
      </c>
    </row>
    <row r="711" spans="1:8" x14ac:dyDescent="0.25">
      <c r="A711" s="31" t="s">
        <v>93</v>
      </c>
      <c r="B711" s="31" t="s">
        <v>94</v>
      </c>
      <c r="C711" s="32">
        <v>43657</v>
      </c>
      <c r="D711" s="33">
        <v>64.95</v>
      </c>
      <c r="E711" s="8">
        <v>15</v>
      </c>
      <c r="F711" s="33">
        <f t="shared" si="33"/>
        <v>974.25</v>
      </c>
      <c r="G711" s="34">
        <f t="shared" si="34"/>
        <v>0</v>
      </c>
      <c r="H711" s="34">
        <f t="shared" si="35"/>
        <v>974.25</v>
      </c>
    </row>
    <row r="712" spans="1:8" x14ac:dyDescent="0.25">
      <c r="A712" s="31" t="s">
        <v>93</v>
      </c>
      <c r="B712" s="31" t="s">
        <v>97</v>
      </c>
      <c r="C712" s="32">
        <v>43658</v>
      </c>
      <c r="D712" s="33">
        <v>64.95</v>
      </c>
      <c r="E712" s="8">
        <v>12</v>
      </c>
      <c r="F712" s="33">
        <f t="shared" si="33"/>
        <v>779.40000000000009</v>
      </c>
      <c r="G712" s="34">
        <f t="shared" si="34"/>
        <v>0</v>
      </c>
      <c r="H712" s="34">
        <f t="shared" si="35"/>
        <v>779.40000000000009</v>
      </c>
    </row>
    <row r="713" spans="1:8" x14ac:dyDescent="0.25">
      <c r="A713" s="31" t="s">
        <v>89</v>
      </c>
      <c r="B713" s="31" t="s">
        <v>92</v>
      </c>
      <c r="C713" s="32">
        <v>43658</v>
      </c>
      <c r="D713" s="33">
        <v>299.95</v>
      </c>
      <c r="E713" s="8">
        <v>2</v>
      </c>
      <c r="F713" s="33">
        <f t="shared" si="33"/>
        <v>599.9</v>
      </c>
      <c r="G713" s="34">
        <f t="shared" si="34"/>
        <v>0</v>
      </c>
      <c r="H713" s="34">
        <f t="shared" si="35"/>
        <v>599.9</v>
      </c>
    </row>
    <row r="714" spans="1:8" x14ac:dyDescent="0.25">
      <c r="A714" s="31" t="s">
        <v>91</v>
      </c>
      <c r="B714" s="31" t="s">
        <v>92</v>
      </c>
      <c r="C714" s="32">
        <v>43659</v>
      </c>
      <c r="D714" s="33">
        <v>329.95</v>
      </c>
      <c r="E714" s="8">
        <v>5</v>
      </c>
      <c r="F714" s="33">
        <f t="shared" si="33"/>
        <v>1649.75</v>
      </c>
      <c r="G714" s="34">
        <f t="shared" si="34"/>
        <v>32.994999999999997</v>
      </c>
      <c r="H714" s="34">
        <f t="shared" si="35"/>
        <v>1682.7449999999999</v>
      </c>
    </row>
    <row r="715" spans="1:8" x14ac:dyDescent="0.25">
      <c r="A715" s="31" t="s">
        <v>91</v>
      </c>
      <c r="B715" s="31" t="s">
        <v>98</v>
      </c>
      <c r="C715" s="32">
        <v>43659</v>
      </c>
      <c r="D715" s="33">
        <v>329.95</v>
      </c>
      <c r="E715" s="8">
        <v>3</v>
      </c>
      <c r="F715" s="33">
        <f t="shared" si="33"/>
        <v>989.84999999999991</v>
      </c>
      <c r="G715" s="34">
        <f t="shared" si="34"/>
        <v>0</v>
      </c>
      <c r="H715" s="34">
        <f t="shared" si="35"/>
        <v>989.84999999999991</v>
      </c>
    </row>
    <row r="716" spans="1:8" x14ac:dyDescent="0.25">
      <c r="A716" s="31" t="s">
        <v>93</v>
      </c>
      <c r="B716" s="31" t="s">
        <v>97</v>
      </c>
      <c r="C716" s="32">
        <v>43660</v>
      </c>
      <c r="D716" s="33">
        <v>64.95</v>
      </c>
      <c r="E716" s="8">
        <v>3</v>
      </c>
      <c r="F716" s="33">
        <f t="shared" si="33"/>
        <v>194.85000000000002</v>
      </c>
      <c r="G716" s="34">
        <f t="shared" si="34"/>
        <v>0</v>
      </c>
      <c r="H716" s="34">
        <f t="shared" si="35"/>
        <v>194.85000000000002</v>
      </c>
    </row>
    <row r="717" spans="1:8" x14ac:dyDescent="0.25">
      <c r="A717" s="31" t="s">
        <v>95</v>
      </c>
      <c r="B717" s="31" t="s">
        <v>94</v>
      </c>
      <c r="C717" s="32">
        <v>43664</v>
      </c>
      <c r="D717" s="33">
        <v>139.94999999999999</v>
      </c>
      <c r="E717" s="8">
        <v>2</v>
      </c>
      <c r="F717" s="33">
        <f t="shared" si="33"/>
        <v>279.89999999999998</v>
      </c>
      <c r="G717" s="34">
        <f t="shared" si="34"/>
        <v>0</v>
      </c>
      <c r="H717" s="34">
        <f t="shared" si="35"/>
        <v>279.89999999999998</v>
      </c>
    </row>
    <row r="718" spans="1:8" x14ac:dyDescent="0.25">
      <c r="A718" s="31" t="s">
        <v>95</v>
      </c>
      <c r="B718" s="31" t="s">
        <v>94</v>
      </c>
      <c r="C718" s="32">
        <v>43664</v>
      </c>
      <c r="D718" s="33">
        <v>139.94999999999999</v>
      </c>
      <c r="E718" s="8">
        <v>2</v>
      </c>
      <c r="F718" s="33">
        <f t="shared" si="33"/>
        <v>279.89999999999998</v>
      </c>
      <c r="G718" s="34">
        <f t="shared" si="34"/>
        <v>0</v>
      </c>
      <c r="H718" s="34">
        <f t="shared" si="35"/>
        <v>279.89999999999998</v>
      </c>
    </row>
    <row r="719" spans="1:8" x14ac:dyDescent="0.25">
      <c r="A719" s="31" t="s">
        <v>93</v>
      </c>
      <c r="B719" s="31" t="s">
        <v>98</v>
      </c>
      <c r="C719" s="32">
        <v>43665</v>
      </c>
      <c r="D719" s="33">
        <v>64.95</v>
      </c>
      <c r="E719" s="8">
        <v>2</v>
      </c>
      <c r="F719" s="33">
        <f t="shared" si="33"/>
        <v>129.9</v>
      </c>
      <c r="G719" s="34">
        <f t="shared" si="34"/>
        <v>0</v>
      </c>
      <c r="H719" s="34">
        <f t="shared" si="35"/>
        <v>129.9</v>
      </c>
    </row>
    <row r="720" spans="1:8" x14ac:dyDescent="0.25">
      <c r="A720" s="31" t="s">
        <v>89</v>
      </c>
      <c r="B720" s="31" t="s">
        <v>98</v>
      </c>
      <c r="C720" s="32">
        <v>43666</v>
      </c>
      <c r="D720" s="33">
        <v>299.95</v>
      </c>
      <c r="E720" s="8">
        <v>6</v>
      </c>
      <c r="F720" s="33">
        <f t="shared" si="33"/>
        <v>1799.6999999999998</v>
      </c>
      <c r="G720" s="34">
        <f t="shared" si="34"/>
        <v>35.994</v>
      </c>
      <c r="H720" s="34">
        <f t="shared" si="35"/>
        <v>1835.6939999999997</v>
      </c>
    </row>
    <row r="721" spans="1:8" x14ac:dyDescent="0.25">
      <c r="A721" s="31" t="s">
        <v>95</v>
      </c>
      <c r="B721" s="31" t="s">
        <v>90</v>
      </c>
      <c r="C721" s="32">
        <v>43667</v>
      </c>
      <c r="D721" s="33">
        <v>139.94999999999999</v>
      </c>
      <c r="E721" s="8">
        <v>17</v>
      </c>
      <c r="F721" s="33">
        <f t="shared" si="33"/>
        <v>2379.1499999999996</v>
      </c>
      <c r="G721" s="34">
        <f t="shared" si="34"/>
        <v>47.582999999999991</v>
      </c>
      <c r="H721" s="34">
        <f t="shared" si="35"/>
        <v>2426.7329999999997</v>
      </c>
    </row>
    <row r="722" spans="1:8" x14ac:dyDescent="0.25">
      <c r="A722" s="31" t="s">
        <v>96</v>
      </c>
      <c r="B722" s="31" t="s">
        <v>92</v>
      </c>
      <c r="C722" s="32">
        <v>43669</v>
      </c>
      <c r="D722" s="33">
        <v>649.99</v>
      </c>
      <c r="E722" s="8">
        <v>10</v>
      </c>
      <c r="F722" s="33">
        <f t="shared" si="33"/>
        <v>6499.9</v>
      </c>
      <c r="G722" s="34">
        <f t="shared" si="34"/>
        <v>129.99799999999999</v>
      </c>
      <c r="H722" s="34">
        <f t="shared" si="35"/>
        <v>6629.8979999999992</v>
      </c>
    </row>
    <row r="723" spans="1:8" x14ac:dyDescent="0.25">
      <c r="A723" s="31" t="s">
        <v>91</v>
      </c>
      <c r="B723" s="31" t="s">
        <v>92</v>
      </c>
      <c r="C723" s="32">
        <v>43669</v>
      </c>
      <c r="D723" s="33">
        <v>329.95</v>
      </c>
      <c r="E723" s="8">
        <v>14</v>
      </c>
      <c r="F723" s="33">
        <f t="shared" si="33"/>
        <v>4619.3</v>
      </c>
      <c r="G723" s="34">
        <f t="shared" si="34"/>
        <v>92.38600000000001</v>
      </c>
      <c r="H723" s="34">
        <f t="shared" si="35"/>
        <v>4711.6860000000006</v>
      </c>
    </row>
    <row r="724" spans="1:8" x14ac:dyDescent="0.25">
      <c r="A724" s="31" t="s">
        <v>93</v>
      </c>
      <c r="B724" s="31" t="s">
        <v>97</v>
      </c>
      <c r="C724" s="32">
        <v>43670</v>
      </c>
      <c r="D724" s="33">
        <v>64.95</v>
      </c>
      <c r="E724" s="8">
        <v>10</v>
      </c>
      <c r="F724" s="33">
        <f t="shared" si="33"/>
        <v>649.5</v>
      </c>
      <c r="G724" s="34">
        <f t="shared" si="34"/>
        <v>0</v>
      </c>
      <c r="H724" s="34">
        <f t="shared" si="35"/>
        <v>649.5</v>
      </c>
    </row>
    <row r="725" spans="1:8" x14ac:dyDescent="0.25">
      <c r="A725" s="31" t="s">
        <v>89</v>
      </c>
      <c r="B725" s="31" t="s">
        <v>94</v>
      </c>
      <c r="C725" s="32">
        <v>43670</v>
      </c>
      <c r="D725" s="33">
        <v>299.95</v>
      </c>
      <c r="E725" s="8">
        <v>9</v>
      </c>
      <c r="F725" s="33">
        <f t="shared" si="33"/>
        <v>2699.5499999999997</v>
      </c>
      <c r="G725" s="34">
        <f t="shared" si="34"/>
        <v>53.990999999999993</v>
      </c>
      <c r="H725" s="34">
        <f t="shared" si="35"/>
        <v>2753.5409999999997</v>
      </c>
    </row>
    <row r="726" spans="1:8" x14ac:dyDescent="0.25">
      <c r="A726" s="31" t="s">
        <v>93</v>
      </c>
      <c r="B726" s="31" t="s">
        <v>90</v>
      </c>
      <c r="C726" s="32">
        <v>43672</v>
      </c>
      <c r="D726" s="33">
        <v>64.95</v>
      </c>
      <c r="E726" s="8">
        <v>8</v>
      </c>
      <c r="F726" s="33">
        <f t="shared" si="33"/>
        <v>519.6</v>
      </c>
      <c r="G726" s="34">
        <f t="shared" si="34"/>
        <v>0</v>
      </c>
      <c r="H726" s="34">
        <f t="shared" si="35"/>
        <v>519.6</v>
      </c>
    </row>
    <row r="727" spans="1:8" x14ac:dyDescent="0.25">
      <c r="A727" s="31" t="s">
        <v>93</v>
      </c>
      <c r="B727" s="31" t="s">
        <v>98</v>
      </c>
      <c r="C727" s="32">
        <v>43673</v>
      </c>
      <c r="D727" s="33">
        <v>64.95</v>
      </c>
      <c r="E727" s="8">
        <v>9</v>
      </c>
      <c r="F727" s="33">
        <f t="shared" si="33"/>
        <v>584.55000000000007</v>
      </c>
      <c r="G727" s="34">
        <f t="shared" si="34"/>
        <v>0</v>
      </c>
      <c r="H727" s="34">
        <f t="shared" si="35"/>
        <v>584.55000000000007</v>
      </c>
    </row>
    <row r="728" spans="1:8" x14ac:dyDescent="0.25">
      <c r="A728" s="31" t="s">
        <v>96</v>
      </c>
      <c r="B728" s="31" t="s">
        <v>92</v>
      </c>
      <c r="C728" s="32">
        <v>43674</v>
      </c>
      <c r="D728" s="33">
        <v>649.99</v>
      </c>
      <c r="E728" s="8">
        <v>7</v>
      </c>
      <c r="F728" s="33">
        <f t="shared" si="33"/>
        <v>4549.93</v>
      </c>
      <c r="G728" s="34">
        <f t="shared" si="34"/>
        <v>90.99860000000001</v>
      </c>
      <c r="H728" s="34">
        <f t="shared" si="35"/>
        <v>4640.9286000000002</v>
      </c>
    </row>
    <row r="729" spans="1:8" x14ac:dyDescent="0.25">
      <c r="A729" s="31" t="s">
        <v>96</v>
      </c>
      <c r="B729" s="31" t="s">
        <v>98</v>
      </c>
      <c r="C729" s="32">
        <v>43674</v>
      </c>
      <c r="D729" s="33">
        <v>649.99</v>
      </c>
      <c r="E729" s="8">
        <v>5</v>
      </c>
      <c r="F729" s="33">
        <f t="shared" si="33"/>
        <v>3249.95</v>
      </c>
      <c r="G729" s="34">
        <f t="shared" si="34"/>
        <v>64.998999999999995</v>
      </c>
      <c r="H729" s="34">
        <f t="shared" si="35"/>
        <v>3314.9489999999996</v>
      </c>
    </row>
    <row r="730" spans="1:8" x14ac:dyDescent="0.25">
      <c r="A730" s="31" t="s">
        <v>89</v>
      </c>
      <c r="B730" s="31" t="s">
        <v>92</v>
      </c>
      <c r="C730" s="32">
        <v>43676</v>
      </c>
      <c r="D730" s="33">
        <v>299.95</v>
      </c>
      <c r="E730" s="8">
        <v>8</v>
      </c>
      <c r="F730" s="33">
        <f t="shared" si="33"/>
        <v>2399.6</v>
      </c>
      <c r="G730" s="34">
        <f t="shared" si="34"/>
        <v>47.991999999999997</v>
      </c>
      <c r="H730" s="34">
        <f t="shared" si="35"/>
        <v>2447.5920000000001</v>
      </c>
    </row>
    <row r="731" spans="1:8" x14ac:dyDescent="0.25">
      <c r="A731" s="31" t="s">
        <v>95</v>
      </c>
      <c r="B731" s="31" t="s">
        <v>98</v>
      </c>
      <c r="C731" s="32">
        <v>43677</v>
      </c>
      <c r="D731" s="33">
        <v>139.94999999999999</v>
      </c>
      <c r="E731" s="8">
        <v>5</v>
      </c>
      <c r="F731" s="33">
        <f t="shared" si="33"/>
        <v>699.75</v>
      </c>
      <c r="G731" s="34">
        <f t="shared" si="34"/>
        <v>0</v>
      </c>
      <c r="H731" s="34">
        <f t="shared" si="35"/>
        <v>699.75</v>
      </c>
    </row>
    <row r="732" spans="1:8" x14ac:dyDescent="0.25">
      <c r="A732" s="31" t="s">
        <v>91</v>
      </c>
      <c r="B732" s="31" t="s">
        <v>92</v>
      </c>
      <c r="C732" s="32">
        <v>43677</v>
      </c>
      <c r="D732" s="33">
        <v>329.95</v>
      </c>
      <c r="E732" s="8">
        <v>10</v>
      </c>
      <c r="F732" s="33">
        <f t="shared" si="33"/>
        <v>3299.5</v>
      </c>
      <c r="G732" s="34">
        <f t="shared" si="34"/>
        <v>65.989999999999995</v>
      </c>
      <c r="H732" s="34">
        <f t="shared" si="35"/>
        <v>3365.49</v>
      </c>
    </row>
    <row r="733" spans="1:8" x14ac:dyDescent="0.25">
      <c r="A733" s="31" t="s">
        <v>93</v>
      </c>
      <c r="B733" s="31" t="s">
        <v>92</v>
      </c>
      <c r="C733" s="32">
        <v>43679</v>
      </c>
      <c r="D733" s="33">
        <v>64.95</v>
      </c>
      <c r="E733" s="8">
        <v>3</v>
      </c>
      <c r="F733" s="33">
        <f t="shared" si="33"/>
        <v>194.85000000000002</v>
      </c>
      <c r="G733" s="34">
        <f t="shared" si="34"/>
        <v>0</v>
      </c>
      <c r="H733" s="34">
        <f t="shared" si="35"/>
        <v>194.85000000000002</v>
      </c>
    </row>
    <row r="734" spans="1:8" x14ac:dyDescent="0.25">
      <c r="A734" s="31" t="s">
        <v>89</v>
      </c>
      <c r="B734" s="31" t="s">
        <v>94</v>
      </c>
      <c r="C734" s="32">
        <v>43679</v>
      </c>
      <c r="D734" s="33">
        <v>299.95</v>
      </c>
      <c r="E734" s="8">
        <v>10</v>
      </c>
      <c r="F734" s="33">
        <f t="shared" si="33"/>
        <v>2999.5</v>
      </c>
      <c r="G734" s="34">
        <f t="shared" si="34"/>
        <v>59.99</v>
      </c>
      <c r="H734" s="34">
        <f t="shared" si="35"/>
        <v>3059.49</v>
      </c>
    </row>
    <row r="735" spans="1:8" x14ac:dyDescent="0.25">
      <c r="A735" s="31" t="s">
        <v>89</v>
      </c>
      <c r="B735" s="31" t="s">
        <v>90</v>
      </c>
      <c r="C735" s="32">
        <v>43680</v>
      </c>
      <c r="D735" s="33">
        <v>299.95</v>
      </c>
      <c r="E735" s="8">
        <v>16</v>
      </c>
      <c r="F735" s="33">
        <f t="shared" si="33"/>
        <v>4799.2</v>
      </c>
      <c r="G735" s="34">
        <f t="shared" si="34"/>
        <v>95.983999999999995</v>
      </c>
      <c r="H735" s="34">
        <f t="shared" si="35"/>
        <v>4895.1840000000002</v>
      </c>
    </row>
    <row r="736" spans="1:8" x14ac:dyDescent="0.25">
      <c r="A736" s="31" t="s">
        <v>93</v>
      </c>
      <c r="B736" s="31" t="s">
        <v>94</v>
      </c>
      <c r="C736" s="32">
        <v>43681</v>
      </c>
      <c r="D736" s="33">
        <v>64.95</v>
      </c>
      <c r="E736" s="8">
        <v>8</v>
      </c>
      <c r="F736" s="33">
        <f t="shared" si="33"/>
        <v>519.6</v>
      </c>
      <c r="G736" s="34">
        <f t="shared" si="34"/>
        <v>0</v>
      </c>
      <c r="H736" s="34">
        <f t="shared" si="35"/>
        <v>519.6</v>
      </c>
    </row>
    <row r="737" spans="1:8" x14ac:dyDescent="0.25">
      <c r="A737" s="31" t="s">
        <v>91</v>
      </c>
      <c r="B737" s="31" t="s">
        <v>92</v>
      </c>
      <c r="C737" s="32">
        <v>43681</v>
      </c>
      <c r="D737" s="33">
        <v>329.95</v>
      </c>
      <c r="E737" s="8">
        <v>5</v>
      </c>
      <c r="F737" s="33">
        <f t="shared" si="33"/>
        <v>1649.75</v>
      </c>
      <c r="G737" s="34">
        <f t="shared" si="34"/>
        <v>32.994999999999997</v>
      </c>
      <c r="H737" s="34">
        <f t="shared" si="35"/>
        <v>1682.7449999999999</v>
      </c>
    </row>
    <row r="738" spans="1:8" x14ac:dyDescent="0.25">
      <c r="A738" s="31" t="s">
        <v>93</v>
      </c>
      <c r="B738" s="31" t="s">
        <v>94</v>
      </c>
      <c r="C738" s="32">
        <v>43684</v>
      </c>
      <c r="D738" s="33">
        <v>64.95</v>
      </c>
      <c r="E738" s="8">
        <v>13</v>
      </c>
      <c r="F738" s="33">
        <f t="shared" si="33"/>
        <v>844.35</v>
      </c>
      <c r="G738" s="34">
        <f t="shared" si="34"/>
        <v>0</v>
      </c>
      <c r="H738" s="34">
        <f t="shared" si="35"/>
        <v>844.35</v>
      </c>
    </row>
    <row r="739" spans="1:8" x14ac:dyDescent="0.25">
      <c r="A739" s="31" t="s">
        <v>93</v>
      </c>
      <c r="B739" s="31" t="s">
        <v>98</v>
      </c>
      <c r="C739" s="32">
        <v>43684</v>
      </c>
      <c r="D739" s="33">
        <v>64.95</v>
      </c>
      <c r="E739" s="8">
        <v>1</v>
      </c>
      <c r="F739" s="33">
        <f t="shared" si="33"/>
        <v>64.95</v>
      </c>
      <c r="G739" s="34">
        <f t="shared" si="34"/>
        <v>0</v>
      </c>
      <c r="H739" s="34">
        <f t="shared" si="35"/>
        <v>64.95</v>
      </c>
    </row>
    <row r="740" spans="1:8" x14ac:dyDescent="0.25">
      <c r="A740" s="31" t="s">
        <v>89</v>
      </c>
      <c r="B740" s="31" t="s">
        <v>94</v>
      </c>
      <c r="C740" s="32">
        <v>43684</v>
      </c>
      <c r="D740" s="33">
        <v>299.95</v>
      </c>
      <c r="E740" s="8">
        <v>11</v>
      </c>
      <c r="F740" s="33">
        <f t="shared" si="33"/>
        <v>3299.45</v>
      </c>
      <c r="G740" s="34">
        <f t="shared" si="34"/>
        <v>65.989000000000004</v>
      </c>
      <c r="H740" s="34">
        <f t="shared" si="35"/>
        <v>3365.4389999999999</v>
      </c>
    </row>
    <row r="741" spans="1:8" x14ac:dyDescent="0.25">
      <c r="A741" s="31" t="s">
        <v>96</v>
      </c>
      <c r="B741" s="31" t="s">
        <v>92</v>
      </c>
      <c r="C741" s="32">
        <v>43684</v>
      </c>
      <c r="D741" s="33">
        <v>649.99</v>
      </c>
      <c r="E741" s="8">
        <v>12</v>
      </c>
      <c r="F741" s="33">
        <f t="shared" si="33"/>
        <v>7799.88</v>
      </c>
      <c r="G741" s="34">
        <f t="shared" si="34"/>
        <v>155.99760000000001</v>
      </c>
      <c r="H741" s="34">
        <f t="shared" si="35"/>
        <v>7955.8775999999998</v>
      </c>
    </row>
    <row r="742" spans="1:8" x14ac:dyDescent="0.25">
      <c r="A742" s="31" t="s">
        <v>91</v>
      </c>
      <c r="B742" s="31" t="s">
        <v>94</v>
      </c>
      <c r="C742" s="32">
        <v>43684</v>
      </c>
      <c r="D742" s="33">
        <v>329.95</v>
      </c>
      <c r="E742" s="8">
        <v>13</v>
      </c>
      <c r="F742" s="33">
        <f t="shared" si="33"/>
        <v>4289.3499999999995</v>
      </c>
      <c r="G742" s="34">
        <f t="shared" si="34"/>
        <v>85.786999999999992</v>
      </c>
      <c r="H742" s="34">
        <f t="shared" si="35"/>
        <v>4375.1369999999997</v>
      </c>
    </row>
    <row r="743" spans="1:8" x14ac:dyDescent="0.25">
      <c r="A743" s="31" t="s">
        <v>95</v>
      </c>
      <c r="B743" s="31" t="s">
        <v>90</v>
      </c>
      <c r="C743" s="32">
        <v>43685</v>
      </c>
      <c r="D743" s="33">
        <v>139.94999999999999</v>
      </c>
      <c r="E743" s="8">
        <v>8</v>
      </c>
      <c r="F743" s="33">
        <f t="shared" si="33"/>
        <v>1119.5999999999999</v>
      </c>
      <c r="G743" s="34">
        <f t="shared" si="34"/>
        <v>0</v>
      </c>
      <c r="H743" s="34">
        <f t="shared" si="35"/>
        <v>1119.5999999999999</v>
      </c>
    </row>
    <row r="744" spans="1:8" x14ac:dyDescent="0.25">
      <c r="A744" s="31" t="s">
        <v>89</v>
      </c>
      <c r="B744" s="31" t="s">
        <v>98</v>
      </c>
      <c r="C744" s="32">
        <v>43685</v>
      </c>
      <c r="D744" s="33">
        <v>299.95</v>
      </c>
      <c r="E744" s="8">
        <v>7</v>
      </c>
      <c r="F744" s="33">
        <f t="shared" si="33"/>
        <v>2099.65</v>
      </c>
      <c r="G744" s="34">
        <f t="shared" si="34"/>
        <v>41.993000000000002</v>
      </c>
      <c r="H744" s="34">
        <f t="shared" si="35"/>
        <v>2141.643</v>
      </c>
    </row>
    <row r="745" spans="1:8" x14ac:dyDescent="0.25">
      <c r="A745" s="31" t="s">
        <v>95</v>
      </c>
      <c r="B745" s="31" t="s">
        <v>98</v>
      </c>
      <c r="C745" s="32">
        <v>43687</v>
      </c>
      <c r="D745" s="33">
        <v>139.94999999999999</v>
      </c>
      <c r="E745" s="8">
        <v>5</v>
      </c>
      <c r="F745" s="33">
        <f t="shared" si="33"/>
        <v>699.75</v>
      </c>
      <c r="G745" s="34">
        <f t="shared" si="34"/>
        <v>0</v>
      </c>
      <c r="H745" s="34">
        <f t="shared" si="35"/>
        <v>699.75</v>
      </c>
    </row>
    <row r="746" spans="1:8" x14ac:dyDescent="0.25">
      <c r="A746" s="31" t="s">
        <v>93</v>
      </c>
      <c r="B746" s="31" t="s">
        <v>98</v>
      </c>
      <c r="C746" s="32">
        <v>43687</v>
      </c>
      <c r="D746" s="33">
        <v>64.95</v>
      </c>
      <c r="E746" s="8">
        <v>8</v>
      </c>
      <c r="F746" s="33">
        <f t="shared" si="33"/>
        <v>519.6</v>
      </c>
      <c r="G746" s="34">
        <f t="shared" si="34"/>
        <v>0</v>
      </c>
      <c r="H746" s="34">
        <f t="shared" si="35"/>
        <v>519.6</v>
      </c>
    </row>
    <row r="747" spans="1:8" x14ac:dyDescent="0.25">
      <c r="A747" s="31" t="s">
        <v>96</v>
      </c>
      <c r="B747" s="31" t="s">
        <v>90</v>
      </c>
      <c r="C747" s="32">
        <v>43687</v>
      </c>
      <c r="D747" s="33">
        <v>649.99</v>
      </c>
      <c r="E747" s="8">
        <v>16</v>
      </c>
      <c r="F747" s="33">
        <f t="shared" si="33"/>
        <v>10399.84</v>
      </c>
      <c r="G747" s="34">
        <f t="shared" si="34"/>
        <v>207.99680000000001</v>
      </c>
      <c r="H747" s="34">
        <f t="shared" si="35"/>
        <v>10607.836800000001</v>
      </c>
    </row>
    <row r="748" spans="1:8" x14ac:dyDescent="0.25">
      <c r="A748" s="31" t="s">
        <v>89</v>
      </c>
      <c r="B748" s="31" t="s">
        <v>92</v>
      </c>
      <c r="C748" s="32">
        <v>43688</v>
      </c>
      <c r="D748" s="33">
        <v>299.95</v>
      </c>
      <c r="E748" s="8">
        <v>3</v>
      </c>
      <c r="F748" s="33">
        <f t="shared" si="33"/>
        <v>899.84999999999991</v>
      </c>
      <c r="G748" s="34">
        <f t="shared" si="34"/>
        <v>0</v>
      </c>
      <c r="H748" s="34">
        <f t="shared" si="35"/>
        <v>899.84999999999991</v>
      </c>
    </row>
    <row r="749" spans="1:8" x14ac:dyDescent="0.25">
      <c r="A749" s="31" t="s">
        <v>91</v>
      </c>
      <c r="B749" s="31" t="s">
        <v>94</v>
      </c>
      <c r="C749" s="32">
        <v>43688</v>
      </c>
      <c r="D749" s="33">
        <v>329.95</v>
      </c>
      <c r="E749" s="8">
        <v>9</v>
      </c>
      <c r="F749" s="33">
        <f t="shared" si="33"/>
        <v>2969.5499999999997</v>
      </c>
      <c r="G749" s="34">
        <f t="shared" si="34"/>
        <v>59.390999999999998</v>
      </c>
      <c r="H749" s="34">
        <f t="shared" si="35"/>
        <v>3028.9409999999998</v>
      </c>
    </row>
    <row r="750" spans="1:8" x14ac:dyDescent="0.25">
      <c r="A750" s="31" t="s">
        <v>91</v>
      </c>
      <c r="B750" s="31" t="s">
        <v>97</v>
      </c>
      <c r="C750" s="32">
        <v>43688</v>
      </c>
      <c r="D750" s="33">
        <v>329.95</v>
      </c>
      <c r="E750" s="8">
        <v>8</v>
      </c>
      <c r="F750" s="33">
        <f t="shared" si="33"/>
        <v>2639.6</v>
      </c>
      <c r="G750" s="34">
        <f t="shared" si="34"/>
        <v>52.792000000000002</v>
      </c>
      <c r="H750" s="34">
        <f t="shared" si="35"/>
        <v>2692.3919999999998</v>
      </c>
    </row>
    <row r="751" spans="1:8" x14ac:dyDescent="0.25">
      <c r="A751" s="31" t="s">
        <v>91</v>
      </c>
      <c r="B751" s="31" t="s">
        <v>98</v>
      </c>
      <c r="C751" s="32">
        <v>43688</v>
      </c>
      <c r="D751" s="33">
        <v>329.95</v>
      </c>
      <c r="E751" s="8">
        <v>15</v>
      </c>
      <c r="F751" s="33">
        <f t="shared" si="33"/>
        <v>4949.25</v>
      </c>
      <c r="G751" s="34">
        <f t="shared" si="34"/>
        <v>98.984999999999999</v>
      </c>
      <c r="H751" s="34">
        <f t="shared" si="35"/>
        <v>5048.2349999999997</v>
      </c>
    </row>
    <row r="752" spans="1:8" x14ac:dyDescent="0.25">
      <c r="A752" s="31" t="s">
        <v>93</v>
      </c>
      <c r="B752" s="31" t="s">
        <v>92</v>
      </c>
      <c r="C752" s="32">
        <v>43691</v>
      </c>
      <c r="D752" s="33">
        <v>64.95</v>
      </c>
      <c r="E752" s="8">
        <v>7</v>
      </c>
      <c r="F752" s="33">
        <f t="shared" si="33"/>
        <v>454.65000000000003</v>
      </c>
      <c r="G752" s="34">
        <f t="shared" si="34"/>
        <v>0</v>
      </c>
      <c r="H752" s="34">
        <f t="shared" si="35"/>
        <v>454.65000000000003</v>
      </c>
    </row>
    <row r="753" spans="1:8" x14ac:dyDescent="0.25">
      <c r="A753" s="31" t="s">
        <v>96</v>
      </c>
      <c r="B753" s="31" t="s">
        <v>92</v>
      </c>
      <c r="C753" s="32">
        <v>43691</v>
      </c>
      <c r="D753" s="33">
        <v>649.99</v>
      </c>
      <c r="E753" s="8">
        <v>13</v>
      </c>
      <c r="F753" s="33">
        <f t="shared" si="33"/>
        <v>8449.8700000000008</v>
      </c>
      <c r="G753" s="34">
        <f t="shared" si="34"/>
        <v>168.99740000000003</v>
      </c>
      <c r="H753" s="34">
        <f t="shared" si="35"/>
        <v>8618.867400000001</v>
      </c>
    </row>
    <row r="754" spans="1:8" x14ac:dyDescent="0.25">
      <c r="A754" s="31" t="s">
        <v>91</v>
      </c>
      <c r="B754" s="31" t="s">
        <v>98</v>
      </c>
      <c r="C754" s="32">
        <v>43691</v>
      </c>
      <c r="D754" s="33">
        <v>329.95</v>
      </c>
      <c r="E754" s="8">
        <v>1</v>
      </c>
      <c r="F754" s="33">
        <f t="shared" si="33"/>
        <v>329.95</v>
      </c>
      <c r="G754" s="34">
        <f t="shared" si="34"/>
        <v>0</v>
      </c>
      <c r="H754" s="34">
        <f t="shared" si="35"/>
        <v>329.95</v>
      </c>
    </row>
    <row r="755" spans="1:8" x14ac:dyDescent="0.25">
      <c r="A755" s="31" t="s">
        <v>95</v>
      </c>
      <c r="B755" s="31" t="s">
        <v>92</v>
      </c>
      <c r="C755" s="32">
        <v>43692</v>
      </c>
      <c r="D755" s="33">
        <v>139.94999999999999</v>
      </c>
      <c r="E755" s="8">
        <v>2</v>
      </c>
      <c r="F755" s="33">
        <f t="shared" si="33"/>
        <v>279.89999999999998</v>
      </c>
      <c r="G755" s="34">
        <f t="shared" si="34"/>
        <v>0</v>
      </c>
      <c r="H755" s="34">
        <f t="shared" si="35"/>
        <v>279.89999999999998</v>
      </c>
    </row>
    <row r="756" spans="1:8" x14ac:dyDescent="0.25">
      <c r="A756" s="31" t="s">
        <v>93</v>
      </c>
      <c r="B756" s="31" t="s">
        <v>94</v>
      </c>
      <c r="C756" s="32">
        <v>43692</v>
      </c>
      <c r="D756" s="33">
        <v>64.95</v>
      </c>
      <c r="E756" s="8">
        <v>13</v>
      </c>
      <c r="F756" s="33">
        <f t="shared" si="33"/>
        <v>844.35</v>
      </c>
      <c r="G756" s="34">
        <f t="shared" si="34"/>
        <v>0</v>
      </c>
      <c r="H756" s="34">
        <f t="shared" si="35"/>
        <v>844.35</v>
      </c>
    </row>
    <row r="757" spans="1:8" x14ac:dyDescent="0.25">
      <c r="A757" s="31" t="s">
        <v>89</v>
      </c>
      <c r="B757" s="31" t="s">
        <v>97</v>
      </c>
      <c r="C757" s="32">
        <v>43694</v>
      </c>
      <c r="D757" s="33">
        <v>299.95</v>
      </c>
      <c r="E757" s="8">
        <v>1</v>
      </c>
      <c r="F757" s="33">
        <f t="shared" si="33"/>
        <v>299.95</v>
      </c>
      <c r="G757" s="34">
        <f t="shared" si="34"/>
        <v>0</v>
      </c>
      <c r="H757" s="34">
        <f t="shared" si="35"/>
        <v>299.95</v>
      </c>
    </row>
    <row r="758" spans="1:8" x14ac:dyDescent="0.25">
      <c r="A758" s="31" t="s">
        <v>91</v>
      </c>
      <c r="B758" s="31" t="s">
        <v>92</v>
      </c>
      <c r="C758" s="32">
        <v>43695</v>
      </c>
      <c r="D758" s="33">
        <v>329.95</v>
      </c>
      <c r="E758" s="8">
        <v>1</v>
      </c>
      <c r="F758" s="33">
        <f t="shared" si="33"/>
        <v>329.95</v>
      </c>
      <c r="G758" s="34">
        <f t="shared" si="34"/>
        <v>0</v>
      </c>
      <c r="H758" s="34">
        <f t="shared" si="35"/>
        <v>329.95</v>
      </c>
    </row>
    <row r="759" spans="1:8" x14ac:dyDescent="0.25">
      <c r="A759" s="31" t="s">
        <v>93</v>
      </c>
      <c r="B759" s="31" t="s">
        <v>98</v>
      </c>
      <c r="C759" s="32">
        <v>43697</v>
      </c>
      <c r="D759" s="33">
        <v>64.95</v>
      </c>
      <c r="E759" s="8">
        <v>8</v>
      </c>
      <c r="F759" s="33">
        <f t="shared" si="33"/>
        <v>519.6</v>
      </c>
      <c r="G759" s="34">
        <f t="shared" si="34"/>
        <v>0</v>
      </c>
      <c r="H759" s="34">
        <f t="shared" si="35"/>
        <v>519.6</v>
      </c>
    </row>
    <row r="760" spans="1:8" x14ac:dyDescent="0.25">
      <c r="A760" s="31" t="s">
        <v>96</v>
      </c>
      <c r="B760" s="31" t="s">
        <v>97</v>
      </c>
      <c r="C760" s="32">
        <v>43698</v>
      </c>
      <c r="D760" s="33">
        <v>649.99</v>
      </c>
      <c r="E760" s="8">
        <v>10</v>
      </c>
      <c r="F760" s="33">
        <f t="shared" si="33"/>
        <v>6499.9</v>
      </c>
      <c r="G760" s="34">
        <f t="shared" si="34"/>
        <v>129.99799999999999</v>
      </c>
      <c r="H760" s="34">
        <f t="shared" si="35"/>
        <v>6629.8979999999992</v>
      </c>
    </row>
    <row r="761" spans="1:8" x14ac:dyDescent="0.25">
      <c r="A761" s="31" t="s">
        <v>93</v>
      </c>
      <c r="B761" s="31" t="s">
        <v>98</v>
      </c>
      <c r="C761" s="32">
        <v>43699</v>
      </c>
      <c r="D761" s="33">
        <v>64.95</v>
      </c>
      <c r="E761" s="8">
        <v>15</v>
      </c>
      <c r="F761" s="33">
        <f t="shared" si="33"/>
        <v>974.25</v>
      </c>
      <c r="G761" s="34">
        <f t="shared" si="34"/>
        <v>0</v>
      </c>
      <c r="H761" s="34">
        <f t="shared" si="35"/>
        <v>974.25</v>
      </c>
    </row>
    <row r="762" spans="1:8" x14ac:dyDescent="0.25">
      <c r="A762" s="31" t="s">
        <v>95</v>
      </c>
      <c r="B762" s="31" t="s">
        <v>97</v>
      </c>
      <c r="C762" s="32">
        <v>43700</v>
      </c>
      <c r="D762" s="33">
        <v>139.94999999999999</v>
      </c>
      <c r="E762" s="8">
        <v>13</v>
      </c>
      <c r="F762" s="33">
        <f t="shared" si="33"/>
        <v>1819.35</v>
      </c>
      <c r="G762" s="34">
        <f t="shared" si="34"/>
        <v>36.387</v>
      </c>
      <c r="H762" s="34">
        <f t="shared" si="35"/>
        <v>1855.7369999999999</v>
      </c>
    </row>
    <row r="763" spans="1:8" x14ac:dyDescent="0.25">
      <c r="A763" s="31" t="s">
        <v>95</v>
      </c>
      <c r="B763" s="31" t="s">
        <v>98</v>
      </c>
      <c r="C763" s="32">
        <v>43700</v>
      </c>
      <c r="D763" s="33">
        <v>139.94999999999999</v>
      </c>
      <c r="E763" s="8">
        <v>12</v>
      </c>
      <c r="F763" s="33">
        <f t="shared" si="33"/>
        <v>1679.3999999999999</v>
      </c>
      <c r="G763" s="34">
        <f t="shared" si="34"/>
        <v>33.588000000000001</v>
      </c>
      <c r="H763" s="34">
        <f t="shared" si="35"/>
        <v>1712.9879999999998</v>
      </c>
    </row>
    <row r="764" spans="1:8" x14ac:dyDescent="0.25">
      <c r="A764" s="31" t="s">
        <v>91</v>
      </c>
      <c r="B764" s="31" t="s">
        <v>94</v>
      </c>
      <c r="C764" s="32">
        <v>43701</v>
      </c>
      <c r="D764" s="33">
        <v>329.95</v>
      </c>
      <c r="E764" s="8">
        <v>5</v>
      </c>
      <c r="F764" s="33">
        <f t="shared" si="33"/>
        <v>1649.75</v>
      </c>
      <c r="G764" s="34">
        <f t="shared" si="34"/>
        <v>32.994999999999997</v>
      </c>
      <c r="H764" s="34">
        <f t="shared" si="35"/>
        <v>1682.7449999999999</v>
      </c>
    </row>
    <row r="765" spans="1:8" x14ac:dyDescent="0.25">
      <c r="A765" s="31" t="s">
        <v>89</v>
      </c>
      <c r="B765" s="31" t="s">
        <v>98</v>
      </c>
      <c r="C765" s="32">
        <v>43702</v>
      </c>
      <c r="D765" s="33">
        <v>299.95</v>
      </c>
      <c r="E765" s="8">
        <v>7</v>
      </c>
      <c r="F765" s="33">
        <f t="shared" si="33"/>
        <v>2099.65</v>
      </c>
      <c r="G765" s="34">
        <f t="shared" si="34"/>
        <v>41.993000000000002</v>
      </c>
      <c r="H765" s="34">
        <f t="shared" si="35"/>
        <v>2141.643</v>
      </c>
    </row>
    <row r="766" spans="1:8" x14ac:dyDescent="0.25">
      <c r="A766" s="31" t="s">
        <v>91</v>
      </c>
      <c r="B766" s="31" t="s">
        <v>92</v>
      </c>
      <c r="C766" s="32">
        <v>43705</v>
      </c>
      <c r="D766" s="33">
        <v>329.95</v>
      </c>
      <c r="E766" s="8">
        <v>5</v>
      </c>
      <c r="F766" s="33">
        <f t="shared" si="33"/>
        <v>1649.75</v>
      </c>
      <c r="G766" s="34">
        <f t="shared" si="34"/>
        <v>32.994999999999997</v>
      </c>
      <c r="H766" s="34">
        <f t="shared" si="35"/>
        <v>1682.7449999999999</v>
      </c>
    </row>
    <row r="767" spans="1:8" x14ac:dyDescent="0.25">
      <c r="A767" s="31" t="s">
        <v>91</v>
      </c>
      <c r="B767" s="31" t="s">
        <v>92</v>
      </c>
      <c r="C767" s="32">
        <v>43706</v>
      </c>
      <c r="D767" s="33">
        <v>329.95</v>
      </c>
      <c r="E767" s="8">
        <v>10</v>
      </c>
      <c r="F767" s="33">
        <f t="shared" si="33"/>
        <v>3299.5</v>
      </c>
      <c r="G767" s="34">
        <f t="shared" si="34"/>
        <v>65.989999999999995</v>
      </c>
      <c r="H767" s="34">
        <f t="shared" si="35"/>
        <v>3365.49</v>
      </c>
    </row>
    <row r="768" spans="1:8" x14ac:dyDescent="0.25">
      <c r="A768" s="31" t="s">
        <v>93</v>
      </c>
      <c r="B768" s="31" t="s">
        <v>92</v>
      </c>
      <c r="C768" s="32">
        <v>43707</v>
      </c>
      <c r="D768" s="33">
        <v>64.95</v>
      </c>
      <c r="E768" s="8">
        <v>7</v>
      </c>
      <c r="F768" s="33">
        <f t="shared" si="33"/>
        <v>454.65000000000003</v>
      </c>
      <c r="G768" s="34">
        <f t="shared" si="34"/>
        <v>0</v>
      </c>
      <c r="H768" s="34">
        <f t="shared" si="35"/>
        <v>454.65000000000003</v>
      </c>
    </row>
    <row r="769" spans="1:8" x14ac:dyDescent="0.25">
      <c r="A769" s="31" t="s">
        <v>96</v>
      </c>
      <c r="B769" s="31" t="s">
        <v>94</v>
      </c>
      <c r="C769" s="32">
        <v>43708</v>
      </c>
      <c r="D769" s="33">
        <v>649.99</v>
      </c>
      <c r="E769" s="8">
        <v>13</v>
      </c>
      <c r="F769" s="33">
        <f t="shared" si="33"/>
        <v>8449.8700000000008</v>
      </c>
      <c r="G769" s="34">
        <f t="shared" si="34"/>
        <v>168.99740000000003</v>
      </c>
      <c r="H769" s="34">
        <f t="shared" si="35"/>
        <v>8618.867400000001</v>
      </c>
    </row>
    <row r="770" spans="1:8" x14ac:dyDescent="0.25">
      <c r="A770" s="31" t="s">
        <v>95</v>
      </c>
      <c r="B770" s="31" t="s">
        <v>97</v>
      </c>
      <c r="C770" s="32">
        <v>43709</v>
      </c>
      <c r="D770" s="33">
        <v>139.94999999999999</v>
      </c>
      <c r="E770" s="8">
        <v>3</v>
      </c>
      <c r="F770" s="33">
        <f t="shared" si="33"/>
        <v>419.84999999999997</v>
      </c>
      <c r="G770" s="34">
        <f t="shared" si="34"/>
        <v>0</v>
      </c>
      <c r="H770" s="34">
        <f t="shared" si="35"/>
        <v>419.84999999999997</v>
      </c>
    </row>
    <row r="771" spans="1:8" x14ac:dyDescent="0.25">
      <c r="A771" s="31" t="s">
        <v>89</v>
      </c>
      <c r="B771" s="31" t="s">
        <v>98</v>
      </c>
      <c r="C771" s="32">
        <v>43709</v>
      </c>
      <c r="D771" s="33">
        <v>299.95</v>
      </c>
      <c r="E771" s="8">
        <v>7</v>
      </c>
      <c r="F771" s="33">
        <f t="shared" si="33"/>
        <v>2099.65</v>
      </c>
      <c r="G771" s="34">
        <f t="shared" si="34"/>
        <v>41.993000000000002</v>
      </c>
      <c r="H771" s="34">
        <f t="shared" si="35"/>
        <v>2141.643</v>
      </c>
    </row>
    <row r="772" spans="1:8" x14ac:dyDescent="0.25">
      <c r="A772" s="31" t="s">
        <v>95</v>
      </c>
      <c r="B772" s="31" t="s">
        <v>94</v>
      </c>
      <c r="C772" s="32">
        <v>43712</v>
      </c>
      <c r="D772" s="33">
        <v>139.94999999999999</v>
      </c>
      <c r="E772" s="8">
        <v>1</v>
      </c>
      <c r="F772" s="33">
        <f t="shared" si="33"/>
        <v>139.94999999999999</v>
      </c>
      <c r="G772" s="34">
        <f t="shared" si="34"/>
        <v>0</v>
      </c>
      <c r="H772" s="34">
        <f t="shared" si="35"/>
        <v>139.94999999999999</v>
      </c>
    </row>
    <row r="773" spans="1:8" x14ac:dyDescent="0.25">
      <c r="A773" s="31" t="s">
        <v>95</v>
      </c>
      <c r="B773" s="31" t="s">
        <v>97</v>
      </c>
      <c r="C773" s="32">
        <v>43712</v>
      </c>
      <c r="D773" s="33">
        <v>139.94999999999999</v>
      </c>
      <c r="E773" s="8">
        <v>6</v>
      </c>
      <c r="F773" s="33">
        <f t="shared" ref="F773:F836" si="36">D773*E773</f>
        <v>839.69999999999993</v>
      </c>
      <c r="G773" s="34">
        <f t="shared" ref="G773:G836" si="37">IF(F773&gt;$M$3,F773*$M$4,0)</f>
        <v>0</v>
      </c>
      <c r="H773" s="34">
        <f t="shared" ref="H773:H836" si="38">F773+G773</f>
        <v>839.69999999999993</v>
      </c>
    </row>
    <row r="774" spans="1:8" x14ac:dyDescent="0.25">
      <c r="A774" s="31" t="s">
        <v>95</v>
      </c>
      <c r="B774" s="31" t="s">
        <v>97</v>
      </c>
      <c r="C774" s="32">
        <v>43712</v>
      </c>
      <c r="D774" s="33">
        <v>139.94999999999999</v>
      </c>
      <c r="E774" s="8">
        <v>15</v>
      </c>
      <c r="F774" s="33">
        <f t="shared" si="36"/>
        <v>2099.25</v>
      </c>
      <c r="G774" s="34">
        <f t="shared" si="37"/>
        <v>41.984999999999999</v>
      </c>
      <c r="H774" s="34">
        <f t="shared" si="38"/>
        <v>2141.2350000000001</v>
      </c>
    </row>
    <row r="775" spans="1:8" x14ac:dyDescent="0.25">
      <c r="A775" s="31" t="s">
        <v>93</v>
      </c>
      <c r="B775" s="31" t="s">
        <v>94</v>
      </c>
      <c r="C775" s="32">
        <v>43712</v>
      </c>
      <c r="D775" s="33">
        <v>64.95</v>
      </c>
      <c r="E775" s="8">
        <v>2</v>
      </c>
      <c r="F775" s="33">
        <f t="shared" si="36"/>
        <v>129.9</v>
      </c>
      <c r="G775" s="34">
        <f t="shared" si="37"/>
        <v>0</v>
      </c>
      <c r="H775" s="34">
        <f t="shared" si="38"/>
        <v>129.9</v>
      </c>
    </row>
    <row r="776" spans="1:8" x14ac:dyDescent="0.25">
      <c r="A776" s="31" t="s">
        <v>89</v>
      </c>
      <c r="B776" s="31" t="s">
        <v>94</v>
      </c>
      <c r="C776" s="32">
        <v>43712</v>
      </c>
      <c r="D776" s="33">
        <v>299.95</v>
      </c>
      <c r="E776" s="8">
        <v>9</v>
      </c>
      <c r="F776" s="33">
        <f t="shared" si="36"/>
        <v>2699.5499999999997</v>
      </c>
      <c r="G776" s="34">
        <f t="shared" si="37"/>
        <v>53.990999999999993</v>
      </c>
      <c r="H776" s="34">
        <f t="shared" si="38"/>
        <v>2753.5409999999997</v>
      </c>
    </row>
    <row r="777" spans="1:8" x14ac:dyDescent="0.25">
      <c r="A777" s="31" t="s">
        <v>91</v>
      </c>
      <c r="B777" s="31" t="s">
        <v>94</v>
      </c>
      <c r="C777" s="32">
        <v>43712</v>
      </c>
      <c r="D777" s="33">
        <v>329.95</v>
      </c>
      <c r="E777" s="8">
        <v>14</v>
      </c>
      <c r="F777" s="33">
        <f t="shared" si="36"/>
        <v>4619.3</v>
      </c>
      <c r="G777" s="34">
        <f t="shared" si="37"/>
        <v>92.38600000000001</v>
      </c>
      <c r="H777" s="34">
        <f t="shared" si="38"/>
        <v>4711.6860000000006</v>
      </c>
    </row>
    <row r="778" spans="1:8" x14ac:dyDescent="0.25">
      <c r="A778" s="31" t="s">
        <v>91</v>
      </c>
      <c r="B778" s="31" t="s">
        <v>98</v>
      </c>
      <c r="C778" s="32">
        <v>43712</v>
      </c>
      <c r="D778" s="33">
        <v>329.95</v>
      </c>
      <c r="E778" s="8">
        <v>8</v>
      </c>
      <c r="F778" s="33">
        <f t="shared" si="36"/>
        <v>2639.6</v>
      </c>
      <c r="G778" s="34">
        <f t="shared" si="37"/>
        <v>52.792000000000002</v>
      </c>
      <c r="H778" s="34">
        <f t="shared" si="38"/>
        <v>2692.3919999999998</v>
      </c>
    </row>
    <row r="779" spans="1:8" x14ac:dyDescent="0.25">
      <c r="A779" s="31" t="s">
        <v>93</v>
      </c>
      <c r="B779" s="31" t="s">
        <v>94</v>
      </c>
      <c r="C779" s="32">
        <v>43718</v>
      </c>
      <c r="D779" s="33">
        <v>64.95</v>
      </c>
      <c r="E779" s="8">
        <v>7</v>
      </c>
      <c r="F779" s="33">
        <f t="shared" si="36"/>
        <v>454.65000000000003</v>
      </c>
      <c r="G779" s="34">
        <f t="shared" si="37"/>
        <v>0</v>
      </c>
      <c r="H779" s="34">
        <f t="shared" si="38"/>
        <v>454.65000000000003</v>
      </c>
    </row>
    <row r="780" spans="1:8" x14ac:dyDescent="0.25">
      <c r="A780" s="31" t="s">
        <v>93</v>
      </c>
      <c r="B780" s="31" t="s">
        <v>98</v>
      </c>
      <c r="C780" s="32">
        <v>43718</v>
      </c>
      <c r="D780" s="33">
        <v>64.95</v>
      </c>
      <c r="E780" s="8">
        <v>15</v>
      </c>
      <c r="F780" s="33">
        <f t="shared" si="36"/>
        <v>974.25</v>
      </c>
      <c r="G780" s="34">
        <f t="shared" si="37"/>
        <v>0</v>
      </c>
      <c r="H780" s="34">
        <f t="shared" si="38"/>
        <v>974.25</v>
      </c>
    </row>
    <row r="781" spans="1:8" x14ac:dyDescent="0.25">
      <c r="A781" s="31" t="s">
        <v>91</v>
      </c>
      <c r="B781" s="31" t="s">
        <v>98</v>
      </c>
      <c r="C781" s="32">
        <v>43718</v>
      </c>
      <c r="D781" s="33">
        <v>329.95</v>
      </c>
      <c r="E781" s="8">
        <v>13</v>
      </c>
      <c r="F781" s="33">
        <f t="shared" si="36"/>
        <v>4289.3499999999995</v>
      </c>
      <c r="G781" s="34">
        <f t="shared" si="37"/>
        <v>85.786999999999992</v>
      </c>
      <c r="H781" s="34">
        <f t="shared" si="38"/>
        <v>4375.1369999999997</v>
      </c>
    </row>
    <row r="782" spans="1:8" x14ac:dyDescent="0.25">
      <c r="A782" s="31" t="s">
        <v>93</v>
      </c>
      <c r="B782" s="31" t="s">
        <v>92</v>
      </c>
      <c r="C782" s="32">
        <v>43720</v>
      </c>
      <c r="D782" s="33">
        <v>64.95</v>
      </c>
      <c r="E782" s="8">
        <v>1</v>
      </c>
      <c r="F782" s="33">
        <f t="shared" si="36"/>
        <v>64.95</v>
      </c>
      <c r="G782" s="34">
        <f t="shared" si="37"/>
        <v>0</v>
      </c>
      <c r="H782" s="34">
        <f t="shared" si="38"/>
        <v>64.95</v>
      </c>
    </row>
    <row r="783" spans="1:8" x14ac:dyDescent="0.25">
      <c r="A783" s="31" t="s">
        <v>95</v>
      </c>
      <c r="B783" s="31" t="s">
        <v>90</v>
      </c>
      <c r="C783" s="32">
        <v>43721</v>
      </c>
      <c r="D783" s="33">
        <v>139.94999999999999</v>
      </c>
      <c r="E783" s="8">
        <v>20</v>
      </c>
      <c r="F783" s="33">
        <f t="shared" si="36"/>
        <v>2799</v>
      </c>
      <c r="G783" s="34">
        <f t="shared" si="37"/>
        <v>55.980000000000004</v>
      </c>
      <c r="H783" s="34">
        <f t="shared" si="38"/>
        <v>2854.98</v>
      </c>
    </row>
    <row r="784" spans="1:8" x14ac:dyDescent="0.25">
      <c r="A784" s="31" t="s">
        <v>96</v>
      </c>
      <c r="B784" s="31" t="s">
        <v>98</v>
      </c>
      <c r="C784" s="32">
        <v>43721</v>
      </c>
      <c r="D784" s="33">
        <v>649.99</v>
      </c>
      <c r="E784" s="8">
        <v>9</v>
      </c>
      <c r="F784" s="33">
        <f t="shared" si="36"/>
        <v>5849.91</v>
      </c>
      <c r="G784" s="34">
        <f t="shared" si="37"/>
        <v>116.9982</v>
      </c>
      <c r="H784" s="34">
        <f t="shared" si="38"/>
        <v>5966.9081999999999</v>
      </c>
    </row>
    <row r="785" spans="1:8" x14ac:dyDescent="0.25">
      <c r="A785" s="31" t="s">
        <v>91</v>
      </c>
      <c r="B785" s="31" t="s">
        <v>92</v>
      </c>
      <c r="C785" s="32">
        <v>43721</v>
      </c>
      <c r="D785" s="33">
        <v>329.95</v>
      </c>
      <c r="E785" s="8">
        <v>13</v>
      </c>
      <c r="F785" s="33">
        <f t="shared" si="36"/>
        <v>4289.3499999999995</v>
      </c>
      <c r="G785" s="34">
        <f t="shared" si="37"/>
        <v>85.786999999999992</v>
      </c>
      <c r="H785" s="34">
        <f t="shared" si="38"/>
        <v>4375.1369999999997</v>
      </c>
    </row>
    <row r="786" spans="1:8" x14ac:dyDescent="0.25">
      <c r="A786" s="31" t="s">
        <v>95</v>
      </c>
      <c r="B786" s="31" t="s">
        <v>90</v>
      </c>
      <c r="C786" s="32">
        <v>43726</v>
      </c>
      <c r="D786" s="33">
        <v>139.94999999999999</v>
      </c>
      <c r="E786" s="8">
        <v>20</v>
      </c>
      <c r="F786" s="33">
        <f t="shared" si="36"/>
        <v>2799</v>
      </c>
      <c r="G786" s="34">
        <f t="shared" si="37"/>
        <v>55.980000000000004</v>
      </c>
      <c r="H786" s="34">
        <f t="shared" si="38"/>
        <v>2854.98</v>
      </c>
    </row>
    <row r="787" spans="1:8" x14ac:dyDescent="0.25">
      <c r="A787" s="31" t="s">
        <v>95</v>
      </c>
      <c r="B787" s="31" t="s">
        <v>98</v>
      </c>
      <c r="C787" s="32">
        <v>43726</v>
      </c>
      <c r="D787" s="33">
        <v>139.94999999999999</v>
      </c>
      <c r="E787" s="8">
        <v>6</v>
      </c>
      <c r="F787" s="33">
        <f t="shared" si="36"/>
        <v>839.69999999999993</v>
      </c>
      <c r="G787" s="34">
        <f t="shared" si="37"/>
        <v>0</v>
      </c>
      <c r="H787" s="34">
        <f t="shared" si="38"/>
        <v>839.69999999999993</v>
      </c>
    </row>
    <row r="788" spans="1:8" x14ac:dyDescent="0.25">
      <c r="A788" s="31" t="s">
        <v>91</v>
      </c>
      <c r="B788" s="31" t="s">
        <v>94</v>
      </c>
      <c r="C788" s="32">
        <v>43726</v>
      </c>
      <c r="D788" s="33">
        <v>329.95</v>
      </c>
      <c r="E788" s="8">
        <v>8</v>
      </c>
      <c r="F788" s="33">
        <f t="shared" si="36"/>
        <v>2639.6</v>
      </c>
      <c r="G788" s="34">
        <f t="shared" si="37"/>
        <v>52.792000000000002</v>
      </c>
      <c r="H788" s="34">
        <f t="shared" si="38"/>
        <v>2692.3919999999998</v>
      </c>
    </row>
    <row r="789" spans="1:8" x14ac:dyDescent="0.25">
      <c r="A789" s="31" t="s">
        <v>91</v>
      </c>
      <c r="B789" s="31" t="s">
        <v>97</v>
      </c>
      <c r="C789" s="32">
        <v>43726</v>
      </c>
      <c r="D789" s="33">
        <v>329.95</v>
      </c>
      <c r="E789" s="8">
        <v>6</v>
      </c>
      <c r="F789" s="33">
        <f t="shared" si="36"/>
        <v>1979.6999999999998</v>
      </c>
      <c r="G789" s="34">
        <f t="shared" si="37"/>
        <v>39.593999999999994</v>
      </c>
      <c r="H789" s="34">
        <f t="shared" si="38"/>
        <v>2019.2939999999999</v>
      </c>
    </row>
    <row r="790" spans="1:8" x14ac:dyDescent="0.25">
      <c r="A790" s="31" t="s">
        <v>91</v>
      </c>
      <c r="B790" s="31" t="s">
        <v>98</v>
      </c>
      <c r="C790" s="32">
        <v>43726</v>
      </c>
      <c r="D790" s="33">
        <v>329.95</v>
      </c>
      <c r="E790" s="8">
        <v>6</v>
      </c>
      <c r="F790" s="33">
        <f t="shared" si="36"/>
        <v>1979.6999999999998</v>
      </c>
      <c r="G790" s="34">
        <f t="shared" si="37"/>
        <v>39.593999999999994</v>
      </c>
      <c r="H790" s="34">
        <f t="shared" si="38"/>
        <v>2019.2939999999999</v>
      </c>
    </row>
    <row r="791" spans="1:8" x14ac:dyDescent="0.25">
      <c r="A791" s="31" t="s">
        <v>96</v>
      </c>
      <c r="B791" s="31" t="s">
        <v>90</v>
      </c>
      <c r="C791" s="32">
        <v>43727</v>
      </c>
      <c r="D791" s="33">
        <v>649.99</v>
      </c>
      <c r="E791" s="8">
        <v>19</v>
      </c>
      <c r="F791" s="33">
        <f t="shared" si="36"/>
        <v>12349.81</v>
      </c>
      <c r="G791" s="34">
        <f t="shared" si="37"/>
        <v>246.99619999999999</v>
      </c>
      <c r="H791" s="34">
        <f t="shared" si="38"/>
        <v>12596.806199999999</v>
      </c>
    </row>
    <row r="792" spans="1:8" x14ac:dyDescent="0.25">
      <c r="A792" s="31" t="s">
        <v>91</v>
      </c>
      <c r="B792" s="31" t="s">
        <v>98</v>
      </c>
      <c r="C792" s="32">
        <v>43727</v>
      </c>
      <c r="D792" s="33">
        <v>329.95</v>
      </c>
      <c r="E792" s="8">
        <v>10</v>
      </c>
      <c r="F792" s="33">
        <f t="shared" si="36"/>
        <v>3299.5</v>
      </c>
      <c r="G792" s="34">
        <f t="shared" si="37"/>
        <v>65.989999999999995</v>
      </c>
      <c r="H792" s="34">
        <f t="shared" si="38"/>
        <v>3365.49</v>
      </c>
    </row>
    <row r="793" spans="1:8" x14ac:dyDescent="0.25">
      <c r="A793" s="31" t="s">
        <v>95</v>
      </c>
      <c r="B793" s="31" t="s">
        <v>94</v>
      </c>
      <c r="C793" s="32">
        <v>43728</v>
      </c>
      <c r="D793" s="33">
        <v>139.94999999999999</v>
      </c>
      <c r="E793" s="8">
        <v>6</v>
      </c>
      <c r="F793" s="33">
        <f t="shared" si="36"/>
        <v>839.69999999999993</v>
      </c>
      <c r="G793" s="34">
        <f t="shared" si="37"/>
        <v>0</v>
      </c>
      <c r="H793" s="34">
        <f t="shared" si="38"/>
        <v>839.69999999999993</v>
      </c>
    </row>
    <row r="794" spans="1:8" x14ac:dyDescent="0.25">
      <c r="A794" s="31" t="s">
        <v>93</v>
      </c>
      <c r="B794" s="31" t="s">
        <v>98</v>
      </c>
      <c r="C794" s="32">
        <v>43729</v>
      </c>
      <c r="D794" s="33">
        <v>64.95</v>
      </c>
      <c r="E794" s="8">
        <v>7</v>
      </c>
      <c r="F794" s="33">
        <f t="shared" si="36"/>
        <v>454.65000000000003</v>
      </c>
      <c r="G794" s="34">
        <f t="shared" si="37"/>
        <v>0</v>
      </c>
      <c r="H794" s="34">
        <f t="shared" si="38"/>
        <v>454.65000000000003</v>
      </c>
    </row>
    <row r="795" spans="1:8" x14ac:dyDescent="0.25">
      <c r="A795" s="31" t="s">
        <v>95</v>
      </c>
      <c r="B795" s="31" t="s">
        <v>97</v>
      </c>
      <c r="C795" s="32">
        <v>43732</v>
      </c>
      <c r="D795" s="33">
        <v>139.94999999999999</v>
      </c>
      <c r="E795" s="8">
        <v>10</v>
      </c>
      <c r="F795" s="33">
        <f t="shared" si="36"/>
        <v>1399.5</v>
      </c>
      <c r="G795" s="34">
        <f t="shared" si="37"/>
        <v>0</v>
      </c>
      <c r="H795" s="34">
        <f t="shared" si="38"/>
        <v>1399.5</v>
      </c>
    </row>
    <row r="796" spans="1:8" x14ac:dyDescent="0.25">
      <c r="A796" s="31" t="s">
        <v>91</v>
      </c>
      <c r="B796" s="31" t="s">
        <v>94</v>
      </c>
      <c r="C796" s="32">
        <v>43732</v>
      </c>
      <c r="D796" s="33">
        <v>329.95</v>
      </c>
      <c r="E796" s="8">
        <v>13</v>
      </c>
      <c r="F796" s="33">
        <f t="shared" si="36"/>
        <v>4289.3499999999995</v>
      </c>
      <c r="G796" s="34">
        <f t="shared" si="37"/>
        <v>85.786999999999992</v>
      </c>
      <c r="H796" s="34">
        <f t="shared" si="38"/>
        <v>4375.1369999999997</v>
      </c>
    </row>
    <row r="797" spans="1:8" x14ac:dyDescent="0.25">
      <c r="A797" s="31" t="s">
        <v>95</v>
      </c>
      <c r="B797" s="31" t="s">
        <v>98</v>
      </c>
      <c r="C797" s="32">
        <v>43733</v>
      </c>
      <c r="D797" s="33">
        <v>139.94999999999999</v>
      </c>
      <c r="E797" s="8">
        <v>10</v>
      </c>
      <c r="F797" s="33">
        <f t="shared" si="36"/>
        <v>1399.5</v>
      </c>
      <c r="G797" s="34">
        <f t="shared" si="37"/>
        <v>0</v>
      </c>
      <c r="H797" s="34">
        <f t="shared" si="38"/>
        <v>1399.5</v>
      </c>
    </row>
    <row r="798" spans="1:8" x14ac:dyDescent="0.25">
      <c r="A798" s="31" t="s">
        <v>89</v>
      </c>
      <c r="B798" s="31" t="s">
        <v>92</v>
      </c>
      <c r="C798" s="32">
        <v>43733</v>
      </c>
      <c r="D798" s="33">
        <v>299.95</v>
      </c>
      <c r="E798" s="8">
        <v>3</v>
      </c>
      <c r="F798" s="33">
        <f t="shared" si="36"/>
        <v>899.84999999999991</v>
      </c>
      <c r="G798" s="34">
        <f t="shared" si="37"/>
        <v>0</v>
      </c>
      <c r="H798" s="34">
        <f t="shared" si="38"/>
        <v>899.84999999999991</v>
      </c>
    </row>
    <row r="799" spans="1:8" x14ac:dyDescent="0.25">
      <c r="A799" s="31" t="s">
        <v>96</v>
      </c>
      <c r="B799" s="31" t="s">
        <v>92</v>
      </c>
      <c r="C799" s="32">
        <v>43733</v>
      </c>
      <c r="D799" s="33">
        <v>649.99</v>
      </c>
      <c r="E799" s="8">
        <v>15</v>
      </c>
      <c r="F799" s="33">
        <f t="shared" si="36"/>
        <v>9749.85</v>
      </c>
      <c r="G799" s="34">
        <f t="shared" si="37"/>
        <v>194.99700000000001</v>
      </c>
      <c r="H799" s="34">
        <f t="shared" si="38"/>
        <v>9944.8469999999998</v>
      </c>
    </row>
    <row r="800" spans="1:8" x14ac:dyDescent="0.25">
      <c r="A800" s="31" t="s">
        <v>93</v>
      </c>
      <c r="B800" s="31" t="s">
        <v>98</v>
      </c>
      <c r="C800" s="32">
        <v>43734</v>
      </c>
      <c r="D800" s="33">
        <v>64.95</v>
      </c>
      <c r="E800" s="8">
        <v>11</v>
      </c>
      <c r="F800" s="33">
        <f t="shared" si="36"/>
        <v>714.45</v>
      </c>
      <c r="G800" s="34">
        <f t="shared" si="37"/>
        <v>0</v>
      </c>
      <c r="H800" s="34">
        <f t="shared" si="38"/>
        <v>714.45</v>
      </c>
    </row>
    <row r="801" spans="1:8" x14ac:dyDescent="0.25">
      <c r="A801" s="31" t="s">
        <v>96</v>
      </c>
      <c r="B801" s="31" t="s">
        <v>97</v>
      </c>
      <c r="C801" s="32">
        <v>43734</v>
      </c>
      <c r="D801" s="33">
        <v>649.99</v>
      </c>
      <c r="E801" s="8">
        <v>11</v>
      </c>
      <c r="F801" s="33">
        <f t="shared" si="36"/>
        <v>7149.89</v>
      </c>
      <c r="G801" s="34">
        <f t="shared" si="37"/>
        <v>142.99780000000001</v>
      </c>
      <c r="H801" s="34">
        <f t="shared" si="38"/>
        <v>7292.8878000000004</v>
      </c>
    </row>
    <row r="802" spans="1:8" x14ac:dyDescent="0.25">
      <c r="A802" s="31" t="s">
        <v>96</v>
      </c>
      <c r="B802" s="31" t="s">
        <v>92</v>
      </c>
      <c r="C802" s="32">
        <v>43734</v>
      </c>
      <c r="D802" s="33">
        <v>649.99</v>
      </c>
      <c r="E802" s="8">
        <v>4</v>
      </c>
      <c r="F802" s="33">
        <f t="shared" si="36"/>
        <v>2599.96</v>
      </c>
      <c r="G802" s="34">
        <f t="shared" si="37"/>
        <v>51.999200000000002</v>
      </c>
      <c r="H802" s="34">
        <f t="shared" si="38"/>
        <v>2651.9592000000002</v>
      </c>
    </row>
    <row r="803" spans="1:8" x14ac:dyDescent="0.25">
      <c r="A803" s="31" t="s">
        <v>91</v>
      </c>
      <c r="B803" s="31" t="s">
        <v>92</v>
      </c>
      <c r="C803" s="32">
        <v>43735</v>
      </c>
      <c r="D803" s="33">
        <v>329.95</v>
      </c>
      <c r="E803" s="8">
        <v>9</v>
      </c>
      <c r="F803" s="33">
        <f t="shared" si="36"/>
        <v>2969.5499999999997</v>
      </c>
      <c r="G803" s="34">
        <f t="shared" si="37"/>
        <v>59.390999999999998</v>
      </c>
      <c r="H803" s="34">
        <f t="shared" si="38"/>
        <v>3028.9409999999998</v>
      </c>
    </row>
    <row r="804" spans="1:8" x14ac:dyDescent="0.25">
      <c r="A804" s="31" t="s">
        <v>93</v>
      </c>
      <c r="B804" s="31" t="s">
        <v>90</v>
      </c>
      <c r="C804" s="32">
        <v>43736</v>
      </c>
      <c r="D804" s="33">
        <v>64.95</v>
      </c>
      <c r="E804" s="8">
        <v>19</v>
      </c>
      <c r="F804" s="33">
        <f t="shared" si="36"/>
        <v>1234.05</v>
      </c>
      <c r="G804" s="34">
        <f t="shared" si="37"/>
        <v>0</v>
      </c>
      <c r="H804" s="34">
        <f t="shared" si="38"/>
        <v>1234.05</v>
      </c>
    </row>
    <row r="805" spans="1:8" x14ac:dyDescent="0.25">
      <c r="A805" s="31" t="s">
        <v>96</v>
      </c>
      <c r="B805" s="31" t="s">
        <v>94</v>
      </c>
      <c r="C805" s="32">
        <v>43736</v>
      </c>
      <c r="D805" s="33">
        <v>649.99</v>
      </c>
      <c r="E805" s="8">
        <v>9</v>
      </c>
      <c r="F805" s="33">
        <f t="shared" si="36"/>
        <v>5849.91</v>
      </c>
      <c r="G805" s="34">
        <f t="shared" si="37"/>
        <v>116.9982</v>
      </c>
      <c r="H805" s="34">
        <f t="shared" si="38"/>
        <v>5966.9081999999999</v>
      </c>
    </row>
    <row r="806" spans="1:8" x14ac:dyDescent="0.25">
      <c r="A806" s="31" t="s">
        <v>96</v>
      </c>
      <c r="B806" s="31" t="s">
        <v>90</v>
      </c>
      <c r="C806" s="32">
        <v>43739</v>
      </c>
      <c r="D806" s="33">
        <v>649.99</v>
      </c>
      <c r="E806" s="8">
        <v>14</v>
      </c>
      <c r="F806" s="33">
        <f t="shared" si="36"/>
        <v>9099.86</v>
      </c>
      <c r="G806" s="34">
        <f t="shared" si="37"/>
        <v>181.99720000000002</v>
      </c>
      <c r="H806" s="34">
        <f t="shared" si="38"/>
        <v>9281.8572000000004</v>
      </c>
    </row>
    <row r="807" spans="1:8" x14ac:dyDescent="0.25">
      <c r="A807" s="31" t="s">
        <v>95</v>
      </c>
      <c r="B807" s="31" t="s">
        <v>94</v>
      </c>
      <c r="C807" s="32">
        <v>43740</v>
      </c>
      <c r="D807" s="33">
        <v>139.94999999999999</v>
      </c>
      <c r="E807" s="8">
        <v>1</v>
      </c>
      <c r="F807" s="33">
        <f t="shared" si="36"/>
        <v>139.94999999999999</v>
      </c>
      <c r="G807" s="34">
        <f t="shared" si="37"/>
        <v>0</v>
      </c>
      <c r="H807" s="34">
        <f t="shared" si="38"/>
        <v>139.94999999999999</v>
      </c>
    </row>
    <row r="808" spans="1:8" x14ac:dyDescent="0.25">
      <c r="A808" s="31" t="s">
        <v>95</v>
      </c>
      <c r="B808" s="31" t="s">
        <v>94</v>
      </c>
      <c r="C808" s="32">
        <v>43740</v>
      </c>
      <c r="D808" s="33">
        <v>139.94999999999999</v>
      </c>
      <c r="E808" s="8">
        <v>1</v>
      </c>
      <c r="F808" s="33">
        <f t="shared" si="36"/>
        <v>139.94999999999999</v>
      </c>
      <c r="G808" s="34">
        <f t="shared" si="37"/>
        <v>0</v>
      </c>
      <c r="H808" s="34">
        <f t="shared" si="38"/>
        <v>139.94999999999999</v>
      </c>
    </row>
    <row r="809" spans="1:8" x14ac:dyDescent="0.25">
      <c r="A809" s="31" t="s">
        <v>93</v>
      </c>
      <c r="B809" s="31" t="s">
        <v>97</v>
      </c>
      <c r="C809" s="32">
        <v>43740</v>
      </c>
      <c r="D809" s="33">
        <v>64.95</v>
      </c>
      <c r="E809" s="8">
        <v>15</v>
      </c>
      <c r="F809" s="33">
        <f t="shared" si="36"/>
        <v>974.25</v>
      </c>
      <c r="G809" s="34">
        <f t="shared" si="37"/>
        <v>0</v>
      </c>
      <c r="H809" s="34">
        <f t="shared" si="38"/>
        <v>974.25</v>
      </c>
    </row>
    <row r="810" spans="1:8" x14ac:dyDescent="0.25">
      <c r="A810" s="31" t="s">
        <v>91</v>
      </c>
      <c r="B810" s="31" t="s">
        <v>90</v>
      </c>
      <c r="C810" s="32">
        <v>43740</v>
      </c>
      <c r="D810" s="33">
        <v>329.95</v>
      </c>
      <c r="E810" s="8">
        <v>12</v>
      </c>
      <c r="F810" s="33">
        <f t="shared" si="36"/>
        <v>3959.3999999999996</v>
      </c>
      <c r="G810" s="34">
        <f t="shared" si="37"/>
        <v>79.187999999999988</v>
      </c>
      <c r="H810" s="34">
        <f t="shared" si="38"/>
        <v>4038.5879999999997</v>
      </c>
    </row>
    <row r="811" spans="1:8" x14ac:dyDescent="0.25">
      <c r="A811" s="31" t="s">
        <v>95</v>
      </c>
      <c r="B811" s="31" t="s">
        <v>90</v>
      </c>
      <c r="C811" s="32">
        <v>43741</v>
      </c>
      <c r="D811" s="33">
        <v>139.94999999999999</v>
      </c>
      <c r="E811" s="8">
        <v>6</v>
      </c>
      <c r="F811" s="33">
        <f t="shared" si="36"/>
        <v>839.69999999999993</v>
      </c>
      <c r="G811" s="34">
        <f t="shared" si="37"/>
        <v>0</v>
      </c>
      <c r="H811" s="34">
        <f t="shared" si="38"/>
        <v>839.69999999999993</v>
      </c>
    </row>
    <row r="812" spans="1:8" x14ac:dyDescent="0.25">
      <c r="A812" s="31" t="s">
        <v>95</v>
      </c>
      <c r="B812" s="31" t="s">
        <v>98</v>
      </c>
      <c r="C812" s="32">
        <v>43741</v>
      </c>
      <c r="D812" s="33">
        <v>139.94999999999999</v>
      </c>
      <c r="E812" s="8">
        <v>14</v>
      </c>
      <c r="F812" s="33">
        <f t="shared" si="36"/>
        <v>1959.2999999999997</v>
      </c>
      <c r="G812" s="34">
        <f t="shared" si="37"/>
        <v>39.185999999999993</v>
      </c>
      <c r="H812" s="34">
        <f t="shared" si="38"/>
        <v>1998.4859999999996</v>
      </c>
    </row>
    <row r="813" spans="1:8" x14ac:dyDescent="0.25">
      <c r="A813" s="31" t="s">
        <v>96</v>
      </c>
      <c r="B813" s="31" t="s">
        <v>97</v>
      </c>
      <c r="C813" s="32">
        <v>43741</v>
      </c>
      <c r="D813" s="33">
        <v>649.99</v>
      </c>
      <c r="E813" s="8">
        <v>15</v>
      </c>
      <c r="F813" s="33">
        <f t="shared" si="36"/>
        <v>9749.85</v>
      </c>
      <c r="G813" s="34">
        <f t="shared" si="37"/>
        <v>194.99700000000001</v>
      </c>
      <c r="H813" s="34">
        <f t="shared" si="38"/>
        <v>9944.8469999999998</v>
      </c>
    </row>
    <row r="814" spans="1:8" x14ac:dyDescent="0.25">
      <c r="A814" s="31" t="s">
        <v>91</v>
      </c>
      <c r="B814" s="31" t="s">
        <v>98</v>
      </c>
      <c r="C814" s="32">
        <v>43741</v>
      </c>
      <c r="D814" s="33">
        <v>329.95</v>
      </c>
      <c r="E814" s="8">
        <v>1</v>
      </c>
      <c r="F814" s="33">
        <f t="shared" si="36"/>
        <v>329.95</v>
      </c>
      <c r="G814" s="34">
        <f t="shared" si="37"/>
        <v>0</v>
      </c>
      <c r="H814" s="34">
        <f t="shared" si="38"/>
        <v>329.95</v>
      </c>
    </row>
    <row r="815" spans="1:8" x14ac:dyDescent="0.25">
      <c r="A815" s="31" t="s">
        <v>95</v>
      </c>
      <c r="B815" s="31" t="s">
        <v>98</v>
      </c>
      <c r="C815" s="32">
        <v>43742</v>
      </c>
      <c r="D815" s="33">
        <v>139.94999999999999</v>
      </c>
      <c r="E815" s="8">
        <v>12</v>
      </c>
      <c r="F815" s="33">
        <f t="shared" si="36"/>
        <v>1679.3999999999999</v>
      </c>
      <c r="G815" s="34">
        <f t="shared" si="37"/>
        <v>33.588000000000001</v>
      </c>
      <c r="H815" s="34">
        <f t="shared" si="38"/>
        <v>1712.9879999999998</v>
      </c>
    </row>
    <row r="816" spans="1:8" x14ac:dyDescent="0.25">
      <c r="A816" s="31" t="s">
        <v>95</v>
      </c>
      <c r="B816" s="31" t="s">
        <v>90</v>
      </c>
      <c r="C816" s="32">
        <v>43743</v>
      </c>
      <c r="D816" s="33">
        <v>139.94999999999999</v>
      </c>
      <c r="E816" s="8">
        <v>8</v>
      </c>
      <c r="F816" s="33">
        <f t="shared" si="36"/>
        <v>1119.5999999999999</v>
      </c>
      <c r="G816" s="34">
        <f t="shared" si="37"/>
        <v>0</v>
      </c>
      <c r="H816" s="34">
        <f t="shared" si="38"/>
        <v>1119.5999999999999</v>
      </c>
    </row>
    <row r="817" spans="1:8" x14ac:dyDescent="0.25">
      <c r="A817" s="31" t="s">
        <v>95</v>
      </c>
      <c r="B817" s="31" t="s">
        <v>94</v>
      </c>
      <c r="C817" s="32">
        <v>43744</v>
      </c>
      <c r="D817" s="33">
        <v>139.94999999999999</v>
      </c>
      <c r="E817" s="8">
        <v>10</v>
      </c>
      <c r="F817" s="33">
        <f t="shared" si="36"/>
        <v>1399.5</v>
      </c>
      <c r="G817" s="34">
        <f t="shared" si="37"/>
        <v>0</v>
      </c>
      <c r="H817" s="34">
        <f t="shared" si="38"/>
        <v>1399.5</v>
      </c>
    </row>
    <row r="818" spans="1:8" x14ac:dyDescent="0.25">
      <c r="A818" s="31" t="s">
        <v>89</v>
      </c>
      <c r="B818" s="31" t="s">
        <v>94</v>
      </c>
      <c r="C818" s="32">
        <v>43746</v>
      </c>
      <c r="D818" s="33">
        <v>299.95</v>
      </c>
      <c r="E818" s="8">
        <v>4</v>
      </c>
      <c r="F818" s="33">
        <f t="shared" si="36"/>
        <v>1199.8</v>
      </c>
      <c r="G818" s="34">
        <f t="shared" si="37"/>
        <v>0</v>
      </c>
      <c r="H818" s="34">
        <f t="shared" si="38"/>
        <v>1199.8</v>
      </c>
    </row>
    <row r="819" spans="1:8" x14ac:dyDescent="0.25">
      <c r="A819" s="31" t="s">
        <v>91</v>
      </c>
      <c r="B819" s="31" t="s">
        <v>98</v>
      </c>
      <c r="C819" s="32">
        <v>43746</v>
      </c>
      <c r="D819" s="33">
        <v>329.95</v>
      </c>
      <c r="E819" s="8">
        <v>1</v>
      </c>
      <c r="F819" s="33">
        <f t="shared" si="36"/>
        <v>329.95</v>
      </c>
      <c r="G819" s="34">
        <f t="shared" si="37"/>
        <v>0</v>
      </c>
      <c r="H819" s="34">
        <f t="shared" si="38"/>
        <v>329.95</v>
      </c>
    </row>
    <row r="820" spans="1:8" x14ac:dyDescent="0.25">
      <c r="A820" s="31" t="s">
        <v>96</v>
      </c>
      <c r="B820" s="31" t="s">
        <v>97</v>
      </c>
      <c r="C820" s="32">
        <v>43747</v>
      </c>
      <c r="D820" s="33">
        <v>649.99</v>
      </c>
      <c r="E820" s="8">
        <v>3</v>
      </c>
      <c r="F820" s="33">
        <f t="shared" si="36"/>
        <v>1949.97</v>
      </c>
      <c r="G820" s="34">
        <f t="shared" si="37"/>
        <v>38.999400000000001</v>
      </c>
      <c r="H820" s="34">
        <f t="shared" si="38"/>
        <v>1988.9694</v>
      </c>
    </row>
    <row r="821" spans="1:8" x14ac:dyDescent="0.25">
      <c r="A821" s="31" t="s">
        <v>89</v>
      </c>
      <c r="B821" s="31" t="s">
        <v>97</v>
      </c>
      <c r="C821" s="32">
        <v>43751</v>
      </c>
      <c r="D821" s="33">
        <v>299.95</v>
      </c>
      <c r="E821" s="8">
        <v>8</v>
      </c>
      <c r="F821" s="33">
        <f t="shared" si="36"/>
        <v>2399.6</v>
      </c>
      <c r="G821" s="34">
        <f t="shared" si="37"/>
        <v>47.991999999999997</v>
      </c>
      <c r="H821" s="34">
        <f t="shared" si="38"/>
        <v>2447.5920000000001</v>
      </c>
    </row>
    <row r="822" spans="1:8" x14ac:dyDescent="0.25">
      <c r="A822" s="31" t="s">
        <v>96</v>
      </c>
      <c r="B822" s="31" t="s">
        <v>90</v>
      </c>
      <c r="C822" s="32">
        <v>43753</v>
      </c>
      <c r="D822" s="33">
        <v>649.99</v>
      </c>
      <c r="E822" s="8">
        <v>11</v>
      </c>
      <c r="F822" s="33">
        <f t="shared" si="36"/>
        <v>7149.89</v>
      </c>
      <c r="G822" s="34">
        <f t="shared" si="37"/>
        <v>142.99780000000001</v>
      </c>
      <c r="H822" s="34">
        <f t="shared" si="38"/>
        <v>7292.8878000000004</v>
      </c>
    </row>
    <row r="823" spans="1:8" x14ac:dyDescent="0.25">
      <c r="A823" s="31" t="s">
        <v>89</v>
      </c>
      <c r="B823" s="31" t="s">
        <v>92</v>
      </c>
      <c r="C823" s="32">
        <v>43757</v>
      </c>
      <c r="D823" s="33">
        <v>299.95</v>
      </c>
      <c r="E823" s="8">
        <v>1</v>
      </c>
      <c r="F823" s="33">
        <f t="shared" si="36"/>
        <v>299.95</v>
      </c>
      <c r="G823" s="34">
        <f t="shared" si="37"/>
        <v>0</v>
      </c>
      <c r="H823" s="34">
        <f t="shared" si="38"/>
        <v>299.95</v>
      </c>
    </row>
    <row r="824" spans="1:8" x14ac:dyDescent="0.25">
      <c r="A824" s="31" t="s">
        <v>91</v>
      </c>
      <c r="B824" s="31" t="s">
        <v>94</v>
      </c>
      <c r="C824" s="32">
        <v>43757</v>
      </c>
      <c r="D824" s="33">
        <v>329.95</v>
      </c>
      <c r="E824" s="8">
        <v>6</v>
      </c>
      <c r="F824" s="33">
        <f t="shared" si="36"/>
        <v>1979.6999999999998</v>
      </c>
      <c r="G824" s="34">
        <f t="shared" si="37"/>
        <v>39.593999999999994</v>
      </c>
      <c r="H824" s="34">
        <f t="shared" si="38"/>
        <v>2019.2939999999999</v>
      </c>
    </row>
    <row r="825" spans="1:8" x14ac:dyDescent="0.25">
      <c r="A825" s="31" t="s">
        <v>95</v>
      </c>
      <c r="B825" s="31" t="s">
        <v>92</v>
      </c>
      <c r="C825" s="32">
        <v>43758</v>
      </c>
      <c r="D825" s="33">
        <v>139.94999999999999</v>
      </c>
      <c r="E825" s="8">
        <v>1</v>
      </c>
      <c r="F825" s="33">
        <f t="shared" si="36"/>
        <v>139.94999999999999</v>
      </c>
      <c r="G825" s="34">
        <f t="shared" si="37"/>
        <v>0</v>
      </c>
      <c r="H825" s="34">
        <f t="shared" si="38"/>
        <v>139.94999999999999</v>
      </c>
    </row>
    <row r="826" spans="1:8" x14ac:dyDescent="0.25">
      <c r="A826" s="31" t="s">
        <v>91</v>
      </c>
      <c r="B826" s="31" t="s">
        <v>90</v>
      </c>
      <c r="C826" s="32">
        <v>43758</v>
      </c>
      <c r="D826" s="33">
        <v>329.95</v>
      </c>
      <c r="E826" s="8">
        <v>18</v>
      </c>
      <c r="F826" s="33">
        <f t="shared" si="36"/>
        <v>5939.0999999999995</v>
      </c>
      <c r="G826" s="34">
        <f t="shared" si="37"/>
        <v>118.782</v>
      </c>
      <c r="H826" s="34">
        <f t="shared" si="38"/>
        <v>6057.8819999999996</v>
      </c>
    </row>
    <row r="827" spans="1:8" x14ac:dyDescent="0.25">
      <c r="A827" s="31" t="s">
        <v>91</v>
      </c>
      <c r="B827" s="31" t="s">
        <v>90</v>
      </c>
      <c r="C827" s="32">
        <v>43760</v>
      </c>
      <c r="D827" s="33">
        <v>329.95</v>
      </c>
      <c r="E827" s="8">
        <v>16</v>
      </c>
      <c r="F827" s="33">
        <f t="shared" si="36"/>
        <v>5279.2</v>
      </c>
      <c r="G827" s="34">
        <f t="shared" si="37"/>
        <v>105.584</v>
      </c>
      <c r="H827" s="34">
        <f t="shared" si="38"/>
        <v>5384.7839999999997</v>
      </c>
    </row>
    <row r="828" spans="1:8" x14ac:dyDescent="0.25">
      <c r="A828" s="31" t="s">
        <v>95</v>
      </c>
      <c r="B828" s="31" t="s">
        <v>90</v>
      </c>
      <c r="C828" s="32">
        <v>43761</v>
      </c>
      <c r="D828" s="33">
        <v>139.94999999999999</v>
      </c>
      <c r="E828" s="8">
        <v>18</v>
      </c>
      <c r="F828" s="33">
        <f t="shared" si="36"/>
        <v>2519.1</v>
      </c>
      <c r="G828" s="34">
        <f t="shared" si="37"/>
        <v>50.381999999999998</v>
      </c>
      <c r="H828" s="34">
        <f t="shared" si="38"/>
        <v>2569.482</v>
      </c>
    </row>
    <row r="829" spans="1:8" x14ac:dyDescent="0.25">
      <c r="A829" s="31" t="s">
        <v>93</v>
      </c>
      <c r="B829" s="31" t="s">
        <v>97</v>
      </c>
      <c r="C829" s="32">
        <v>43761</v>
      </c>
      <c r="D829" s="33">
        <v>64.95</v>
      </c>
      <c r="E829" s="8">
        <v>8</v>
      </c>
      <c r="F829" s="33">
        <f t="shared" si="36"/>
        <v>519.6</v>
      </c>
      <c r="G829" s="34">
        <f t="shared" si="37"/>
        <v>0</v>
      </c>
      <c r="H829" s="34">
        <f t="shared" si="38"/>
        <v>519.6</v>
      </c>
    </row>
    <row r="830" spans="1:8" x14ac:dyDescent="0.25">
      <c r="A830" s="31" t="s">
        <v>96</v>
      </c>
      <c r="B830" s="31" t="s">
        <v>92</v>
      </c>
      <c r="C830" s="32">
        <v>43761</v>
      </c>
      <c r="D830" s="33">
        <v>649.99</v>
      </c>
      <c r="E830" s="8">
        <v>13</v>
      </c>
      <c r="F830" s="33">
        <f t="shared" si="36"/>
        <v>8449.8700000000008</v>
      </c>
      <c r="G830" s="34">
        <f t="shared" si="37"/>
        <v>168.99740000000003</v>
      </c>
      <c r="H830" s="34">
        <f t="shared" si="38"/>
        <v>8618.867400000001</v>
      </c>
    </row>
    <row r="831" spans="1:8" x14ac:dyDescent="0.25">
      <c r="A831" s="31" t="s">
        <v>96</v>
      </c>
      <c r="B831" s="31" t="s">
        <v>92</v>
      </c>
      <c r="C831" s="32">
        <v>43761</v>
      </c>
      <c r="D831" s="33">
        <v>649.99</v>
      </c>
      <c r="E831" s="8">
        <v>5</v>
      </c>
      <c r="F831" s="33">
        <f t="shared" si="36"/>
        <v>3249.95</v>
      </c>
      <c r="G831" s="34">
        <f t="shared" si="37"/>
        <v>64.998999999999995</v>
      </c>
      <c r="H831" s="34">
        <f t="shared" si="38"/>
        <v>3314.9489999999996</v>
      </c>
    </row>
    <row r="832" spans="1:8" x14ac:dyDescent="0.25">
      <c r="A832" s="31" t="s">
        <v>95</v>
      </c>
      <c r="B832" s="31" t="s">
        <v>94</v>
      </c>
      <c r="C832" s="32">
        <v>43764</v>
      </c>
      <c r="D832" s="33">
        <v>139.94999999999999</v>
      </c>
      <c r="E832" s="8">
        <v>2</v>
      </c>
      <c r="F832" s="33">
        <f t="shared" si="36"/>
        <v>279.89999999999998</v>
      </c>
      <c r="G832" s="34">
        <f t="shared" si="37"/>
        <v>0</v>
      </c>
      <c r="H832" s="34">
        <f t="shared" si="38"/>
        <v>279.89999999999998</v>
      </c>
    </row>
    <row r="833" spans="1:8" x14ac:dyDescent="0.25">
      <c r="A833" s="31" t="s">
        <v>95</v>
      </c>
      <c r="B833" s="31" t="s">
        <v>92</v>
      </c>
      <c r="C833" s="32">
        <v>43765</v>
      </c>
      <c r="D833" s="33">
        <v>139.94999999999999</v>
      </c>
      <c r="E833" s="8">
        <v>13</v>
      </c>
      <c r="F833" s="33">
        <f t="shared" si="36"/>
        <v>1819.35</v>
      </c>
      <c r="G833" s="34">
        <f t="shared" si="37"/>
        <v>36.387</v>
      </c>
      <c r="H833" s="34">
        <f t="shared" si="38"/>
        <v>1855.7369999999999</v>
      </c>
    </row>
    <row r="834" spans="1:8" x14ac:dyDescent="0.25">
      <c r="A834" s="31" t="s">
        <v>96</v>
      </c>
      <c r="B834" s="31" t="s">
        <v>90</v>
      </c>
      <c r="C834" s="32">
        <v>43767</v>
      </c>
      <c r="D834" s="33">
        <v>649.99</v>
      </c>
      <c r="E834" s="8">
        <v>8</v>
      </c>
      <c r="F834" s="33">
        <f t="shared" si="36"/>
        <v>5199.92</v>
      </c>
      <c r="G834" s="34">
        <f t="shared" si="37"/>
        <v>103.9984</v>
      </c>
      <c r="H834" s="34">
        <f t="shared" si="38"/>
        <v>5303.9184000000005</v>
      </c>
    </row>
    <row r="835" spans="1:8" x14ac:dyDescent="0.25">
      <c r="A835" s="31" t="s">
        <v>89</v>
      </c>
      <c r="B835" s="31" t="s">
        <v>92</v>
      </c>
      <c r="C835" s="32">
        <v>43768</v>
      </c>
      <c r="D835" s="33">
        <v>299.95</v>
      </c>
      <c r="E835" s="8">
        <v>11</v>
      </c>
      <c r="F835" s="33">
        <f t="shared" si="36"/>
        <v>3299.45</v>
      </c>
      <c r="G835" s="34">
        <f t="shared" si="37"/>
        <v>65.989000000000004</v>
      </c>
      <c r="H835" s="34">
        <f t="shared" si="38"/>
        <v>3365.4389999999999</v>
      </c>
    </row>
    <row r="836" spans="1:8" x14ac:dyDescent="0.25">
      <c r="A836" s="31" t="s">
        <v>96</v>
      </c>
      <c r="B836" s="31" t="s">
        <v>94</v>
      </c>
      <c r="C836" s="32">
        <v>43768</v>
      </c>
      <c r="D836" s="33">
        <v>649.99</v>
      </c>
      <c r="E836" s="8">
        <v>7</v>
      </c>
      <c r="F836" s="33">
        <f t="shared" si="36"/>
        <v>4549.93</v>
      </c>
      <c r="G836" s="34">
        <f t="shared" si="37"/>
        <v>90.99860000000001</v>
      </c>
      <c r="H836" s="34">
        <f t="shared" si="38"/>
        <v>4640.9286000000002</v>
      </c>
    </row>
    <row r="837" spans="1:8" x14ac:dyDescent="0.25">
      <c r="A837" s="31" t="s">
        <v>91</v>
      </c>
      <c r="B837" s="31" t="s">
        <v>98</v>
      </c>
      <c r="C837" s="32">
        <v>43768</v>
      </c>
      <c r="D837" s="33">
        <v>329.95</v>
      </c>
      <c r="E837" s="8">
        <v>11</v>
      </c>
      <c r="F837" s="33">
        <f t="shared" ref="F837:F900" si="39">D837*E837</f>
        <v>3629.45</v>
      </c>
      <c r="G837" s="34">
        <f t="shared" ref="G837:G900" si="40">IF(F837&gt;$M$3,F837*$M$4,0)</f>
        <v>72.588999999999999</v>
      </c>
      <c r="H837" s="34">
        <f t="shared" ref="H837:H900" si="41">F837+G837</f>
        <v>3702.0389999999998</v>
      </c>
    </row>
    <row r="838" spans="1:8" x14ac:dyDescent="0.25">
      <c r="A838" s="31" t="s">
        <v>93</v>
      </c>
      <c r="B838" s="31" t="s">
        <v>94</v>
      </c>
      <c r="C838" s="32">
        <v>43769</v>
      </c>
      <c r="D838" s="33">
        <v>64.95</v>
      </c>
      <c r="E838" s="8">
        <v>1</v>
      </c>
      <c r="F838" s="33">
        <f t="shared" si="39"/>
        <v>64.95</v>
      </c>
      <c r="G838" s="34">
        <f t="shared" si="40"/>
        <v>0</v>
      </c>
      <c r="H838" s="34">
        <f t="shared" si="41"/>
        <v>64.95</v>
      </c>
    </row>
    <row r="839" spans="1:8" x14ac:dyDescent="0.25">
      <c r="A839" s="31" t="s">
        <v>96</v>
      </c>
      <c r="B839" s="31" t="s">
        <v>94</v>
      </c>
      <c r="C839" s="32">
        <v>43769</v>
      </c>
      <c r="D839" s="33">
        <v>649.99</v>
      </c>
      <c r="E839" s="8">
        <v>13</v>
      </c>
      <c r="F839" s="33">
        <f t="shared" si="39"/>
        <v>8449.8700000000008</v>
      </c>
      <c r="G839" s="34">
        <f t="shared" si="40"/>
        <v>168.99740000000003</v>
      </c>
      <c r="H839" s="34">
        <f t="shared" si="41"/>
        <v>8618.867400000001</v>
      </c>
    </row>
    <row r="840" spans="1:8" x14ac:dyDescent="0.25">
      <c r="A840" s="31" t="s">
        <v>91</v>
      </c>
      <c r="B840" s="31" t="s">
        <v>92</v>
      </c>
      <c r="C840" s="32">
        <v>43769</v>
      </c>
      <c r="D840" s="33">
        <v>329.95</v>
      </c>
      <c r="E840" s="8">
        <v>8</v>
      </c>
      <c r="F840" s="33">
        <f t="shared" si="39"/>
        <v>2639.6</v>
      </c>
      <c r="G840" s="34">
        <f t="shared" si="40"/>
        <v>52.792000000000002</v>
      </c>
      <c r="H840" s="34">
        <f t="shared" si="41"/>
        <v>2692.3919999999998</v>
      </c>
    </row>
    <row r="841" spans="1:8" x14ac:dyDescent="0.25">
      <c r="A841" s="31" t="s">
        <v>95</v>
      </c>
      <c r="B841" s="31" t="s">
        <v>97</v>
      </c>
      <c r="C841" s="32">
        <v>43770</v>
      </c>
      <c r="D841" s="33">
        <v>139.94999999999999</v>
      </c>
      <c r="E841" s="8">
        <v>7</v>
      </c>
      <c r="F841" s="33">
        <f t="shared" si="39"/>
        <v>979.64999999999986</v>
      </c>
      <c r="G841" s="34">
        <f t="shared" si="40"/>
        <v>0</v>
      </c>
      <c r="H841" s="34">
        <f t="shared" si="41"/>
        <v>979.64999999999986</v>
      </c>
    </row>
    <row r="842" spans="1:8" x14ac:dyDescent="0.25">
      <c r="A842" s="31" t="s">
        <v>89</v>
      </c>
      <c r="B842" s="31" t="s">
        <v>90</v>
      </c>
      <c r="C842" s="32">
        <v>43770</v>
      </c>
      <c r="D842" s="33">
        <v>299.95</v>
      </c>
      <c r="E842" s="8">
        <v>17</v>
      </c>
      <c r="F842" s="33">
        <f t="shared" si="39"/>
        <v>5099.1499999999996</v>
      </c>
      <c r="G842" s="34">
        <f t="shared" si="40"/>
        <v>101.98299999999999</v>
      </c>
      <c r="H842" s="34">
        <f t="shared" si="41"/>
        <v>5201.1329999999998</v>
      </c>
    </row>
    <row r="843" spans="1:8" x14ac:dyDescent="0.25">
      <c r="A843" s="31" t="s">
        <v>96</v>
      </c>
      <c r="B843" s="31" t="s">
        <v>94</v>
      </c>
      <c r="C843" s="32">
        <v>43770</v>
      </c>
      <c r="D843" s="33">
        <v>649.99</v>
      </c>
      <c r="E843" s="8">
        <v>2</v>
      </c>
      <c r="F843" s="33">
        <f t="shared" si="39"/>
        <v>1299.98</v>
      </c>
      <c r="G843" s="34">
        <f t="shared" si="40"/>
        <v>0</v>
      </c>
      <c r="H843" s="34">
        <f t="shared" si="41"/>
        <v>1299.98</v>
      </c>
    </row>
    <row r="844" spans="1:8" x14ac:dyDescent="0.25">
      <c r="A844" s="31" t="s">
        <v>89</v>
      </c>
      <c r="B844" s="31" t="s">
        <v>97</v>
      </c>
      <c r="C844" s="32">
        <v>43771</v>
      </c>
      <c r="D844" s="33">
        <v>299.95</v>
      </c>
      <c r="E844" s="8">
        <v>6</v>
      </c>
      <c r="F844" s="33">
        <f t="shared" si="39"/>
        <v>1799.6999999999998</v>
      </c>
      <c r="G844" s="34">
        <f t="shared" si="40"/>
        <v>35.994</v>
      </c>
      <c r="H844" s="34">
        <f t="shared" si="41"/>
        <v>1835.6939999999997</v>
      </c>
    </row>
    <row r="845" spans="1:8" x14ac:dyDescent="0.25">
      <c r="A845" s="31" t="s">
        <v>95</v>
      </c>
      <c r="B845" s="31" t="s">
        <v>90</v>
      </c>
      <c r="C845" s="32">
        <v>43772</v>
      </c>
      <c r="D845" s="33">
        <v>139.94999999999999</v>
      </c>
      <c r="E845" s="8">
        <v>9</v>
      </c>
      <c r="F845" s="33">
        <f t="shared" si="39"/>
        <v>1259.55</v>
      </c>
      <c r="G845" s="34">
        <f t="shared" si="40"/>
        <v>0</v>
      </c>
      <c r="H845" s="34">
        <f t="shared" si="41"/>
        <v>1259.55</v>
      </c>
    </row>
    <row r="846" spans="1:8" x14ac:dyDescent="0.25">
      <c r="A846" s="31" t="s">
        <v>95</v>
      </c>
      <c r="B846" s="31" t="s">
        <v>98</v>
      </c>
      <c r="C846" s="32">
        <v>43772</v>
      </c>
      <c r="D846" s="33">
        <v>139.94999999999999</v>
      </c>
      <c r="E846" s="8">
        <v>9</v>
      </c>
      <c r="F846" s="33">
        <f t="shared" si="39"/>
        <v>1259.55</v>
      </c>
      <c r="G846" s="34">
        <f t="shared" si="40"/>
        <v>0</v>
      </c>
      <c r="H846" s="34">
        <f t="shared" si="41"/>
        <v>1259.55</v>
      </c>
    </row>
    <row r="847" spans="1:8" x14ac:dyDescent="0.25">
      <c r="A847" s="31" t="s">
        <v>95</v>
      </c>
      <c r="B847" s="31" t="s">
        <v>92</v>
      </c>
      <c r="C847" s="32">
        <v>43775</v>
      </c>
      <c r="D847" s="33">
        <v>139.94999999999999</v>
      </c>
      <c r="E847" s="8">
        <v>13</v>
      </c>
      <c r="F847" s="33">
        <f t="shared" si="39"/>
        <v>1819.35</v>
      </c>
      <c r="G847" s="34">
        <f t="shared" si="40"/>
        <v>36.387</v>
      </c>
      <c r="H847" s="34">
        <f t="shared" si="41"/>
        <v>1855.7369999999999</v>
      </c>
    </row>
    <row r="848" spans="1:8" x14ac:dyDescent="0.25">
      <c r="A848" s="31" t="s">
        <v>93</v>
      </c>
      <c r="B848" s="31" t="s">
        <v>97</v>
      </c>
      <c r="C848" s="32">
        <v>43775</v>
      </c>
      <c r="D848" s="33">
        <v>64.95</v>
      </c>
      <c r="E848" s="8">
        <v>1</v>
      </c>
      <c r="F848" s="33">
        <f t="shared" si="39"/>
        <v>64.95</v>
      </c>
      <c r="G848" s="34">
        <f t="shared" si="40"/>
        <v>0</v>
      </c>
      <c r="H848" s="34">
        <f t="shared" si="41"/>
        <v>64.95</v>
      </c>
    </row>
    <row r="849" spans="1:8" x14ac:dyDescent="0.25">
      <c r="A849" s="31" t="s">
        <v>89</v>
      </c>
      <c r="B849" s="31" t="s">
        <v>97</v>
      </c>
      <c r="C849" s="32">
        <v>43775</v>
      </c>
      <c r="D849" s="33">
        <v>299.95</v>
      </c>
      <c r="E849" s="8">
        <v>10</v>
      </c>
      <c r="F849" s="33">
        <f t="shared" si="39"/>
        <v>2999.5</v>
      </c>
      <c r="G849" s="34">
        <f t="shared" si="40"/>
        <v>59.99</v>
      </c>
      <c r="H849" s="34">
        <f t="shared" si="41"/>
        <v>3059.49</v>
      </c>
    </row>
    <row r="850" spans="1:8" x14ac:dyDescent="0.25">
      <c r="A850" s="31" t="s">
        <v>96</v>
      </c>
      <c r="B850" s="31" t="s">
        <v>97</v>
      </c>
      <c r="C850" s="32">
        <v>43776</v>
      </c>
      <c r="D850" s="33">
        <v>649.99</v>
      </c>
      <c r="E850" s="8">
        <v>1</v>
      </c>
      <c r="F850" s="33">
        <f t="shared" si="39"/>
        <v>649.99</v>
      </c>
      <c r="G850" s="34">
        <f t="shared" si="40"/>
        <v>0</v>
      </c>
      <c r="H850" s="34">
        <f t="shared" si="41"/>
        <v>649.99</v>
      </c>
    </row>
    <row r="851" spans="1:8" x14ac:dyDescent="0.25">
      <c r="A851" s="31" t="s">
        <v>96</v>
      </c>
      <c r="B851" s="31" t="s">
        <v>94</v>
      </c>
      <c r="C851" s="32">
        <v>43777</v>
      </c>
      <c r="D851" s="33">
        <v>649.99</v>
      </c>
      <c r="E851" s="8">
        <v>7</v>
      </c>
      <c r="F851" s="33">
        <f t="shared" si="39"/>
        <v>4549.93</v>
      </c>
      <c r="G851" s="34">
        <f t="shared" si="40"/>
        <v>90.99860000000001</v>
      </c>
      <c r="H851" s="34">
        <f t="shared" si="41"/>
        <v>4640.9286000000002</v>
      </c>
    </row>
    <row r="852" spans="1:8" x14ac:dyDescent="0.25">
      <c r="A852" s="31" t="s">
        <v>95</v>
      </c>
      <c r="B852" s="31" t="s">
        <v>97</v>
      </c>
      <c r="C852" s="32">
        <v>43778</v>
      </c>
      <c r="D852" s="33">
        <v>139.94999999999999</v>
      </c>
      <c r="E852" s="8">
        <v>6</v>
      </c>
      <c r="F852" s="33">
        <f t="shared" si="39"/>
        <v>839.69999999999993</v>
      </c>
      <c r="G852" s="34">
        <f t="shared" si="40"/>
        <v>0</v>
      </c>
      <c r="H852" s="34">
        <f t="shared" si="41"/>
        <v>839.69999999999993</v>
      </c>
    </row>
    <row r="853" spans="1:8" x14ac:dyDescent="0.25">
      <c r="A853" s="31" t="s">
        <v>91</v>
      </c>
      <c r="B853" s="31" t="s">
        <v>94</v>
      </c>
      <c r="C853" s="32">
        <v>43778</v>
      </c>
      <c r="D853" s="33">
        <v>329.95</v>
      </c>
      <c r="E853" s="8">
        <v>10</v>
      </c>
      <c r="F853" s="33">
        <f t="shared" si="39"/>
        <v>3299.5</v>
      </c>
      <c r="G853" s="34">
        <f t="shared" si="40"/>
        <v>65.989999999999995</v>
      </c>
      <c r="H853" s="34">
        <f t="shared" si="41"/>
        <v>3365.49</v>
      </c>
    </row>
    <row r="854" spans="1:8" x14ac:dyDescent="0.25">
      <c r="A854" s="31" t="s">
        <v>89</v>
      </c>
      <c r="B854" s="31" t="s">
        <v>97</v>
      </c>
      <c r="C854" s="32">
        <v>43779</v>
      </c>
      <c r="D854" s="33">
        <v>299.95</v>
      </c>
      <c r="E854" s="8">
        <v>13</v>
      </c>
      <c r="F854" s="33">
        <f t="shared" si="39"/>
        <v>3899.35</v>
      </c>
      <c r="G854" s="34">
        <f t="shared" si="40"/>
        <v>77.986999999999995</v>
      </c>
      <c r="H854" s="34">
        <f t="shared" si="41"/>
        <v>3977.337</v>
      </c>
    </row>
    <row r="855" spans="1:8" x14ac:dyDescent="0.25">
      <c r="A855" s="31" t="s">
        <v>91</v>
      </c>
      <c r="B855" s="31" t="s">
        <v>94</v>
      </c>
      <c r="C855" s="32">
        <v>43779</v>
      </c>
      <c r="D855" s="33">
        <v>329.95</v>
      </c>
      <c r="E855" s="8">
        <v>2</v>
      </c>
      <c r="F855" s="33">
        <f t="shared" si="39"/>
        <v>659.9</v>
      </c>
      <c r="G855" s="34">
        <f t="shared" si="40"/>
        <v>0</v>
      </c>
      <c r="H855" s="34">
        <f t="shared" si="41"/>
        <v>659.9</v>
      </c>
    </row>
    <row r="856" spans="1:8" x14ac:dyDescent="0.25">
      <c r="A856" s="31" t="s">
        <v>95</v>
      </c>
      <c r="B856" s="31" t="s">
        <v>98</v>
      </c>
      <c r="C856" s="32">
        <v>43782</v>
      </c>
      <c r="D856" s="33">
        <v>139.94999999999999</v>
      </c>
      <c r="E856" s="8">
        <v>8</v>
      </c>
      <c r="F856" s="33">
        <f t="shared" si="39"/>
        <v>1119.5999999999999</v>
      </c>
      <c r="G856" s="34">
        <f t="shared" si="40"/>
        <v>0</v>
      </c>
      <c r="H856" s="34">
        <f t="shared" si="41"/>
        <v>1119.5999999999999</v>
      </c>
    </row>
    <row r="857" spans="1:8" x14ac:dyDescent="0.25">
      <c r="A857" s="31" t="s">
        <v>91</v>
      </c>
      <c r="B857" s="31" t="s">
        <v>98</v>
      </c>
      <c r="C857" s="32">
        <v>43782</v>
      </c>
      <c r="D857" s="33">
        <v>329.95</v>
      </c>
      <c r="E857" s="8">
        <v>3</v>
      </c>
      <c r="F857" s="33">
        <f t="shared" si="39"/>
        <v>989.84999999999991</v>
      </c>
      <c r="G857" s="34">
        <f t="shared" si="40"/>
        <v>0</v>
      </c>
      <c r="H857" s="34">
        <f t="shared" si="41"/>
        <v>989.84999999999991</v>
      </c>
    </row>
    <row r="858" spans="1:8" x14ac:dyDescent="0.25">
      <c r="A858" s="31" t="s">
        <v>93</v>
      </c>
      <c r="B858" s="31" t="s">
        <v>97</v>
      </c>
      <c r="C858" s="32">
        <v>43783</v>
      </c>
      <c r="D858" s="33">
        <v>64.95</v>
      </c>
      <c r="E858" s="8">
        <v>12</v>
      </c>
      <c r="F858" s="33">
        <f t="shared" si="39"/>
        <v>779.40000000000009</v>
      </c>
      <c r="G858" s="34">
        <f t="shared" si="40"/>
        <v>0</v>
      </c>
      <c r="H858" s="34">
        <f t="shared" si="41"/>
        <v>779.40000000000009</v>
      </c>
    </row>
    <row r="859" spans="1:8" x14ac:dyDescent="0.25">
      <c r="A859" s="31" t="s">
        <v>96</v>
      </c>
      <c r="B859" s="31" t="s">
        <v>90</v>
      </c>
      <c r="C859" s="32">
        <v>43783</v>
      </c>
      <c r="D859" s="33">
        <v>649.99</v>
      </c>
      <c r="E859" s="8">
        <v>19</v>
      </c>
      <c r="F859" s="33">
        <f t="shared" si="39"/>
        <v>12349.81</v>
      </c>
      <c r="G859" s="34">
        <f t="shared" si="40"/>
        <v>246.99619999999999</v>
      </c>
      <c r="H859" s="34">
        <f t="shared" si="41"/>
        <v>12596.806199999999</v>
      </c>
    </row>
    <row r="860" spans="1:8" x14ac:dyDescent="0.25">
      <c r="A860" s="31" t="s">
        <v>96</v>
      </c>
      <c r="B860" s="31" t="s">
        <v>98</v>
      </c>
      <c r="C860" s="32">
        <v>43783</v>
      </c>
      <c r="D860" s="33">
        <v>649.99</v>
      </c>
      <c r="E860" s="8">
        <v>3</v>
      </c>
      <c r="F860" s="33">
        <f t="shared" si="39"/>
        <v>1949.97</v>
      </c>
      <c r="G860" s="34">
        <f t="shared" si="40"/>
        <v>38.999400000000001</v>
      </c>
      <c r="H860" s="34">
        <f t="shared" si="41"/>
        <v>1988.9694</v>
      </c>
    </row>
    <row r="861" spans="1:8" x14ac:dyDescent="0.25">
      <c r="A861" s="31" t="s">
        <v>95</v>
      </c>
      <c r="B861" s="31" t="s">
        <v>92</v>
      </c>
      <c r="C861" s="32">
        <v>43784</v>
      </c>
      <c r="D861" s="33">
        <v>139.94999999999999</v>
      </c>
      <c r="E861" s="8">
        <v>3</v>
      </c>
      <c r="F861" s="33">
        <f t="shared" si="39"/>
        <v>419.84999999999997</v>
      </c>
      <c r="G861" s="34">
        <f t="shared" si="40"/>
        <v>0</v>
      </c>
      <c r="H861" s="34">
        <f t="shared" si="41"/>
        <v>419.84999999999997</v>
      </c>
    </row>
    <row r="862" spans="1:8" x14ac:dyDescent="0.25">
      <c r="A862" s="31" t="s">
        <v>95</v>
      </c>
      <c r="B862" s="31" t="s">
        <v>98</v>
      </c>
      <c r="C862" s="32">
        <v>43785</v>
      </c>
      <c r="D862" s="33">
        <v>139.94999999999999</v>
      </c>
      <c r="E862" s="8">
        <v>3</v>
      </c>
      <c r="F862" s="33">
        <f t="shared" si="39"/>
        <v>419.84999999999997</v>
      </c>
      <c r="G862" s="34">
        <f t="shared" si="40"/>
        <v>0</v>
      </c>
      <c r="H862" s="34">
        <f t="shared" si="41"/>
        <v>419.84999999999997</v>
      </c>
    </row>
    <row r="863" spans="1:8" x14ac:dyDescent="0.25">
      <c r="A863" s="31" t="s">
        <v>89</v>
      </c>
      <c r="B863" s="31" t="s">
        <v>92</v>
      </c>
      <c r="C863" s="32">
        <v>43786</v>
      </c>
      <c r="D863" s="33">
        <v>299.95</v>
      </c>
      <c r="E863" s="8">
        <v>7</v>
      </c>
      <c r="F863" s="33">
        <f t="shared" si="39"/>
        <v>2099.65</v>
      </c>
      <c r="G863" s="34">
        <f t="shared" si="40"/>
        <v>41.993000000000002</v>
      </c>
      <c r="H863" s="34">
        <f t="shared" si="41"/>
        <v>2141.643</v>
      </c>
    </row>
    <row r="864" spans="1:8" x14ac:dyDescent="0.25">
      <c r="A864" s="31" t="s">
        <v>96</v>
      </c>
      <c r="B864" s="31" t="s">
        <v>94</v>
      </c>
      <c r="C864" s="32">
        <v>43788</v>
      </c>
      <c r="D864" s="33">
        <v>649.99</v>
      </c>
      <c r="E864" s="8">
        <v>10</v>
      </c>
      <c r="F864" s="33">
        <f t="shared" si="39"/>
        <v>6499.9</v>
      </c>
      <c r="G864" s="34">
        <f t="shared" si="40"/>
        <v>129.99799999999999</v>
      </c>
      <c r="H864" s="34">
        <f t="shared" si="41"/>
        <v>6629.8979999999992</v>
      </c>
    </row>
    <row r="865" spans="1:8" x14ac:dyDescent="0.25">
      <c r="A865" s="31" t="s">
        <v>96</v>
      </c>
      <c r="B865" s="31" t="s">
        <v>92</v>
      </c>
      <c r="C865" s="32">
        <v>43788</v>
      </c>
      <c r="D865" s="33">
        <v>649.99</v>
      </c>
      <c r="E865" s="8">
        <v>1</v>
      </c>
      <c r="F865" s="33">
        <f t="shared" si="39"/>
        <v>649.99</v>
      </c>
      <c r="G865" s="34">
        <f t="shared" si="40"/>
        <v>0</v>
      </c>
      <c r="H865" s="34">
        <f t="shared" si="41"/>
        <v>649.99</v>
      </c>
    </row>
    <row r="866" spans="1:8" x14ac:dyDescent="0.25">
      <c r="A866" s="31" t="s">
        <v>91</v>
      </c>
      <c r="B866" s="31" t="s">
        <v>92</v>
      </c>
      <c r="C866" s="32">
        <v>43788</v>
      </c>
      <c r="D866" s="33">
        <v>329.95</v>
      </c>
      <c r="E866" s="8">
        <v>8</v>
      </c>
      <c r="F866" s="33">
        <f t="shared" si="39"/>
        <v>2639.6</v>
      </c>
      <c r="G866" s="34">
        <f t="shared" si="40"/>
        <v>52.792000000000002</v>
      </c>
      <c r="H866" s="34">
        <f t="shared" si="41"/>
        <v>2692.3919999999998</v>
      </c>
    </row>
    <row r="867" spans="1:8" x14ac:dyDescent="0.25">
      <c r="A867" s="31" t="s">
        <v>89</v>
      </c>
      <c r="B867" s="31" t="s">
        <v>98</v>
      </c>
      <c r="C867" s="32">
        <v>43789</v>
      </c>
      <c r="D867" s="33">
        <v>299.95</v>
      </c>
      <c r="E867" s="8">
        <v>10</v>
      </c>
      <c r="F867" s="33">
        <f t="shared" si="39"/>
        <v>2999.5</v>
      </c>
      <c r="G867" s="34">
        <f t="shared" si="40"/>
        <v>59.99</v>
      </c>
      <c r="H867" s="34">
        <f t="shared" si="41"/>
        <v>3059.49</v>
      </c>
    </row>
    <row r="868" spans="1:8" x14ac:dyDescent="0.25">
      <c r="A868" s="31" t="s">
        <v>96</v>
      </c>
      <c r="B868" s="31" t="s">
        <v>97</v>
      </c>
      <c r="C868" s="32">
        <v>43789</v>
      </c>
      <c r="D868" s="33">
        <v>649.99</v>
      </c>
      <c r="E868" s="8">
        <v>10</v>
      </c>
      <c r="F868" s="33">
        <f t="shared" si="39"/>
        <v>6499.9</v>
      </c>
      <c r="G868" s="34">
        <f t="shared" si="40"/>
        <v>129.99799999999999</v>
      </c>
      <c r="H868" s="34">
        <f t="shared" si="41"/>
        <v>6629.8979999999992</v>
      </c>
    </row>
    <row r="869" spans="1:8" x14ac:dyDescent="0.25">
      <c r="A869" s="31" t="s">
        <v>91</v>
      </c>
      <c r="B869" s="31" t="s">
        <v>98</v>
      </c>
      <c r="C869" s="32">
        <v>43789</v>
      </c>
      <c r="D869" s="33">
        <v>329.95</v>
      </c>
      <c r="E869" s="8">
        <v>10</v>
      </c>
      <c r="F869" s="33">
        <f t="shared" si="39"/>
        <v>3299.5</v>
      </c>
      <c r="G869" s="34">
        <f t="shared" si="40"/>
        <v>65.989999999999995</v>
      </c>
      <c r="H869" s="34">
        <f t="shared" si="41"/>
        <v>3365.49</v>
      </c>
    </row>
    <row r="870" spans="1:8" x14ac:dyDescent="0.25">
      <c r="A870" s="31" t="s">
        <v>95</v>
      </c>
      <c r="B870" s="31" t="s">
        <v>97</v>
      </c>
      <c r="C870" s="32">
        <v>43790</v>
      </c>
      <c r="D870" s="33">
        <v>139.94999999999999</v>
      </c>
      <c r="E870" s="8">
        <v>1</v>
      </c>
      <c r="F870" s="33">
        <f t="shared" si="39"/>
        <v>139.94999999999999</v>
      </c>
      <c r="G870" s="34">
        <f t="shared" si="40"/>
        <v>0</v>
      </c>
      <c r="H870" s="34">
        <f t="shared" si="41"/>
        <v>139.94999999999999</v>
      </c>
    </row>
    <row r="871" spans="1:8" x14ac:dyDescent="0.25">
      <c r="A871" s="31" t="s">
        <v>96</v>
      </c>
      <c r="B871" s="31" t="s">
        <v>97</v>
      </c>
      <c r="C871" s="32">
        <v>43790</v>
      </c>
      <c r="D871" s="33">
        <v>649.99</v>
      </c>
      <c r="E871" s="8">
        <v>6</v>
      </c>
      <c r="F871" s="33">
        <f t="shared" si="39"/>
        <v>3899.94</v>
      </c>
      <c r="G871" s="34">
        <f t="shared" si="40"/>
        <v>77.998800000000003</v>
      </c>
      <c r="H871" s="34">
        <f t="shared" si="41"/>
        <v>3977.9387999999999</v>
      </c>
    </row>
    <row r="872" spans="1:8" x14ac:dyDescent="0.25">
      <c r="A872" s="31" t="s">
        <v>96</v>
      </c>
      <c r="B872" s="31" t="s">
        <v>90</v>
      </c>
      <c r="C872" s="32">
        <v>43791</v>
      </c>
      <c r="D872" s="33">
        <v>649.99</v>
      </c>
      <c r="E872" s="8">
        <v>18</v>
      </c>
      <c r="F872" s="33">
        <f t="shared" si="39"/>
        <v>11699.82</v>
      </c>
      <c r="G872" s="34">
        <f t="shared" si="40"/>
        <v>233.99639999999999</v>
      </c>
      <c r="H872" s="34">
        <f t="shared" si="41"/>
        <v>11933.8164</v>
      </c>
    </row>
    <row r="873" spans="1:8" x14ac:dyDescent="0.25">
      <c r="A873" s="31" t="s">
        <v>91</v>
      </c>
      <c r="B873" s="31" t="s">
        <v>98</v>
      </c>
      <c r="C873" s="32">
        <v>43795</v>
      </c>
      <c r="D873" s="33">
        <v>329.95</v>
      </c>
      <c r="E873" s="8">
        <v>2</v>
      </c>
      <c r="F873" s="33">
        <f t="shared" si="39"/>
        <v>659.9</v>
      </c>
      <c r="G873" s="34">
        <f t="shared" si="40"/>
        <v>0</v>
      </c>
      <c r="H873" s="34">
        <f t="shared" si="41"/>
        <v>659.9</v>
      </c>
    </row>
    <row r="874" spans="1:8" x14ac:dyDescent="0.25">
      <c r="A874" s="31" t="s">
        <v>96</v>
      </c>
      <c r="B874" s="31" t="s">
        <v>97</v>
      </c>
      <c r="C874" s="32">
        <v>43796</v>
      </c>
      <c r="D874" s="33">
        <v>649.99</v>
      </c>
      <c r="E874" s="8">
        <v>15</v>
      </c>
      <c r="F874" s="33">
        <f t="shared" si="39"/>
        <v>9749.85</v>
      </c>
      <c r="G874" s="34">
        <f t="shared" si="40"/>
        <v>194.99700000000001</v>
      </c>
      <c r="H874" s="34">
        <f t="shared" si="41"/>
        <v>9944.8469999999998</v>
      </c>
    </row>
    <row r="875" spans="1:8" x14ac:dyDescent="0.25">
      <c r="A875" s="31" t="s">
        <v>91</v>
      </c>
      <c r="B875" s="31" t="s">
        <v>94</v>
      </c>
      <c r="C875" s="32">
        <v>43796</v>
      </c>
      <c r="D875" s="33">
        <v>329.95</v>
      </c>
      <c r="E875" s="8">
        <v>9</v>
      </c>
      <c r="F875" s="33">
        <f t="shared" si="39"/>
        <v>2969.5499999999997</v>
      </c>
      <c r="G875" s="34">
        <f t="shared" si="40"/>
        <v>59.390999999999998</v>
      </c>
      <c r="H875" s="34">
        <f t="shared" si="41"/>
        <v>3028.9409999999998</v>
      </c>
    </row>
    <row r="876" spans="1:8" x14ac:dyDescent="0.25">
      <c r="A876" s="31" t="s">
        <v>93</v>
      </c>
      <c r="B876" s="31" t="s">
        <v>98</v>
      </c>
      <c r="C876" s="32">
        <v>43798</v>
      </c>
      <c r="D876" s="33">
        <v>64.95</v>
      </c>
      <c r="E876" s="8">
        <v>5</v>
      </c>
      <c r="F876" s="33">
        <f t="shared" si="39"/>
        <v>324.75</v>
      </c>
      <c r="G876" s="34">
        <f t="shared" si="40"/>
        <v>0</v>
      </c>
      <c r="H876" s="34">
        <f t="shared" si="41"/>
        <v>324.75</v>
      </c>
    </row>
    <row r="877" spans="1:8" x14ac:dyDescent="0.25">
      <c r="A877" s="31" t="s">
        <v>89</v>
      </c>
      <c r="B877" s="31" t="s">
        <v>94</v>
      </c>
      <c r="C877" s="32">
        <v>43798</v>
      </c>
      <c r="D877" s="33">
        <v>299.95</v>
      </c>
      <c r="E877" s="8">
        <v>9</v>
      </c>
      <c r="F877" s="33">
        <f t="shared" si="39"/>
        <v>2699.5499999999997</v>
      </c>
      <c r="G877" s="34">
        <f t="shared" si="40"/>
        <v>53.990999999999993</v>
      </c>
      <c r="H877" s="34">
        <f t="shared" si="41"/>
        <v>2753.5409999999997</v>
      </c>
    </row>
    <row r="878" spans="1:8" x14ac:dyDescent="0.25">
      <c r="A878" s="31" t="s">
        <v>91</v>
      </c>
      <c r="B878" s="31" t="s">
        <v>97</v>
      </c>
      <c r="C878" s="32">
        <v>43798</v>
      </c>
      <c r="D878" s="33">
        <v>329.95</v>
      </c>
      <c r="E878" s="8">
        <v>13</v>
      </c>
      <c r="F878" s="33">
        <f t="shared" si="39"/>
        <v>4289.3499999999995</v>
      </c>
      <c r="G878" s="34">
        <f t="shared" si="40"/>
        <v>85.786999999999992</v>
      </c>
      <c r="H878" s="34">
        <f t="shared" si="41"/>
        <v>4375.1369999999997</v>
      </c>
    </row>
    <row r="879" spans="1:8" x14ac:dyDescent="0.25">
      <c r="A879" s="31" t="s">
        <v>91</v>
      </c>
      <c r="B879" s="31" t="s">
        <v>90</v>
      </c>
      <c r="C879" s="32">
        <v>43799</v>
      </c>
      <c r="D879" s="33">
        <v>329.95</v>
      </c>
      <c r="E879" s="8">
        <v>13</v>
      </c>
      <c r="F879" s="33">
        <f t="shared" si="39"/>
        <v>4289.3499999999995</v>
      </c>
      <c r="G879" s="34">
        <f t="shared" si="40"/>
        <v>85.786999999999992</v>
      </c>
      <c r="H879" s="34">
        <f t="shared" si="41"/>
        <v>4375.1369999999997</v>
      </c>
    </row>
    <row r="880" spans="1:8" x14ac:dyDescent="0.25">
      <c r="A880" s="31" t="s">
        <v>95</v>
      </c>
      <c r="B880" s="31" t="s">
        <v>92</v>
      </c>
      <c r="C880" s="32">
        <v>43800</v>
      </c>
      <c r="D880" s="33">
        <v>139.94999999999999</v>
      </c>
      <c r="E880" s="8">
        <v>15</v>
      </c>
      <c r="F880" s="33">
        <f t="shared" si="39"/>
        <v>2099.25</v>
      </c>
      <c r="G880" s="34">
        <f t="shared" si="40"/>
        <v>41.984999999999999</v>
      </c>
      <c r="H880" s="34">
        <f t="shared" si="41"/>
        <v>2141.2350000000001</v>
      </c>
    </row>
    <row r="881" spans="1:8" x14ac:dyDescent="0.25">
      <c r="A881" s="31" t="s">
        <v>91</v>
      </c>
      <c r="B881" s="31" t="s">
        <v>94</v>
      </c>
      <c r="C881" s="32">
        <v>43800</v>
      </c>
      <c r="D881" s="33">
        <v>329.95</v>
      </c>
      <c r="E881" s="8">
        <v>12</v>
      </c>
      <c r="F881" s="33">
        <f t="shared" si="39"/>
        <v>3959.3999999999996</v>
      </c>
      <c r="G881" s="34">
        <f t="shared" si="40"/>
        <v>79.187999999999988</v>
      </c>
      <c r="H881" s="34">
        <f t="shared" si="41"/>
        <v>4038.5879999999997</v>
      </c>
    </row>
    <row r="882" spans="1:8" x14ac:dyDescent="0.25">
      <c r="A882" s="31" t="s">
        <v>91</v>
      </c>
      <c r="B882" s="31" t="s">
        <v>94</v>
      </c>
      <c r="C882" s="32">
        <v>43803</v>
      </c>
      <c r="D882" s="33">
        <v>329.95</v>
      </c>
      <c r="E882" s="8">
        <v>7</v>
      </c>
      <c r="F882" s="33">
        <f t="shared" si="39"/>
        <v>2309.65</v>
      </c>
      <c r="G882" s="34">
        <f t="shared" si="40"/>
        <v>46.193000000000005</v>
      </c>
      <c r="H882" s="34">
        <f t="shared" si="41"/>
        <v>2355.8430000000003</v>
      </c>
    </row>
    <row r="883" spans="1:8" x14ac:dyDescent="0.25">
      <c r="A883" s="31" t="s">
        <v>96</v>
      </c>
      <c r="B883" s="31" t="s">
        <v>94</v>
      </c>
      <c r="C883" s="32">
        <v>43804</v>
      </c>
      <c r="D883" s="33">
        <v>649.99</v>
      </c>
      <c r="E883" s="8">
        <v>5</v>
      </c>
      <c r="F883" s="33">
        <f t="shared" si="39"/>
        <v>3249.95</v>
      </c>
      <c r="G883" s="34">
        <f t="shared" si="40"/>
        <v>64.998999999999995</v>
      </c>
      <c r="H883" s="34">
        <f t="shared" si="41"/>
        <v>3314.9489999999996</v>
      </c>
    </row>
    <row r="884" spans="1:8" x14ac:dyDescent="0.25">
      <c r="A884" s="31" t="s">
        <v>93</v>
      </c>
      <c r="B884" s="31" t="s">
        <v>94</v>
      </c>
      <c r="C884" s="32">
        <v>43805</v>
      </c>
      <c r="D884" s="33">
        <v>64.95</v>
      </c>
      <c r="E884" s="8">
        <v>15</v>
      </c>
      <c r="F884" s="33">
        <f t="shared" si="39"/>
        <v>974.25</v>
      </c>
      <c r="G884" s="34">
        <f t="shared" si="40"/>
        <v>0</v>
      </c>
      <c r="H884" s="34">
        <f t="shared" si="41"/>
        <v>974.25</v>
      </c>
    </row>
    <row r="885" spans="1:8" x14ac:dyDescent="0.25">
      <c r="A885" s="31" t="s">
        <v>96</v>
      </c>
      <c r="B885" s="31" t="s">
        <v>94</v>
      </c>
      <c r="C885" s="32">
        <v>43805</v>
      </c>
      <c r="D885" s="33">
        <v>649.99</v>
      </c>
      <c r="E885" s="8">
        <v>14</v>
      </c>
      <c r="F885" s="33">
        <f t="shared" si="39"/>
        <v>9099.86</v>
      </c>
      <c r="G885" s="34">
        <f t="shared" si="40"/>
        <v>181.99720000000002</v>
      </c>
      <c r="H885" s="34">
        <f t="shared" si="41"/>
        <v>9281.8572000000004</v>
      </c>
    </row>
    <row r="886" spans="1:8" x14ac:dyDescent="0.25">
      <c r="A886" s="31" t="s">
        <v>91</v>
      </c>
      <c r="B886" s="31" t="s">
        <v>97</v>
      </c>
      <c r="C886" s="32">
        <v>43805</v>
      </c>
      <c r="D886" s="33">
        <v>329.95</v>
      </c>
      <c r="E886" s="8">
        <v>11</v>
      </c>
      <c r="F886" s="33">
        <f t="shared" si="39"/>
        <v>3629.45</v>
      </c>
      <c r="G886" s="34">
        <f t="shared" si="40"/>
        <v>72.588999999999999</v>
      </c>
      <c r="H886" s="34">
        <f t="shared" si="41"/>
        <v>3702.0389999999998</v>
      </c>
    </row>
    <row r="887" spans="1:8" x14ac:dyDescent="0.25">
      <c r="A887" s="31" t="s">
        <v>95</v>
      </c>
      <c r="B887" s="31" t="s">
        <v>94</v>
      </c>
      <c r="C887" s="32">
        <v>43806</v>
      </c>
      <c r="D887" s="33">
        <v>139.94999999999999</v>
      </c>
      <c r="E887" s="8">
        <v>12</v>
      </c>
      <c r="F887" s="33">
        <f t="shared" si="39"/>
        <v>1679.3999999999999</v>
      </c>
      <c r="G887" s="34">
        <f t="shared" si="40"/>
        <v>33.588000000000001</v>
      </c>
      <c r="H887" s="34">
        <f t="shared" si="41"/>
        <v>1712.9879999999998</v>
      </c>
    </row>
    <row r="888" spans="1:8" x14ac:dyDescent="0.25">
      <c r="A888" s="31" t="s">
        <v>95</v>
      </c>
      <c r="B888" s="31" t="s">
        <v>90</v>
      </c>
      <c r="C888" s="32">
        <v>43807</v>
      </c>
      <c r="D888" s="33">
        <v>139.94999999999999</v>
      </c>
      <c r="E888" s="8">
        <v>6</v>
      </c>
      <c r="F888" s="33">
        <f t="shared" si="39"/>
        <v>839.69999999999993</v>
      </c>
      <c r="G888" s="34">
        <f t="shared" si="40"/>
        <v>0</v>
      </c>
      <c r="H888" s="34">
        <f t="shared" si="41"/>
        <v>839.69999999999993</v>
      </c>
    </row>
    <row r="889" spans="1:8" x14ac:dyDescent="0.25">
      <c r="A889" s="31" t="s">
        <v>89</v>
      </c>
      <c r="B889" s="31" t="s">
        <v>90</v>
      </c>
      <c r="C889" s="32">
        <v>43807</v>
      </c>
      <c r="D889" s="33">
        <v>299.95</v>
      </c>
      <c r="E889" s="8">
        <v>11</v>
      </c>
      <c r="F889" s="33">
        <f t="shared" si="39"/>
        <v>3299.45</v>
      </c>
      <c r="G889" s="34">
        <f t="shared" si="40"/>
        <v>65.989000000000004</v>
      </c>
      <c r="H889" s="34">
        <f t="shared" si="41"/>
        <v>3365.4389999999999</v>
      </c>
    </row>
    <row r="890" spans="1:8" x14ac:dyDescent="0.25">
      <c r="A890" s="31" t="s">
        <v>89</v>
      </c>
      <c r="B890" s="31" t="s">
        <v>92</v>
      </c>
      <c r="C890" s="32">
        <v>43807</v>
      </c>
      <c r="D890" s="33">
        <v>299.95</v>
      </c>
      <c r="E890" s="8">
        <v>14</v>
      </c>
      <c r="F890" s="33">
        <f t="shared" si="39"/>
        <v>4199.3</v>
      </c>
      <c r="G890" s="34">
        <f t="shared" si="40"/>
        <v>83.986000000000004</v>
      </c>
      <c r="H890" s="34">
        <f t="shared" si="41"/>
        <v>4283.2860000000001</v>
      </c>
    </row>
    <row r="891" spans="1:8" x14ac:dyDescent="0.25">
      <c r="A891" s="31" t="s">
        <v>95</v>
      </c>
      <c r="B891" s="31" t="s">
        <v>97</v>
      </c>
      <c r="C891" s="32">
        <v>43809</v>
      </c>
      <c r="D891" s="33">
        <v>139.94999999999999</v>
      </c>
      <c r="E891" s="8">
        <v>6</v>
      </c>
      <c r="F891" s="33">
        <f t="shared" si="39"/>
        <v>839.69999999999993</v>
      </c>
      <c r="G891" s="34">
        <f t="shared" si="40"/>
        <v>0</v>
      </c>
      <c r="H891" s="34">
        <f t="shared" si="41"/>
        <v>839.69999999999993</v>
      </c>
    </row>
    <row r="892" spans="1:8" x14ac:dyDescent="0.25">
      <c r="A892" s="31" t="s">
        <v>91</v>
      </c>
      <c r="B892" s="31" t="s">
        <v>90</v>
      </c>
      <c r="C892" s="32">
        <v>43809</v>
      </c>
      <c r="D892" s="33">
        <v>329.95</v>
      </c>
      <c r="E892" s="8">
        <v>13</v>
      </c>
      <c r="F892" s="33">
        <f t="shared" si="39"/>
        <v>4289.3499999999995</v>
      </c>
      <c r="G892" s="34">
        <f t="shared" si="40"/>
        <v>85.786999999999992</v>
      </c>
      <c r="H892" s="34">
        <f t="shared" si="41"/>
        <v>4375.1369999999997</v>
      </c>
    </row>
    <row r="893" spans="1:8" x14ac:dyDescent="0.25">
      <c r="A893" s="31" t="s">
        <v>95</v>
      </c>
      <c r="B893" s="31" t="s">
        <v>94</v>
      </c>
      <c r="C893" s="32">
        <v>43810</v>
      </c>
      <c r="D893" s="33">
        <v>139.94999999999999</v>
      </c>
      <c r="E893" s="8">
        <v>4</v>
      </c>
      <c r="F893" s="33">
        <f t="shared" si="39"/>
        <v>559.79999999999995</v>
      </c>
      <c r="G893" s="34">
        <f t="shared" si="40"/>
        <v>0</v>
      </c>
      <c r="H893" s="34">
        <f t="shared" si="41"/>
        <v>559.79999999999995</v>
      </c>
    </row>
    <row r="894" spans="1:8" x14ac:dyDescent="0.25">
      <c r="A894" s="31" t="s">
        <v>95</v>
      </c>
      <c r="B894" s="31" t="s">
        <v>97</v>
      </c>
      <c r="C894" s="32">
        <v>43810</v>
      </c>
      <c r="D894" s="33">
        <v>139.94999999999999</v>
      </c>
      <c r="E894" s="8">
        <v>7</v>
      </c>
      <c r="F894" s="33">
        <f t="shared" si="39"/>
        <v>979.64999999999986</v>
      </c>
      <c r="G894" s="34">
        <f t="shared" si="40"/>
        <v>0</v>
      </c>
      <c r="H894" s="34">
        <f t="shared" si="41"/>
        <v>979.64999999999986</v>
      </c>
    </row>
    <row r="895" spans="1:8" x14ac:dyDescent="0.25">
      <c r="A895" s="31" t="s">
        <v>95</v>
      </c>
      <c r="B895" s="31" t="s">
        <v>98</v>
      </c>
      <c r="C895" s="32">
        <v>43810</v>
      </c>
      <c r="D895" s="33">
        <v>139.94999999999999</v>
      </c>
      <c r="E895" s="8">
        <v>5</v>
      </c>
      <c r="F895" s="33">
        <f t="shared" si="39"/>
        <v>699.75</v>
      </c>
      <c r="G895" s="34">
        <f t="shared" si="40"/>
        <v>0</v>
      </c>
      <c r="H895" s="34">
        <f t="shared" si="41"/>
        <v>699.75</v>
      </c>
    </row>
    <row r="896" spans="1:8" x14ac:dyDescent="0.25">
      <c r="A896" s="31" t="s">
        <v>91</v>
      </c>
      <c r="B896" s="31" t="s">
        <v>90</v>
      </c>
      <c r="C896" s="32">
        <v>43810</v>
      </c>
      <c r="D896" s="33">
        <v>329.95</v>
      </c>
      <c r="E896" s="8">
        <v>11</v>
      </c>
      <c r="F896" s="33">
        <f t="shared" si="39"/>
        <v>3629.45</v>
      </c>
      <c r="G896" s="34">
        <f t="shared" si="40"/>
        <v>72.588999999999999</v>
      </c>
      <c r="H896" s="34">
        <f t="shared" si="41"/>
        <v>3702.0389999999998</v>
      </c>
    </row>
    <row r="897" spans="1:8" x14ac:dyDescent="0.25">
      <c r="A897" s="31" t="s">
        <v>91</v>
      </c>
      <c r="B897" s="31" t="s">
        <v>92</v>
      </c>
      <c r="C897" s="32">
        <v>43810</v>
      </c>
      <c r="D897" s="33">
        <v>329.95</v>
      </c>
      <c r="E897" s="8">
        <v>5</v>
      </c>
      <c r="F897" s="33">
        <f t="shared" si="39"/>
        <v>1649.75</v>
      </c>
      <c r="G897" s="34">
        <f t="shared" si="40"/>
        <v>32.994999999999997</v>
      </c>
      <c r="H897" s="34">
        <f t="shared" si="41"/>
        <v>1682.7449999999999</v>
      </c>
    </row>
    <row r="898" spans="1:8" x14ac:dyDescent="0.25">
      <c r="A898" s="31" t="s">
        <v>89</v>
      </c>
      <c r="B898" s="31" t="s">
        <v>90</v>
      </c>
      <c r="C898" s="32">
        <v>43811</v>
      </c>
      <c r="D898" s="33">
        <v>299.95</v>
      </c>
      <c r="E898" s="8">
        <v>8</v>
      </c>
      <c r="F898" s="33">
        <f t="shared" si="39"/>
        <v>2399.6</v>
      </c>
      <c r="G898" s="34">
        <f t="shared" si="40"/>
        <v>47.991999999999997</v>
      </c>
      <c r="H898" s="34">
        <f t="shared" si="41"/>
        <v>2447.5920000000001</v>
      </c>
    </row>
    <row r="899" spans="1:8" x14ac:dyDescent="0.25">
      <c r="A899" s="31" t="s">
        <v>89</v>
      </c>
      <c r="B899" s="31" t="s">
        <v>90</v>
      </c>
      <c r="C899" s="32">
        <v>43816</v>
      </c>
      <c r="D899" s="33">
        <v>299.95</v>
      </c>
      <c r="E899" s="8">
        <v>12</v>
      </c>
      <c r="F899" s="33">
        <f t="shared" si="39"/>
        <v>3599.3999999999996</v>
      </c>
      <c r="G899" s="34">
        <f t="shared" si="40"/>
        <v>71.988</v>
      </c>
      <c r="H899" s="34">
        <f t="shared" si="41"/>
        <v>3671.3879999999995</v>
      </c>
    </row>
    <row r="900" spans="1:8" x14ac:dyDescent="0.25">
      <c r="A900" s="31" t="s">
        <v>96</v>
      </c>
      <c r="B900" s="31" t="s">
        <v>92</v>
      </c>
      <c r="C900" s="32">
        <v>43816</v>
      </c>
      <c r="D900" s="33">
        <v>649.99</v>
      </c>
      <c r="E900" s="8">
        <v>3</v>
      </c>
      <c r="F900" s="33">
        <f t="shared" si="39"/>
        <v>1949.97</v>
      </c>
      <c r="G900" s="34">
        <f t="shared" si="40"/>
        <v>38.999400000000001</v>
      </c>
      <c r="H900" s="34">
        <f t="shared" si="41"/>
        <v>1988.9694</v>
      </c>
    </row>
    <row r="901" spans="1:8" x14ac:dyDescent="0.25">
      <c r="A901" s="31" t="s">
        <v>91</v>
      </c>
      <c r="B901" s="31" t="s">
        <v>92</v>
      </c>
      <c r="C901" s="32">
        <v>43816</v>
      </c>
      <c r="D901" s="33">
        <v>329.95</v>
      </c>
      <c r="E901" s="8">
        <v>12</v>
      </c>
      <c r="F901" s="33">
        <f t="shared" ref="F901:F912" si="42">D901*E901</f>
        <v>3959.3999999999996</v>
      </c>
      <c r="G901" s="34">
        <f t="shared" ref="G901:G912" si="43">IF(F901&gt;$M$3,F901*$M$4,0)</f>
        <v>79.187999999999988</v>
      </c>
      <c r="H901" s="34">
        <f t="shared" ref="H901:H912" si="44">F901+G901</f>
        <v>4038.5879999999997</v>
      </c>
    </row>
    <row r="902" spans="1:8" x14ac:dyDescent="0.25">
      <c r="A902" s="31" t="s">
        <v>91</v>
      </c>
      <c r="B902" s="31" t="s">
        <v>92</v>
      </c>
      <c r="C902" s="32">
        <v>43816</v>
      </c>
      <c r="D902" s="33">
        <v>329.95</v>
      </c>
      <c r="E902" s="8">
        <v>15</v>
      </c>
      <c r="F902" s="33">
        <f t="shared" si="42"/>
        <v>4949.25</v>
      </c>
      <c r="G902" s="34">
        <f t="shared" si="43"/>
        <v>98.984999999999999</v>
      </c>
      <c r="H902" s="34">
        <f t="shared" si="44"/>
        <v>5048.2349999999997</v>
      </c>
    </row>
    <row r="903" spans="1:8" x14ac:dyDescent="0.25">
      <c r="A903" s="31" t="s">
        <v>93</v>
      </c>
      <c r="B903" s="31" t="s">
        <v>94</v>
      </c>
      <c r="C903" s="32">
        <v>43817</v>
      </c>
      <c r="D903" s="33">
        <v>64.95</v>
      </c>
      <c r="E903" s="8">
        <v>7</v>
      </c>
      <c r="F903" s="33">
        <f t="shared" si="42"/>
        <v>454.65000000000003</v>
      </c>
      <c r="G903" s="34">
        <f t="shared" si="43"/>
        <v>0</v>
      </c>
      <c r="H903" s="34">
        <f t="shared" si="44"/>
        <v>454.65000000000003</v>
      </c>
    </row>
    <row r="904" spans="1:8" x14ac:dyDescent="0.25">
      <c r="A904" s="31" t="s">
        <v>96</v>
      </c>
      <c r="B904" s="31" t="s">
        <v>90</v>
      </c>
      <c r="C904" s="32">
        <v>43817</v>
      </c>
      <c r="D904" s="33">
        <v>649.99</v>
      </c>
      <c r="E904" s="8">
        <v>9</v>
      </c>
      <c r="F904" s="33">
        <f t="shared" si="42"/>
        <v>5849.91</v>
      </c>
      <c r="G904" s="34">
        <f t="shared" si="43"/>
        <v>116.9982</v>
      </c>
      <c r="H904" s="34">
        <f t="shared" si="44"/>
        <v>5966.9081999999999</v>
      </c>
    </row>
    <row r="905" spans="1:8" x14ac:dyDescent="0.25">
      <c r="A905" s="31" t="s">
        <v>91</v>
      </c>
      <c r="B905" s="31" t="s">
        <v>90</v>
      </c>
      <c r="C905" s="32">
        <v>43817</v>
      </c>
      <c r="D905" s="33">
        <v>329.95</v>
      </c>
      <c r="E905" s="8">
        <v>20</v>
      </c>
      <c r="F905" s="33">
        <f t="shared" si="42"/>
        <v>6599</v>
      </c>
      <c r="G905" s="34">
        <f t="shared" si="43"/>
        <v>131.97999999999999</v>
      </c>
      <c r="H905" s="34">
        <f t="shared" si="44"/>
        <v>6730.98</v>
      </c>
    </row>
    <row r="906" spans="1:8" x14ac:dyDescent="0.25">
      <c r="A906" s="31" t="s">
        <v>95</v>
      </c>
      <c r="B906" s="31" t="s">
        <v>94</v>
      </c>
      <c r="C906" s="32">
        <v>43818</v>
      </c>
      <c r="D906" s="33">
        <v>139.94999999999999</v>
      </c>
      <c r="E906" s="8">
        <v>3</v>
      </c>
      <c r="F906" s="33">
        <f t="shared" si="42"/>
        <v>419.84999999999997</v>
      </c>
      <c r="G906" s="34">
        <f t="shared" si="43"/>
        <v>0</v>
      </c>
      <c r="H906" s="34">
        <f t="shared" si="44"/>
        <v>419.84999999999997</v>
      </c>
    </row>
    <row r="907" spans="1:8" x14ac:dyDescent="0.25">
      <c r="A907" s="31" t="s">
        <v>89</v>
      </c>
      <c r="B907" s="31" t="s">
        <v>90</v>
      </c>
      <c r="C907" s="32">
        <v>43818</v>
      </c>
      <c r="D907" s="33">
        <v>299.95</v>
      </c>
      <c r="E907" s="8">
        <v>18</v>
      </c>
      <c r="F907" s="33">
        <f t="shared" si="42"/>
        <v>5399.0999999999995</v>
      </c>
      <c r="G907" s="34">
        <f t="shared" si="43"/>
        <v>107.98199999999999</v>
      </c>
      <c r="H907" s="34">
        <f t="shared" si="44"/>
        <v>5507.0819999999994</v>
      </c>
    </row>
    <row r="908" spans="1:8" x14ac:dyDescent="0.25">
      <c r="A908" s="31" t="s">
        <v>91</v>
      </c>
      <c r="B908" s="31" t="s">
        <v>97</v>
      </c>
      <c r="C908" s="32">
        <v>43818</v>
      </c>
      <c r="D908" s="33">
        <v>329.95</v>
      </c>
      <c r="E908" s="8">
        <v>12</v>
      </c>
      <c r="F908" s="33">
        <f t="shared" si="42"/>
        <v>3959.3999999999996</v>
      </c>
      <c r="G908" s="34">
        <f t="shared" si="43"/>
        <v>79.187999999999988</v>
      </c>
      <c r="H908" s="34">
        <f t="shared" si="44"/>
        <v>4038.5879999999997</v>
      </c>
    </row>
    <row r="909" spans="1:8" x14ac:dyDescent="0.25">
      <c r="A909" s="31" t="s">
        <v>91</v>
      </c>
      <c r="B909" s="31" t="s">
        <v>98</v>
      </c>
      <c r="C909" s="32">
        <v>43818</v>
      </c>
      <c r="D909" s="33">
        <v>329.95</v>
      </c>
      <c r="E909" s="8">
        <v>15</v>
      </c>
      <c r="F909" s="33">
        <f t="shared" si="42"/>
        <v>4949.25</v>
      </c>
      <c r="G909" s="34">
        <f t="shared" si="43"/>
        <v>98.984999999999999</v>
      </c>
      <c r="H909" s="34">
        <f t="shared" si="44"/>
        <v>5048.2349999999997</v>
      </c>
    </row>
    <row r="910" spans="1:8" x14ac:dyDescent="0.25">
      <c r="A910" s="31" t="s">
        <v>93</v>
      </c>
      <c r="B910" s="31" t="s">
        <v>94</v>
      </c>
      <c r="C910" s="32">
        <v>43819</v>
      </c>
      <c r="D910" s="33">
        <v>64.95</v>
      </c>
      <c r="E910" s="8">
        <v>11</v>
      </c>
      <c r="F910" s="33">
        <f t="shared" si="42"/>
        <v>714.45</v>
      </c>
      <c r="G910" s="34">
        <f t="shared" si="43"/>
        <v>0</v>
      </c>
      <c r="H910" s="34">
        <f t="shared" si="44"/>
        <v>714.45</v>
      </c>
    </row>
    <row r="911" spans="1:8" x14ac:dyDescent="0.25">
      <c r="A911" s="31" t="s">
        <v>95</v>
      </c>
      <c r="B911" s="31" t="s">
        <v>92</v>
      </c>
      <c r="C911" s="32">
        <v>43824</v>
      </c>
      <c r="D911" s="33">
        <v>139.94999999999999</v>
      </c>
      <c r="E911" s="8">
        <v>8</v>
      </c>
      <c r="F911" s="33">
        <f t="shared" si="42"/>
        <v>1119.5999999999999</v>
      </c>
      <c r="G911" s="34">
        <f t="shared" si="43"/>
        <v>0</v>
      </c>
      <c r="H911" s="34">
        <f t="shared" si="44"/>
        <v>1119.5999999999999</v>
      </c>
    </row>
    <row r="912" spans="1:8" x14ac:dyDescent="0.25">
      <c r="A912" s="35" t="s">
        <v>89</v>
      </c>
      <c r="B912" s="35" t="s">
        <v>92</v>
      </c>
      <c r="C912" s="32">
        <v>43824</v>
      </c>
      <c r="D912" s="36">
        <v>299.95</v>
      </c>
      <c r="E912" s="8">
        <v>14</v>
      </c>
      <c r="F912" s="33">
        <f t="shared" si="42"/>
        <v>4199.3</v>
      </c>
      <c r="G912" s="34">
        <f t="shared" si="43"/>
        <v>83.986000000000004</v>
      </c>
      <c r="H912" s="34">
        <f t="shared" si="44"/>
        <v>4283.2860000000001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2429-C146-4A1B-9971-427B3B1B59C4}">
  <sheetPr>
    <tabColor theme="4" tint="-0.499984740745262"/>
  </sheetPr>
  <dimension ref="A1:O743"/>
  <sheetViews>
    <sheetView topLeftCell="H9" zoomScaleNormal="100" workbookViewId="0">
      <selection activeCell="M31" sqref="M31"/>
    </sheetView>
  </sheetViews>
  <sheetFormatPr defaultRowHeight="15" x14ac:dyDescent="0.25"/>
  <cols>
    <col min="1" max="1" width="19.5703125" bestFit="1" customWidth="1"/>
    <col min="2" max="2" width="15.85546875" customWidth="1"/>
    <col min="3" max="3" width="14.7109375" customWidth="1"/>
    <col min="4" max="4" width="14.5703125" customWidth="1"/>
    <col min="5" max="5" width="13.42578125" customWidth="1"/>
    <col min="6" max="6" width="15.85546875" customWidth="1"/>
    <col min="7" max="7" width="15.42578125" customWidth="1"/>
    <col min="8" max="8" width="24.85546875" customWidth="1"/>
    <col min="9" max="9" width="17.7109375" customWidth="1"/>
    <col min="12" max="12" width="6.42578125" customWidth="1"/>
    <col min="13" max="13" width="21.7109375" bestFit="1" customWidth="1"/>
    <col min="14" max="14" width="12.42578125" customWidth="1"/>
  </cols>
  <sheetData>
    <row r="1" spans="1:15" ht="15.75" x14ac:dyDescent="0.25">
      <c r="H1" s="22" t="s">
        <v>872</v>
      </c>
      <c r="I1" s="22" t="s">
        <v>873</v>
      </c>
    </row>
    <row r="2" spans="1:15" ht="15.75" x14ac:dyDescent="0.25">
      <c r="A2" s="39" t="s">
        <v>2</v>
      </c>
      <c r="B2" s="40" t="s">
        <v>101</v>
      </c>
      <c r="C2" s="41" t="s">
        <v>102</v>
      </c>
      <c r="D2" s="42" t="s">
        <v>103</v>
      </c>
      <c r="E2" s="43" t="s">
        <v>104</v>
      </c>
      <c r="F2" s="44" t="s">
        <v>4</v>
      </c>
      <c r="G2" s="40" t="s">
        <v>105</v>
      </c>
      <c r="H2" s="45" t="s">
        <v>106</v>
      </c>
      <c r="I2" s="45" t="s">
        <v>106</v>
      </c>
    </row>
    <row r="3" spans="1:15" ht="15.75" x14ac:dyDescent="0.25">
      <c r="A3" s="46" t="s">
        <v>107</v>
      </c>
      <c r="B3" s="47" t="s">
        <v>108</v>
      </c>
      <c r="C3" s="46" t="s">
        <v>109</v>
      </c>
      <c r="D3" s="48">
        <v>37249</v>
      </c>
      <c r="E3" s="49">
        <v>20</v>
      </c>
      <c r="F3" s="50">
        <v>60981</v>
      </c>
      <c r="G3" s="47">
        <v>1</v>
      </c>
      <c r="H3" s="51">
        <f>IF(G3=$M$8,$N$8,IF(G3=$M$7,$N$7,IF(G3=$M$6,$N$6,IF(G3=$M$5,$N$5,IF(G3=$M$4,$N$4)))))</f>
        <v>0</v>
      </c>
      <c r="I3" s="37" t="str" cm="1">
        <f t="array" ref="I3">_xlfn.IFNA(_xlfn.IFS(G3=$M$4,$N$4,G3=$M$5,$N$5,G3=$M$6,$N$6),"No Bonus")</f>
        <v>No Bonus</v>
      </c>
      <c r="M3" s="45" t="s">
        <v>105</v>
      </c>
      <c r="N3" s="45" t="s">
        <v>106</v>
      </c>
    </row>
    <row r="4" spans="1:15" x14ac:dyDescent="0.25">
      <c r="A4" s="46" t="s">
        <v>110</v>
      </c>
      <c r="B4" s="47" t="s">
        <v>108</v>
      </c>
      <c r="C4" s="46" t="s">
        <v>109</v>
      </c>
      <c r="D4" s="48">
        <v>41673</v>
      </c>
      <c r="E4" s="49">
        <v>7</v>
      </c>
      <c r="F4" s="50">
        <v>60915</v>
      </c>
      <c r="G4" s="47">
        <v>4</v>
      </c>
      <c r="H4" s="51">
        <f t="shared" ref="H4:H67" si="0">IF(G4=$M$8,$N$8,IF(G4=$M$7,$N$7,IF(G4=$M$6,$N$6,IF(G4=$M$5,$N$5,IF(G4=$M$4,$N$4)))))</f>
        <v>1500</v>
      </c>
      <c r="I4" s="37" cm="1">
        <f t="array" ref="I4">_xlfn.IFNA(_xlfn.IFS(G4=$M$4,$N$4,G4=$M$5,$N$5,G4=$M$6,$N$6),"No Bonus")</f>
        <v>1500</v>
      </c>
      <c r="M4" s="52">
        <v>5</v>
      </c>
      <c r="N4" s="52">
        <v>3000</v>
      </c>
    </row>
    <row r="5" spans="1:15" x14ac:dyDescent="0.25">
      <c r="A5" s="46" t="s">
        <v>111</v>
      </c>
      <c r="B5" s="47" t="s">
        <v>108</v>
      </c>
      <c r="C5" s="46" t="s">
        <v>109</v>
      </c>
      <c r="D5" s="48">
        <v>40225</v>
      </c>
      <c r="E5" s="49">
        <v>11</v>
      </c>
      <c r="F5" s="50">
        <v>97071</v>
      </c>
      <c r="G5" s="47">
        <v>5</v>
      </c>
      <c r="H5" s="51">
        <f t="shared" si="0"/>
        <v>3000</v>
      </c>
      <c r="I5" s="37" cm="1">
        <f t="array" ref="I5">_xlfn.IFNA(_xlfn.IFS(G5=$M$4,$N$4,G5=$M$5,$N$5,G5=$M$6,$N$6),"No Bonus")</f>
        <v>3000</v>
      </c>
      <c r="M5" s="52">
        <v>4</v>
      </c>
      <c r="N5" s="52">
        <v>1500</v>
      </c>
    </row>
    <row r="6" spans="1:15" x14ac:dyDescent="0.25">
      <c r="A6" s="46" t="s">
        <v>112</v>
      </c>
      <c r="B6" s="47" t="s">
        <v>113</v>
      </c>
      <c r="C6" s="46" t="s">
        <v>109</v>
      </c>
      <c r="D6" s="48">
        <v>42229</v>
      </c>
      <c r="E6" s="49">
        <v>6</v>
      </c>
      <c r="F6" s="50">
        <v>115421</v>
      </c>
      <c r="G6" s="47">
        <v>3</v>
      </c>
      <c r="H6" s="51">
        <f t="shared" si="0"/>
        <v>900</v>
      </c>
      <c r="I6" s="37" cm="1">
        <f t="array" ref="I6">_xlfn.IFNA(_xlfn.IFS(G6=$M$4,$N$4,G6=$M$5,$N$5,G6=$M$6,$N$6),"No Bonus")</f>
        <v>900</v>
      </c>
      <c r="M6" s="52">
        <v>3</v>
      </c>
      <c r="N6" s="52">
        <v>900</v>
      </c>
    </row>
    <row r="7" spans="1:15" x14ac:dyDescent="0.25">
      <c r="A7" s="46" t="s">
        <v>114</v>
      </c>
      <c r="B7" s="47" t="s">
        <v>115</v>
      </c>
      <c r="C7" s="46" t="s">
        <v>109</v>
      </c>
      <c r="D7" s="48">
        <v>40525</v>
      </c>
      <c r="E7" s="49">
        <v>11</v>
      </c>
      <c r="F7" s="50">
        <v>115547</v>
      </c>
      <c r="G7" s="47">
        <v>4</v>
      </c>
      <c r="H7" s="51">
        <f t="shared" si="0"/>
        <v>1500</v>
      </c>
      <c r="I7" s="37" cm="1">
        <f t="array" ref="I7">_xlfn.IFNA(_xlfn.IFS(G7=$M$4,$N$4,G7=$M$5,$N$5,G7=$M$6,$N$6),"No Bonus")</f>
        <v>1500</v>
      </c>
      <c r="M7" s="52">
        <v>2</v>
      </c>
      <c r="N7" s="52">
        <v>100</v>
      </c>
    </row>
    <row r="8" spans="1:15" x14ac:dyDescent="0.25">
      <c r="A8" s="46" t="s">
        <v>116</v>
      </c>
      <c r="B8" s="47" t="s">
        <v>117</v>
      </c>
      <c r="C8" s="46" t="s">
        <v>118</v>
      </c>
      <c r="D8" s="48">
        <v>39829</v>
      </c>
      <c r="E8" s="49">
        <v>13</v>
      </c>
      <c r="F8" s="50">
        <v>69212</v>
      </c>
      <c r="G8" s="47">
        <v>2</v>
      </c>
      <c r="H8" s="51">
        <f t="shared" si="0"/>
        <v>100</v>
      </c>
      <c r="I8" s="37" t="str" cm="1">
        <f t="array" ref="I8">_xlfn.IFNA(_xlfn.IFS(G8=$M$4,$N$4,G8=$M$5,$N$5,G8=$M$6,$N$6),"No Bonus")</f>
        <v>No Bonus</v>
      </c>
      <c r="M8" s="52">
        <v>1</v>
      </c>
      <c r="N8" s="52">
        <v>0</v>
      </c>
    </row>
    <row r="9" spans="1:15" x14ac:dyDescent="0.25">
      <c r="A9" s="46" t="s">
        <v>119</v>
      </c>
      <c r="B9" s="47" t="s">
        <v>113</v>
      </c>
      <c r="C9" s="46" t="s">
        <v>118</v>
      </c>
      <c r="D9" s="48">
        <v>37295</v>
      </c>
      <c r="E9" s="49">
        <v>19</v>
      </c>
      <c r="F9" s="50">
        <v>120198</v>
      </c>
      <c r="G9" s="47">
        <v>1</v>
      </c>
      <c r="H9" s="51">
        <f t="shared" si="0"/>
        <v>0</v>
      </c>
      <c r="I9" s="37" t="str" cm="1">
        <f t="array" ref="I9">_xlfn.IFNA(_xlfn.IFS(G9=$M$4,$N$4,G9=$M$5,$N$5,G9=$M$6,$N$6),"No Bonus")</f>
        <v>No Bonus</v>
      </c>
    </row>
    <row r="10" spans="1:15" x14ac:dyDescent="0.25">
      <c r="A10" s="46" t="s">
        <v>120</v>
      </c>
      <c r="B10" s="47" t="s">
        <v>121</v>
      </c>
      <c r="C10" s="46" t="s">
        <v>118</v>
      </c>
      <c r="D10" s="48">
        <v>40267</v>
      </c>
      <c r="E10" s="49">
        <v>11</v>
      </c>
      <c r="F10" s="50">
        <v>107635</v>
      </c>
      <c r="G10" s="47">
        <v>5</v>
      </c>
      <c r="H10" s="51">
        <f t="shared" si="0"/>
        <v>3000</v>
      </c>
      <c r="I10" s="37" cm="1">
        <f t="array" ref="I10">_xlfn.IFNA(_xlfn.IFS(G10=$M$4,$N$4,G10=$M$5,$N$5,G10=$M$6,$N$6),"No Bonus")</f>
        <v>3000</v>
      </c>
    </row>
    <row r="11" spans="1:15" x14ac:dyDescent="0.25">
      <c r="A11" s="46" t="s">
        <v>122</v>
      </c>
      <c r="B11" s="47" t="s">
        <v>117</v>
      </c>
      <c r="C11" s="46" t="s">
        <v>118</v>
      </c>
      <c r="D11" s="48">
        <v>37338</v>
      </c>
      <c r="E11" s="49">
        <v>19</v>
      </c>
      <c r="F11" s="50">
        <v>113020</v>
      </c>
      <c r="G11" s="47">
        <v>1</v>
      </c>
      <c r="H11" s="51">
        <f t="shared" si="0"/>
        <v>0</v>
      </c>
      <c r="I11" s="37" t="str" cm="1">
        <f t="array" ref="I11">_xlfn.IFNA(_xlfn.IFS(G11=$M$4,$N$4,G11=$M$5,$N$5,G11=$M$6,$N$6),"No Bonus")</f>
        <v>No Bonus</v>
      </c>
    </row>
    <row r="12" spans="1:15" x14ac:dyDescent="0.25">
      <c r="A12" s="46" t="s">
        <v>123</v>
      </c>
      <c r="B12" s="47" t="s">
        <v>113</v>
      </c>
      <c r="C12" s="46" t="s">
        <v>118</v>
      </c>
      <c r="D12" s="48">
        <v>38482</v>
      </c>
      <c r="E12" s="49">
        <v>16</v>
      </c>
      <c r="F12" s="50">
        <v>82341</v>
      </c>
      <c r="G12" s="47">
        <v>4</v>
      </c>
      <c r="H12" s="51">
        <f t="shared" si="0"/>
        <v>1500</v>
      </c>
      <c r="I12" s="37" cm="1">
        <f t="array" ref="I12">_xlfn.IFNA(_xlfn.IFS(G12=$M$4,$N$4,G12=$M$5,$N$5,G12=$M$6,$N$6),"No Bonus")</f>
        <v>1500</v>
      </c>
    </row>
    <row r="13" spans="1:15" ht="21" x14ac:dyDescent="0.35">
      <c r="A13" s="46" t="s">
        <v>124</v>
      </c>
      <c r="B13" s="47" t="s">
        <v>121</v>
      </c>
      <c r="C13" s="46" t="s">
        <v>118</v>
      </c>
      <c r="D13" s="48">
        <v>38860</v>
      </c>
      <c r="E13" s="49">
        <v>15</v>
      </c>
      <c r="F13" s="50">
        <v>98598</v>
      </c>
      <c r="G13" s="47">
        <v>3</v>
      </c>
      <c r="H13" s="51">
        <f t="shared" si="0"/>
        <v>900</v>
      </c>
      <c r="I13" s="37" cm="1">
        <f t="array" ref="I13">_xlfn.IFNA(_xlfn.IFS(G13=$M$4,$N$4,G13=$M$5,$N$5,G13=$M$6,$N$6),"No Bonus")</f>
        <v>900</v>
      </c>
      <c r="M13" s="63" t="s">
        <v>908</v>
      </c>
      <c r="N13" s="62"/>
      <c r="O13" s="63"/>
    </row>
    <row r="14" spans="1:15" ht="15.75" x14ac:dyDescent="0.25">
      <c r="A14" s="46" t="s">
        <v>125</v>
      </c>
      <c r="B14" s="47" t="s">
        <v>121</v>
      </c>
      <c r="C14" s="46" t="s">
        <v>118</v>
      </c>
      <c r="D14" s="48">
        <v>39220</v>
      </c>
      <c r="E14" s="49">
        <v>14</v>
      </c>
      <c r="F14" s="50">
        <v>46350</v>
      </c>
      <c r="G14" s="47">
        <v>4</v>
      </c>
      <c r="H14" s="51">
        <f t="shared" si="0"/>
        <v>1500</v>
      </c>
      <c r="I14" s="37" cm="1">
        <f t="array" ref="I14">_xlfn.IFNA(_xlfn.IFS(G14=$M$4,$N$4,G14=$M$5,$N$5,G14=$M$6,$N$6),"No Bonus")</f>
        <v>1500</v>
      </c>
      <c r="M14" s="61" t="s">
        <v>909</v>
      </c>
      <c r="N14" s="62"/>
      <c r="O14" s="62"/>
    </row>
    <row r="15" spans="1:15" ht="15.75" x14ac:dyDescent="0.25">
      <c r="A15" s="46" t="s">
        <v>126</v>
      </c>
      <c r="B15" s="47" t="s">
        <v>121</v>
      </c>
      <c r="C15" s="46" t="s">
        <v>118</v>
      </c>
      <c r="D15" s="48">
        <v>41857</v>
      </c>
      <c r="E15" s="49">
        <v>7</v>
      </c>
      <c r="F15" s="50">
        <v>61076</v>
      </c>
      <c r="G15" s="47">
        <v>1</v>
      </c>
      <c r="H15" s="51">
        <f t="shared" si="0"/>
        <v>0</v>
      </c>
      <c r="I15" s="37" t="str" cm="1">
        <f t="array" ref="I15">_xlfn.IFNA(_xlfn.IFS(G15=$M$4,$N$4,G15=$M$5,$N$5,G15=$M$6,$N$6),"No Bonus")</f>
        <v>No Bonus</v>
      </c>
      <c r="M15" s="61" t="s">
        <v>910</v>
      </c>
      <c r="N15" s="62"/>
      <c r="O15" s="62"/>
    </row>
    <row r="16" spans="1:15" ht="15.75" x14ac:dyDescent="0.25">
      <c r="A16" s="46" t="s">
        <v>127</v>
      </c>
      <c r="B16" s="47" t="s">
        <v>117</v>
      </c>
      <c r="C16" s="46" t="s">
        <v>118</v>
      </c>
      <c r="D16" s="48">
        <v>42214</v>
      </c>
      <c r="E16" s="49">
        <v>6</v>
      </c>
      <c r="F16" s="50">
        <v>107968</v>
      </c>
      <c r="G16" s="47">
        <v>5</v>
      </c>
      <c r="H16" s="51">
        <f t="shared" si="0"/>
        <v>3000</v>
      </c>
      <c r="I16" s="37" cm="1">
        <f t="array" ref="I16">_xlfn.IFNA(_xlfn.IFS(G16=$M$4,$N$4,G16=$M$5,$N$5,G16=$M$6,$N$6),"No Bonus")</f>
        <v>3000</v>
      </c>
      <c r="M16" s="61" t="s">
        <v>911</v>
      </c>
      <c r="N16" s="62"/>
      <c r="O16" s="62"/>
    </row>
    <row r="17" spans="1:15" ht="15.75" x14ac:dyDescent="0.25">
      <c r="A17" s="46" t="s">
        <v>128</v>
      </c>
      <c r="B17" s="47" t="s">
        <v>115</v>
      </c>
      <c r="C17" s="46" t="s">
        <v>118</v>
      </c>
      <c r="D17" s="48">
        <v>37842</v>
      </c>
      <c r="E17" s="49">
        <v>18</v>
      </c>
      <c r="F17" s="50">
        <v>102146</v>
      </c>
      <c r="G17" s="47">
        <v>4</v>
      </c>
      <c r="H17" s="51">
        <f t="shared" si="0"/>
        <v>1500</v>
      </c>
      <c r="I17" s="37" cm="1">
        <f t="array" ref="I17">_xlfn.IFNA(_xlfn.IFS(G17=$M$4,$N$4,G17=$M$5,$N$5,G17=$M$6,$N$6),"No Bonus")</f>
        <v>1500</v>
      </c>
      <c r="M17" s="61" t="s">
        <v>912</v>
      </c>
      <c r="N17" s="62"/>
      <c r="O17" s="62"/>
    </row>
    <row r="18" spans="1:15" ht="15.75" x14ac:dyDescent="0.25">
      <c r="A18" s="46" t="s">
        <v>129</v>
      </c>
      <c r="B18" s="47" t="s">
        <v>130</v>
      </c>
      <c r="C18" s="46" t="s">
        <v>118</v>
      </c>
      <c r="D18" s="48">
        <v>41865</v>
      </c>
      <c r="E18" s="49">
        <v>7</v>
      </c>
      <c r="F18" s="50">
        <v>46009</v>
      </c>
      <c r="G18" s="47">
        <v>3</v>
      </c>
      <c r="H18" s="51">
        <f t="shared" si="0"/>
        <v>900</v>
      </c>
      <c r="I18" s="37" cm="1">
        <f t="array" ref="I18">_xlfn.IFNA(_xlfn.IFS(G18=$M$4,$N$4,G18=$M$5,$N$5,G18=$M$6,$N$6),"No Bonus")</f>
        <v>900</v>
      </c>
      <c r="M18" s="61" t="s">
        <v>913</v>
      </c>
      <c r="N18" s="62"/>
      <c r="O18" s="62"/>
    </row>
    <row r="19" spans="1:15" ht="15.75" x14ac:dyDescent="0.25">
      <c r="A19" s="46" t="s">
        <v>131</v>
      </c>
      <c r="B19" s="47" t="s">
        <v>108</v>
      </c>
      <c r="C19" s="46" t="s">
        <v>118</v>
      </c>
      <c r="D19" s="48">
        <v>37855</v>
      </c>
      <c r="E19" s="49">
        <v>18</v>
      </c>
      <c r="F19" s="50">
        <v>53399</v>
      </c>
      <c r="G19" s="47">
        <v>3</v>
      </c>
      <c r="H19" s="51">
        <f t="shared" si="0"/>
        <v>900</v>
      </c>
      <c r="I19" s="37" cm="1">
        <f t="array" ref="I19">_xlfn.IFNA(_xlfn.IFS(G19=$M$4,$N$4,G19=$M$5,$N$5,G19=$M$6,$N$6),"No Bonus")</f>
        <v>900</v>
      </c>
      <c r="M19" s="61" t="s">
        <v>914</v>
      </c>
      <c r="N19" s="62"/>
      <c r="O19" s="62"/>
    </row>
    <row r="20" spans="1:15" ht="15.75" x14ac:dyDescent="0.25">
      <c r="A20" s="46" t="s">
        <v>132</v>
      </c>
      <c r="B20" s="47" t="s">
        <v>108</v>
      </c>
      <c r="C20" s="46" t="s">
        <v>118</v>
      </c>
      <c r="D20" s="48">
        <v>40782</v>
      </c>
      <c r="E20" s="49">
        <v>10</v>
      </c>
      <c r="F20" s="50">
        <v>45419</v>
      </c>
      <c r="G20" s="47">
        <v>5</v>
      </c>
      <c r="H20" s="51">
        <f t="shared" si="0"/>
        <v>3000</v>
      </c>
      <c r="I20" s="37" cm="1">
        <f t="array" ref="I20">_xlfn.IFNA(_xlfn.IFS(G20=$M$4,$N$4,G20=$M$5,$N$5,G20=$M$6,$N$6),"No Bonus")</f>
        <v>3000</v>
      </c>
      <c r="M20" s="61" t="s">
        <v>915</v>
      </c>
      <c r="N20" s="62"/>
      <c r="O20" s="62"/>
    </row>
    <row r="21" spans="1:15" x14ac:dyDescent="0.25">
      <c r="A21" s="46" t="s">
        <v>133</v>
      </c>
      <c r="B21" s="47" t="s">
        <v>130</v>
      </c>
      <c r="C21" s="46" t="s">
        <v>118</v>
      </c>
      <c r="D21" s="48">
        <v>40107</v>
      </c>
      <c r="E21" s="49">
        <v>12</v>
      </c>
      <c r="F21" s="50">
        <v>69038</v>
      </c>
      <c r="G21" s="47">
        <v>2</v>
      </c>
      <c r="H21" s="51">
        <f t="shared" si="0"/>
        <v>100</v>
      </c>
      <c r="I21" s="37" t="str" cm="1">
        <f t="array" ref="I21">_xlfn.IFNA(_xlfn.IFS(G21=$M$4,$N$4,G21=$M$5,$N$5,G21=$M$6,$N$6),"No Bonus")</f>
        <v>No Bonus</v>
      </c>
    </row>
    <row r="22" spans="1:15" ht="21" x14ac:dyDescent="0.35">
      <c r="A22" s="46" t="s">
        <v>134</v>
      </c>
      <c r="B22" s="47" t="s">
        <v>108</v>
      </c>
      <c r="C22" s="46" t="s">
        <v>118</v>
      </c>
      <c r="D22" s="48">
        <v>41204</v>
      </c>
      <c r="E22" s="49">
        <v>9</v>
      </c>
      <c r="F22" s="50">
        <v>46163</v>
      </c>
      <c r="G22" s="47">
        <v>4</v>
      </c>
      <c r="H22" s="51">
        <f t="shared" si="0"/>
        <v>1500</v>
      </c>
      <c r="I22" s="37" cm="1">
        <f t="array" ref="I22">_xlfn.IFNA(_xlfn.IFS(G22=$M$4,$N$4,G22=$M$5,$N$5,G22=$M$6,$N$6),"No Bonus")</f>
        <v>1500</v>
      </c>
      <c r="M22" s="64" t="s">
        <v>916</v>
      </c>
      <c r="N22" s="65"/>
      <c r="O22" s="64" t="s">
        <v>917</v>
      </c>
    </row>
    <row r="23" spans="1:15" x14ac:dyDescent="0.25">
      <c r="A23" s="46" t="s">
        <v>135</v>
      </c>
      <c r="B23" s="47" t="s">
        <v>113</v>
      </c>
      <c r="C23" s="46" t="s">
        <v>118</v>
      </c>
      <c r="D23" s="48">
        <v>37221</v>
      </c>
      <c r="E23" s="49">
        <v>20</v>
      </c>
      <c r="F23" s="50">
        <v>70990</v>
      </c>
      <c r="G23" s="47">
        <v>5</v>
      </c>
      <c r="H23" s="51">
        <f t="shared" si="0"/>
        <v>3000</v>
      </c>
      <c r="I23" s="37" cm="1">
        <f t="array" ref="I23">_xlfn.IFNA(_xlfn.IFS(G23=$M$4,$N$4,G23=$M$5,$N$5,G23=$M$6,$N$6),"No Bonus")</f>
        <v>3000</v>
      </c>
      <c r="M23">
        <v>1</v>
      </c>
      <c r="O23" t="str" cm="1">
        <f t="array" ref="O23">IFERROR(_xlfn.IFS(M23=1,M14,M23=2,M15,M23=3,M16,M23=4,M17,M23=5,M18,M23=6,M19,M23=7,M20),"Please enter num of days b/w 1-7")</f>
        <v>Sunday</v>
      </c>
    </row>
    <row r="24" spans="1:15" x14ac:dyDescent="0.25">
      <c r="A24" s="46" t="s">
        <v>136</v>
      </c>
      <c r="B24" s="47" t="s">
        <v>115</v>
      </c>
      <c r="C24" s="46" t="s">
        <v>118</v>
      </c>
      <c r="D24" s="48">
        <v>40147</v>
      </c>
      <c r="E24" s="49">
        <v>12</v>
      </c>
      <c r="F24" s="50">
        <v>45315</v>
      </c>
      <c r="G24" s="47">
        <v>3</v>
      </c>
      <c r="H24" s="51">
        <f t="shared" si="0"/>
        <v>900</v>
      </c>
      <c r="I24" s="37" cm="1">
        <f t="array" ref="I24">_xlfn.IFNA(_xlfn.IFS(G24=$M$4,$N$4,G24=$M$5,$N$5,G24=$M$6,$N$6),"No Bonus")</f>
        <v>900</v>
      </c>
    </row>
    <row r="25" spans="1:15" x14ac:dyDescent="0.25">
      <c r="A25" s="46" t="s">
        <v>137</v>
      </c>
      <c r="B25" s="47" t="s">
        <v>121</v>
      </c>
      <c r="C25" s="46" t="s">
        <v>138</v>
      </c>
      <c r="D25" s="48">
        <v>39824</v>
      </c>
      <c r="E25" s="49">
        <v>13</v>
      </c>
      <c r="F25" s="50">
        <v>102687</v>
      </c>
      <c r="G25" s="47">
        <v>2</v>
      </c>
      <c r="H25" s="51">
        <f t="shared" si="0"/>
        <v>100</v>
      </c>
      <c r="I25" s="37" t="str" cm="1">
        <f t="array" ref="I25">_xlfn.IFNA(_xlfn.IFS(G25=$M$4,$N$4,G25=$M$5,$N$5,G25=$M$6,$N$6),"No Bonus")</f>
        <v>No Bonus</v>
      </c>
    </row>
    <row r="26" spans="1:15" x14ac:dyDescent="0.25">
      <c r="A26" s="46" t="s">
        <v>139</v>
      </c>
      <c r="B26" s="47" t="s">
        <v>108</v>
      </c>
      <c r="C26" s="46" t="s">
        <v>138</v>
      </c>
      <c r="D26" s="48">
        <v>37971</v>
      </c>
      <c r="E26" s="49">
        <v>18</v>
      </c>
      <c r="F26" s="50">
        <v>121213</v>
      </c>
      <c r="G26" s="47">
        <v>3</v>
      </c>
      <c r="H26" s="51">
        <f t="shared" si="0"/>
        <v>900</v>
      </c>
      <c r="I26" s="37" cm="1">
        <f t="array" ref="I26">_xlfn.IFNA(_xlfn.IFS(G26=$M$4,$N$4,G26=$M$5,$N$5,G26=$M$6,$N$6),"No Bonus")</f>
        <v>900</v>
      </c>
    </row>
    <row r="27" spans="1:15" x14ac:dyDescent="0.25">
      <c r="A27" s="46" t="s">
        <v>140</v>
      </c>
      <c r="B27" s="47" t="s">
        <v>117</v>
      </c>
      <c r="C27" s="46" t="s">
        <v>138</v>
      </c>
      <c r="D27" s="48">
        <v>37292</v>
      </c>
      <c r="E27" s="49">
        <v>19</v>
      </c>
      <c r="F27" s="50">
        <v>74666</v>
      </c>
      <c r="G27" s="47">
        <v>1</v>
      </c>
      <c r="H27" s="51">
        <f t="shared" si="0"/>
        <v>0</v>
      </c>
      <c r="I27" s="37" t="str" cm="1">
        <f t="array" ref="I27">_xlfn.IFNA(_xlfn.IFS(G27=$M$4,$N$4,G27=$M$5,$N$5,G27=$M$6,$N$6),"No Bonus")</f>
        <v>No Bonus</v>
      </c>
    </row>
    <row r="28" spans="1:15" x14ac:dyDescent="0.25">
      <c r="A28" s="46" t="s">
        <v>141</v>
      </c>
      <c r="B28" s="47" t="s">
        <v>113</v>
      </c>
      <c r="C28" s="46" t="s">
        <v>138</v>
      </c>
      <c r="D28" s="48">
        <v>39129</v>
      </c>
      <c r="E28" s="49">
        <v>14</v>
      </c>
      <c r="F28" s="50">
        <v>90032</v>
      </c>
      <c r="G28" s="47">
        <v>1</v>
      </c>
      <c r="H28" s="51">
        <f t="shared" si="0"/>
        <v>0</v>
      </c>
      <c r="I28" s="37" t="str" cm="1">
        <f t="array" ref="I28">_xlfn.IFNA(_xlfn.IFS(G28=$M$4,$N$4,G28=$M$5,$N$5,G28=$M$6,$N$6),"No Bonus")</f>
        <v>No Bonus</v>
      </c>
    </row>
    <row r="29" spans="1:15" x14ac:dyDescent="0.25">
      <c r="A29" s="46" t="s">
        <v>142</v>
      </c>
      <c r="B29" s="47" t="s">
        <v>108</v>
      </c>
      <c r="C29" s="46" t="s">
        <v>138</v>
      </c>
      <c r="D29" s="48">
        <v>37697</v>
      </c>
      <c r="E29" s="49">
        <v>18</v>
      </c>
      <c r="F29" s="50">
        <v>43469</v>
      </c>
      <c r="G29" s="47">
        <v>1</v>
      </c>
      <c r="H29" s="51">
        <f t="shared" si="0"/>
        <v>0</v>
      </c>
      <c r="I29" s="37" t="str" cm="1">
        <f t="array" ref="I29">_xlfn.IFNA(_xlfn.IFS(G29=$M$4,$N$4,G29=$M$5,$N$5,G29=$M$6,$N$6),"No Bonus")</f>
        <v>No Bonus</v>
      </c>
    </row>
    <row r="30" spans="1:15" x14ac:dyDescent="0.25">
      <c r="A30" s="46" t="s">
        <v>143</v>
      </c>
      <c r="B30" s="47" t="s">
        <v>108</v>
      </c>
      <c r="C30" s="46" t="s">
        <v>138</v>
      </c>
      <c r="D30" s="48">
        <v>39929</v>
      </c>
      <c r="E30" s="49">
        <v>12</v>
      </c>
      <c r="F30" s="50">
        <v>68870</v>
      </c>
      <c r="G30" s="47">
        <v>1</v>
      </c>
      <c r="H30" s="51">
        <f t="shared" si="0"/>
        <v>0</v>
      </c>
      <c r="I30" s="37" t="str" cm="1">
        <f t="array" ref="I30">_xlfn.IFNA(_xlfn.IFS(G30=$M$4,$N$4,G30=$M$5,$N$5,G30=$M$6,$N$6),"No Bonus")</f>
        <v>No Bonus</v>
      </c>
    </row>
    <row r="31" spans="1:15" x14ac:dyDescent="0.25">
      <c r="A31" s="46" t="s">
        <v>144</v>
      </c>
      <c r="B31" s="47" t="s">
        <v>121</v>
      </c>
      <c r="C31" s="46" t="s">
        <v>138</v>
      </c>
      <c r="D31" s="48">
        <v>40039</v>
      </c>
      <c r="E31" s="49">
        <v>12</v>
      </c>
      <c r="F31" s="50">
        <v>113141</v>
      </c>
      <c r="G31" s="47">
        <v>4</v>
      </c>
      <c r="H31" s="51">
        <f t="shared" si="0"/>
        <v>1500</v>
      </c>
      <c r="I31" s="37" cm="1">
        <f t="array" ref="I31">_xlfn.IFNA(_xlfn.IFS(G31=$M$4,$N$4,G31=$M$5,$N$5,G31=$M$6,$N$6),"No Bonus")</f>
        <v>1500</v>
      </c>
    </row>
    <row r="32" spans="1:15" x14ac:dyDescent="0.25">
      <c r="A32" s="46" t="s">
        <v>145</v>
      </c>
      <c r="B32" s="47" t="s">
        <v>108</v>
      </c>
      <c r="C32" s="46" t="s">
        <v>138</v>
      </c>
      <c r="D32" s="48">
        <v>41184</v>
      </c>
      <c r="E32" s="49">
        <v>9</v>
      </c>
      <c r="F32" s="50">
        <v>104719</v>
      </c>
      <c r="G32" s="47">
        <v>3</v>
      </c>
      <c r="H32" s="51">
        <f t="shared" si="0"/>
        <v>900</v>
      </c>
      <c r="I32" s="37" cm="1">
        <f t="array" ref="I32">_xlfn.IFNA(_xlfn.IFS(G32=$M$4,$N$4,G32=$M$5,$N$5,G32=$M$6,$N$6),"No Bonus")</f>
        <v>900</v>
      </c>
    </row>
    <row r="33" spans="1:9" x14ac:dyDescent="0.25">
      <c r="A33" s="46" t="s">
        <v>146</v>
      </c>
      <c r="B33" s="47" t="s">
        <v>108</v>
      </c>
      <c r="C33" s="46" t="s">
        <v>138</v>
      </c>
      <c r="D33" s="48">
        <v>41934</v>
      </c>
      <c r="E33" s="49">
        <v>7</v>
      </c>
      <c r="F33" s="50">
        <v>61443</v>
      </c>
      <c r="G33" s="47">
        <v>2</v>
      </c>
      <c r="H33" s="51">
        <f t="shared" si="0"/>
        <v>100</v>
      </c>
      <c r="I33" s="37" t="str" cm="1">
        <f t="array" ref="I33">_xlfn.IFNA(_xlfn.IFS(G33=$M$4,$N$4,G33=$M$5,$N$5,G33=$M$6,$N$6),"No Bonus")</f>
        <v>No Bonus</v>
      </c>
    </row>
    <row r="34" spans="1:9" x14ac:dyDescent="0.25">
      <c r="A34" s="46" t="s">
        <v>147</v>
      </c>
      <c r="B34" s="47" t="s">
        <v>117</v>
      </c>
      <c r="C34" s="46" t="s">
        <v>138</v>
      </c>
      <c r="D34" s="48">
        <v>40492</v>
      </c>
      <c r="E34" s="49">
        <v>11</v>
      </c>
      <c r="F34" s="50">
        <v>115351</v>
      </c>
      <c r="G34" s="47">
        <v>1</v>
      </c>
      <c r="H34" s="51">
        <f t="shared" si="0"/>
        <v>0</v>
      </c>
      <c r="I34" s="37" t="str" cm="1">
        <f t="array" ref="I34">_xlfn.IFNA(_xlfn.IFS(G34=$M$4,$N$4,G34=$M$5,$N$5,G34=$M$6,$N$6),"No Bonus")</f>
        <v>No Bonus</v>
      </c>
    </row>
    <row r="35" spans="1:9" x14ac:dyDescent="0.25">
      <c r="A35" s="46" t="s">
        <v>148</v>
      </c>
      <c r="B35" s="47" t="s">
        <v>117</v>
      </c>
      <c r="C35" s="46" t="s">
        <v>138</v>
      </c>
      <c r="D35" s="48">
        <v>42096</v>
      </c>
      <c r="E35" s="49">
        <v>6</v>
      </c>
      <c r="F35" s="50">
        <v>71321</v>
      </c>
      <c r="G35" s="47">
        <v>3</v>
      </c>
      <c r="H35" s="51">
        <f t="shared" si="0"/>
        <v>900</v>
      </c>
      <c r="I35" s="37" cm="1">
        <f t="array" ref="I35">_xlfn.IFNA(_xlfn.IFS(G35=$M$4,$N$4,G35=$M$5,$N$5,G35=$M$6,$N$6),"No Bonus")</f>
        <v>900</v>
      </c>
    </row>
    <row r="36" spans="1:9" x14ac:dyDescent="0.25">
      <c r="A36" s="46" t="s">
        <v>149</v>
      </c>
      <c r="B36" s="47" t="s">
        <v>130</v>
      </c>
      <c r="C36" s="46" t="s">
        <v>138</v>
      </c>
      <c r="D36" s="48">
        <v>41586</v>
      </c>
      <c r="E36" s="49">
        <v>8</v>
      </c>
      <c r="F36" s="50">
        <v>124798</v>
      </c>
      <c r="G36" s="47">
        <v>2</v>
      </c>
      <c r="H36" s="51">
        <f t="shared" si="0"/>
        <v>100</v>
      </c>
      <c r="I36" s="37" t="str" cm="1">
        <f t="array" ref="I36">_xlfn.IFNA(_xlfn.IFS(G36=$M$4,$N$4,G36=$M$5,$N$5,G36=$M$6,$N$6),"No Bonus")</f>
        <v>No Bonus</v>
      </c>
    </row>
    <row r="37" spans="1:9" x14ac:dyDescent="0.25">
      <c r="A37" s="46" t="s">
        <v>150</v>
      </c>
      <c r="B37" s="47" t="s">
        <v>117</v>
      </c>
      <c r="C37" s="46" t="s">
        <v>138</v>
      </c>
      <c r="D37" s="48">
        <v>40495</v>
      </c>
      <c r="E37" s="49">
        <v>11</v>
      </c>
      <c r="F37" s="50">
        <v>96545</v>
      </c>
      <c r="G37" s="47">
        <v>3</v>
      </c>
      <c r="H37" s="51">
        <f t="shared" si="0"/>
        <v>900</v>
      </c>
      <c r="I37" s="37" cm="1">
        <f t="array" ref="I37">_xlfn.IFNA(_xlfn.IFS(G37=$M$4,$N$4,G37=$M$5,$N$5,G37=$M$6,$N$6),"No Bonus")</f>
        <v>900</v>
      </c>
    </row>
    <row r="38" spans="1:9" x14ac:dyDescent="0.25">
      <c r="A38" s="46" t="s">
        <v>151</v>
      </c>
      <c r="B38" s="47" t="s">
        <v>121</v>
      </c>
      <c r="C38" s="46" t="s">
        <v>138</v>
      </c>
      <c r="D38" s="48">
        <v>41230</v>
      </c>
      <c r="E38" s="49">
        <v>9</v>
      </c>
      <c r="F38" s="50">
        <v>98833</v>
      </c>
      <c r="G38" s="47">
        <v>1</v>
      </c>
      <c r="H38" s="51">
        <f t="shared" si="0"/>
        <v>0</v>
      </c>
      <c r="I38" s="37" t="str" cm="1">
        <f t="array" ref="I38">_xlfn.IFNA(_xlfn.IFS(G38=$M$4,$N$4,G38=$M$5,$N$5,G38=$M$6,$N$6),"No Bonus")</f>
        <v>No Bonus</v>
      </c>
    </row>
    <row r="39" spans="1:9" x14ac:dyDescent="0.25">
      <c r="A39" s="46" t="s">
        <v>152</v>
      </c>
      <c r="B39" s="47" t="s">
        <v>117</v>
      </c>
      <c r="C39" s="46" t="s">
        <v>153</v>
      </c>
      <c r="D39" s="48">
        <v>42003</v>
      </c>
      <c r="E39" s="49">
        <v>7</v>
      </c>
      <c r="F39" s="50">
        <v>124698</v>
      </c>
      <c r="G39" s="47">
        <v>3</v>
      </c>
      <c r="H39" s="51">
        <f t="shared" si="0"/>
        <v>900</v>
      </c>
      <c r="I39" s="37" cm="1">
        <f t="array" ref="I39">_xlfn.IFNA(_xlfn.IFS(G39=$M$4,$N$4,G39=$M$5,$N$5,G39=$M$6,$N$6),"No Bonus")</f>
        <v>900</v>
      </c>
    </row>
    <row r="40" spans="1:9" x14ac:dyDescent="0.25">
      <c r="A40" s="46" t="s">
        <v>154</v>
      </c>
      <c r="B40" s="47" t="s">
        <v>108</v>
      </c>
      <c r="C40" s="46" t="s">
        <v>153</v>
      </c>
      <c r="D40" s="48">
        <v>40172</v>
      </c>
      <c r="E40" s="49">
        <v>12</v>
      </c>
      <c r="F40" s="50">
        <v>106453</v>
      </c>
      <c r="G40" s="47">
        <v>4</v>
      </c>
      <c r="H40" s="51">
        <f t="shared" si="0"/>
        <v>1500</v>
      </c>
      <c r="I40" s="37" cm="1">
        <f t="array" ref="I40">_xlfn.IFNA(_xlfn.IFS(G40=$M$4,$N$4,G40=$M$5,$N$5,G40=$M$6,$N$6),"No Bonus")</f>
        <v>1500</v>
      </c>
    </row>
    <row r="41" spans="1:9" x14ac:dyDescent="0.25">
      <c r="A41" s="46" t="s">
        <v>155</v>
      </c>
      <c r="B41" s="47" t="s">
        <v>121</v>
      </c>
      <c r="C41" s="46" t="s">
        <v>153</v>
      </c>
      <c r="D41" s="48">
        <v>41278</v>
      </c>
      <c r="E41" s="49">
        <v>9</v>
      </c>
      <c r="F41" s="50">
        <v>88169</v>
      </c>
      <c r="G41" s="47">
        <v>5</v>
      </c>
      <c r="H41" s="51">
        <f t="shared" si="0"/>
        <v>3000</v>
      </c>
      <c r="I41" s="37" cm="1">
        <f t="array" ref="I41">_xlfn.IFNA(_xlfn.IFS(G41=$M$4,$N$4,G41=$M$5,$N$5,G41=$M$6,$N$6),"No Bonus")</f>
        <v>3000</v>
      </c>
    </row>
    <row r="42" spans="1:9" x14ac:dyDescent="0.25">
      <c r="A42" s="46" t="s">
        <v>156</v>
      </c>
      <c r="B42" s="47" t="s">
        <v>115</v>
      </c>
      <c r="C42" s="46" t="s">
        <v>153</v>
      </c>
      <c r="D42" s="48">
        <v>37974</v>
      </c>
      <c r="E42" s="49">
        <v>18</v>
      </c>
      <c r="F42" s="50">
        <v>83157</v>
      </c>
      <c r="G42" s="47">
        <v>3</v>
      </c>
      <c r="H42" s="51">
        <f t="shared" si="0"/>
        <v>900</v>
      </c>
      <c r="I42" s="37" cm="1">
        <f t="array" ref="I42">_xlfn.IFNA(_xlfn.IFS(G42=$M$4,$N$4,G42=$M$5,$N$5,G42=$M$6,$N$6),"No Bonus")</f>
        <v>900</v>
      </c>
    </row>
    <row r="43" spans="1:9" x14ac:dyDescent="0.25">
      <c r="A43" s="46" t="s">
        <v>157</v>
      </c>
      <c r="B43" s="47" t="s">
        <v>130</v>
      </c>
      <c r="C43" s="46" t="s">
        <v>153</v>
      </c>
      <c r="D43" s="48">
        <v>41311</v>
      </c>
      <c r="E43" s="49">
        <v>8</v>
      </c>
      <c r="F43" s="50">
        <v>71963</v>
      </c>
      <c r="G43" s="47">
        <v>2</v>
      </c>
      <c r="H43" s="51">
        <f t="shared" si="0"/>
        <v>100</v>
      </c>
      <c r="I43" s="37" t="str" cm="1">
        <f t="array" ref="I43">_xlfn.IFNA(_xlfn.IFS(G43=$M$4,$N$4,G43=$M$5,$N$5,G43=$M$6,$N$6),"No Bonus")</f>
        <v>No Bonus</v>
      </c>
    </row>
    <row r="44" spans="1:9" x14ac:dyDescent="0.25">
      <c r="A44" s="46" t="s">
        <v>158</v>
      </c>
      <c r="B44" s="47" t="s">
        <v>117</v>
      </c>
      <c r="C44" s="46" t="s">
        <v>153</v>
      </c>
      <c r="D44" s="48">
        <v>36907</v>
      </c>
      <c r="E44" s="49">
        <v>21</v>
      </c>
      <c r="F44" s="50">
        <v>84121</v>
      </c>
      <c r="G44" s="47">
        <v>3</v>
      </c>
      <c r="H44" s="51">
        <f t="shared" si="0"/>
        <v>900</v>
      </c>
      <c r="I44" s="37" cm="1">
        <f t="array" ref="I44">_xlfn.IFNA(_xlfn.IFS(G44=$M$4,$N$4,G44=$M$5,$N$5,G44=$M$6,$N$6),"No Bonus")</f>
        <v>900</v>
      </c>
    </row>
    <row r="45" spans="1:9" x14ac:dyDescent="0.25">
      <c r="A45" s="46" t="s">
        <v>159</v>
      </c>
      <c r="B45" s="47" t="s">
        <v>121</v>
      </c>
      <c r="C45" s="46" t="s">
        <v>153</v>
      </c>
      <c r="D45" s="48">
        <v>36920</v>
      </c>
      <c r="E45" s="49">
        <v>20</v>
      </c>
      <c r="F45" s="50">
        <v>73059</v>
      </c>
      <c r="G45" s="47">
        <v>4</v>
      </c>
      <c r="H45" s="51">
        <f t="shared" si="0"/>
        <v>1500</v>
      </c>
      <c r="I45" s="37" cm="1">
        <f t="array" ref="I45">_xlfn.IFNA(_xlfn.IFS(G45=$M$4,$N$4,G45=$M$5,$N$5,G45=$M$6,$N$6),"No Bonus")</f>
        <v>1500</v>
      </c>
    </row>
    <row r="46" spans="1:9" x14ac:dyDescent="0.25">
      <c r="A46" s="46" t="s">
        <v>160</v>
      </c>
      <c r="B46" s="47" t="s">
        <v>121</v>
      </c>
      <c r="C46" s="46" t="s">
        <v>153</v>
      </c>
      <c r="D46" s="48">
        <v>36926</v>
      </c>
      <c r="E46" s="49">
        <v>20</v>
      </c>
      <c r="F46" s="50">
        <v>115255</v>
      </c>
      <c r="G46" s="47">
        <v>5</v>
      </c>
      <c r="H46" s="51">
        <f t="shared" si="0"/>
        <v>3000</v>
      </c>
      <c r="I46" s="37" cm="1">
        <f t="array" ref="I46">_xlfn.IFNA(_xlfn.IFS(G46=$M$4,$N$4,G46=$M$5,$N$5,G46=$M$6,$N$6),"No Bonus")</f>
        <v>3000</v>
      </c>
    </row>
    <row r="47" spans="1:9" x14ac:dyDescent="0.25">
      <c r="A47" s="46" t="s">
        <v>161</v>
      </c>
      <c r="B47" s="47" t="s">
        <v>113</v>
      </c>
      <c r="C47" s="46" t="s">
        <v>153</v>
      </c>
      <c r="D47" s="48">
        <v>41653</v>
      </c>
      <c r="E47" s="49">
        <v>8</v>
      </c>
      <c r="F47" s="50">
        <v>75259</v>
      </c>
      <c r="G47" s="47">
        <v>2</v>
      </c>
      <c r="H47" s="51">
        <f t="shared" si="0"/>
        <v>100</v>
      </c>
      <c r="I47" s="37" t="str" cm="1">
        <f t="array" ref="I47">_xlfn.IFNA(_xlfn.IFS(G47=$M$4,$N$4,G47=$M$5,$N$5,G47=$M$6,$N$6),"No Bonus")</f>
        <v>No Bonus</v>
      </c>
    </row>
    <row r="48" spans="1:9" x14ac:dyDescent="0.25">
      <c r="A48" s="46" t="s">
        <v>162</v>
      </c>
      <c r="B48" s="47" t="s">
        <v>117</v>
      </c>
      <c r="C48" s="46" t="s">
        <v>153</v>
      </c>
      <c r="D48" s="48">
        <v>41674</v>
      </c>
      <c r="E48" s="49">
        <v>7</v>
      </c>
      <c r="F48" s="50">
        <v>104597</v>
      </c>
      <c r="G48" s="47">
        <v>5</v>
      </c>
      <c r="H48" s="51">
        <f t="shared" si="0"/>
        <v>3000</v>
      </c>
      <c r="I48" s="37" cm="1">
        <f t="array" ref="I48">_xlfn.IFNA(_xlfn.IFS(G48=$M$4,$N$4,G48=$M$5,$N$5,G48=$M$6,$N$6),"No Bonus")</f>
        <v>3000</v>
      </c>
    </row>
    <row r="49" spans="1:9" x14ac:dyDescent="0.25">
      <c r="A49" s="46" t="s">
        <v>163</v>
      </c>
      <c r="B49" s="47" t="s">
        <v>113</v>
      </c>
      <c r="C49" s="46" t="s">
        <v>153</v>
      </c>
      <c r="D49" s="48">
        <v>42061</v>
      </c>
      <c r="E49" s="49">
        <v>6</v>
      </c>
      <c r="F49" s="50">
        <v>124141</v>
      </c>
      <c r="G49" s="47">
        <v>1</v>
      </c>
      <c r="H49" s="51">
        <f t="shared" si="0"/>
        <v>0</v>
      </c>
      <c r="I49" s="37" t="str" cm="1">
        <f t="array" ref="I49">_xlfn.IFNA(_xlfn.IFS(G49=$M$4,$N$4,G49=$M$5,$N$5,G49=$M$6,$N$6),"No Bonus")</f>
        <v>No Bonus</v>
      </c>
    </row>
    <row r="50" spans="1:9" x14ac:dyDescent="0.25">
      <c r="A50" s="46" t="s">
        <v>164</v>
      </c>
      <c r="B50" s="47" t="s">
        <v>121</v>
      </c>
      <c r="C50" s="46" t="s">
        <v>153</v>
      </c>
      <c r="D50" s="48">
        <v>39870</v>
      </c>
      <c r="E50" s="49">
        <v>12</v>
      </c>
      <c r="F50" s="50">
        <v>119465</v>
      </c>
      <c r="G50" s="47">
        <v>5</v>
      </c>
      <c r="H50" s="51">
        <f t="shared" si="0"/>
        <v>3000</v>
      </c>
      <c r="I50" s="37" cm="1">
        <f t="array" ref="I50">_xlfn.IFNA(_xlfn.IFS(G50=$M$4,$N$4,G50=$M$5,$N$5,G50=$M$6,$N$6),"No Bonus")</f>
        <v>3000</v>
      </c>
    </row>
    <row r="51" spans="1:9" x14ac:dyDescent="0.25">
      <c r="A51" s="46" t="s">
        <v>165</v>
      </c>
      <c r="B51" s="47" t="s">
        <v>108</v>
      </c>
      <c r="C51" s="46" t="s">
        <v>153</v>
      </c>
      <c r="D51" s="48">
        <v>39882</v>
      </c>
      <c r="E51" s="49">
        <v>12</v>
      </c>
      <c r="F51" s="50">
        <v>51489</v>
      </c>
      <c r="G51" s="47">
        <v>4</v>
      </c>
      <c r="H51" s="51">
        <f t="shared" si="0"/>
        <v>1500</v>
      </c>
      <c r="I51" s="37" cm="1">
        <f t="array" ref="I51">_xlfn.IFNA(_xlfn.IFS(G51=$M$4,$N$4,G51=$M$5,$N$5,G51=$M$6,$N$6),"No Bonus")</f>
        <v>1500</v>
      </c>
    </row>
    <row r="52" spans="1:9" x14ac:dyDescent="0.25">
      <c r="A52" s="46" t="s">
        <v>166</v>
      </c>
      <c r="B52" s="47" t="s">
        <v>117</v>
      </c>
      <c r="C52" s="46" t="s">
        <v>153</v>
      </c>
      <c r="D52" s="48">
        <v>37680</v>
      </c>
      <c r="E52" s="49">
        <v>18</v>
      </c>
      <c r="F52" s="50">
        <v>46075</v>
      </c>
      <c r="G52" s="47">
        <v>3</v>
      </c>
      <c r="H52" s="51">
        <f t="shared" si="0"/>
        <v>900</v>
      </c>
      <c r="I52" s="37" cm="1">
        <f t="array" ref="I52">_xlfn.IFNA(_xlfn.IFS(G52=$M$4,$N$4,G52=$M$5,$N$5,G52=$M$6,$N$6),"No Bonus")</f>
        <v>900</v>
      </c>
    </row>
    <row r="53" spans="1:9" x14ac:dyDescent="0.25">
      <c r="A53" s="46" t="s">
        <v>167</v>
      </c>
      <c r="B53" s="47" t="s">
        <v>108</v>
      </c>
      <c r="C53" s="46" t="s">
        <v>153</v>
      </c>
      <c r="D53" s="48">
        <v>41731</v>
      </c>
      <c r="E53" s="49">
        <v>7</v>
      </c>
      <c r="F53" s="50">
        <v>102833</v>
      </c>
      <c r="G53" s="47">
        <v>2</v>
      </c>
      <c r="H53" s="51">
        <f t="shared" si="0"/>
        <v>100</v>
      </c>
      <c r="I53" s="37" t="str" cm="1">
        <f t="array" ref="I53">_xlfn.IFNA(_xlfn.IFS(G53=$M$4,$N$4,G53=$M$5,$N$5,G53=$M$6,$N$6),"No Bonus")</f>
        <v>No Bonus</v>
      </c>
    </row>
    <row r="54" spans="1:9" x14ac:dyDescent="0.25">
      <c r="A54" s="46" t="s">
        <v>168</v>
      </c>
      <c r="B54" s="47" t="s">
        <v>108</v>
      </c>
      <c r="C54" s="46" t="s">
        <v>153</v>
      </c>
      <c r="D54" s="48">
        <v>41351</v>
      </c>
      <c r="E54" s="49">
        <v>8</v>
      </c>
      <c r="F54" s="50">
        <v>65490</v>
      </c>
      <c r="G54" s="47">
        <v>2</v>
      </c>
      <c r="H54" s="51">
        <f t="shared" si="0"/>
        <v>100</v>
      </c>
      <c r="I54" s="37" t="str" cm="1">
        <f t="array" ref="I54">_xlfn.IFNA(_xlfn.IFS(G54=$M$4,$N$4,G54=$M$5,$N$5,G54=$M$6,$N$6),"No Bonus")</f>
        <v>No Bonus</v>
      </c>
    </row>
    <row r="55" spans="1:9" x14ac:dyDescent="0.25">
      <c r="A55" s="46" t="s">
        <v>169</v>
      </c>
      <c r="B55" s="47" t="s">
        <v>121</v>
      </c>
      <c r="C55" s="46" t="s">
        <v>153</v>
      </c>
      <c r="D55" s="48">
        <v>36980</v>
      </c>
      <c r="E55" s="49">
        <v>20</v>
      </c>
      <c r="F55" s="50">
        <v>109822</v>
      </c>
      <c r="G55" s="47">
        <v>3</v>
      </c>
      <c r="H55" s="51">
        <f t="shared" si="0"/>
        <v>900</v>
      </c>
      <c r="I55" s="37" cm="1">
        <f t="array" ref="I55">_xlfn.IFNA(_xlfn.IFS(G55=$M$4,$N$4,G55=$M$5,$N$5,G55=$M$6,$N$6),"No Bonus")</f>
        <v>900</v>
      </c>
    </row>
    <row r="56" spans="1:9" x14ac:dyDescent="0.25">
      <c r="A56" s="46" t="s">
        <v>170</v>
      </c>
      <c r="B56" s="47" t="s">
        <v>117</v>
      </c>
      <c r="C56" s="46" t="s">
        <v>153</v>
      </c>
      <c r="D56" s="48">
        <v>38086</v>
      </c>
      <c r="E56" s="49">
        <v>17</v>
      </c>
      <c r="F56" s="50">
        <v>93149</v>
      </c>
      <c r="G56" s="47">
        <v>4</v>
      </c>
      <c r="H56" s="51">
        <f t="shared" si="0"/>
        <v>1500</v>
      </c>
      <c r="I56" s="37" cm="1">
        <f t="array" ref="I56">_xlfn.IFNA(_xlfn.IFS(G56=$M$4,$N$4,G56=$M$5,$N$5,G56=$M$6,$N$6),"No Bonus")</f>
        <v>1500</v>
      </c>
    </row>
    <row r="57" spans="1:9" x14ac:dyDescent="0.25">
      <c r="A57" s="46" t="s">
        <v>171</v>
      </c>
      <c r="B57" s="47" t="s">
        <v>117</v>
      </c>
      <c r="C57" s="46" t="s">
        <v>153</v>
      </c>
      <c r="D57" s="48">
        <v>38426</v>
      </c>
      <c r="E57" s="49">
        <v>16</v>
      </c>
      <c r="F57" s="50">
        <v>79729</v>
      </c>
      <c r="G57" s="47">
        <v>3</v>
      </c>
      <c r="H57" s="51">
        <f t="shared" si="0"/>
        <v>900</v>
      </c>
      <c r="I57" s="37" cm="1">
        <f t="array" ref="I57">_xlfn.IFNA(_xlfn.IFS(G57=$M$4,$N$4,G57=$M$5,$N$5,G57=$M$6,$N$6),"No Bonus")</f>
        <v>900</v>
      </c>
    </row>
    <row r="58" spans="1:9" x14ac:dyDescent="0.25">
      <c r="A58" s="46" t="s">
        <v>172</v>
      </c>
      <c r="B58" s="47" t="s">
        <v>130</v>
      </c>
      <c r="C58" s="46" t="s">
        <v>153</v>
      </c>
      <c r="D58" s="48">
        <v>41000</v>
      </c>
      <c r="E58" s="49">
        <v>9</v>
      </c>
      <c r="F58" s="50">
        <v>54814</v>
      </c>
      <c r="G58" s="47">
        <v>3</v>
      </c>
      <c r="H58" s="51">
        <f t="shared" si="0"/>
        <v>900</v>
      </c>
      <c r="I58" s="37" cm="1">
        <f t="array" ref="I58">_xlfn.IFNA(_xlfn.IFS(G58=$M$4,$N$4,G58=$M$5,$N$5,G58=$M$6,$N$6),"No Bonus")</f>
        <v>900</v>
      </c>
    </row>
    <row r="59" spans="1:9" x14ac:dyDescent="0.25">
      <c r="A59" s="46" t="s">
        <v>173</v>
      </c>
      <c r="B59" s="47" t="s">
        <v>121</v>
      </c>
      <c r="C59" s="46" t="s">
        <v>153</v>
      </c>
      <c r="D59" s="48">
        <v>41352</v>
      </c>
      <c r="E59" s="49">
        <v>8</v>
      </c>
      <c r="F59" s="50">
        <v>96191</v>
      </c>
      <c r="G59" s="47">
        <v>1</v>
      </c>
      <c r="H59" s="51">
        <f t="shared" si="0"/>
        <v>0</v>
      </c>
      <c r="I59" s="37" t="str" cm="1">
        <f t="array" ref="I59">_xlfn.IFNA(_xlfn.IFS(G59=$M$4,$N$4,G59=$M$5,$N$5,G59=$M$6,$N$6),"No Bonus")</f>
        <v>No Bonus</v>
      </c>
    </row>
    <row r="60" spans="1:9" x14ac:dyDescent="0.25">
      <c r="A60" s="46" t="s">
        <v>174</v>
      </c>
      <c r="B60" s="47" t="s">
        <v>108</v>
      </c>
      <c r="C60" s="46" t="s">
        <v>153</v>
      </c>
      <c r="D60" s="48">
        <v>41370</v>
      </c>
      <c r="E60" s="49">
        <v>8</v>
      </c>
      <c r="F60" s="50">
        <v>112396</v>
      </c>
      <c r="G60" s="47">
        <v>1</v>
      </c>
      <c r="H60" s="51">
        <f t="shared" si="0"/>
        <v>0</v>
      </c>
      <c r="I60" s="37" t="str" cm="1">
        <f t="array" ref="I60">_xlfn.IFNA(_xlfn.IFS(G60=$M$4,$N$4,G60=$M$5,$N$5,G60=$M$6,$N$6),"No Bonus")</f>
        <v>No Bonus</v>
      </c>
    </row>
    <row r="61" spans="1:9" x14ac:dyDescent="0.25">
      <c r="A61" s="46" t="s">
        <v>175</v>
      </c>
      <c r="B61" s="47" t="s">
        <v>117</v>
      </c>
      <c r="C61" s="46" t="s">
        <v>153</v>
      </c>
      <c r="D61" s="48">
        <v>42129</v>
      </c>
      <c r="E61" s="49">
        <v>6</v>
      </c>
      <c r="F61" s="50">
        <v>118240</v>
      </c>
      <c r="G61" s="47">
        <v>3</v>
      </c>
      <c r="H61" s="51">
        <f t="shared" si="0"/>
        <v>900</v>
      </c>
      <c r="I61" s="37" cm="1">
        <f t="array" ref="I61">_xlfn.IFNA(_xlfn.IFS(G61=$M$4,$N$4,G61=$M$5,$N$5,G61=$M$6,$N$6),"No Bonus")</f>
        <v>900</v>
      </c>
    </row>
    <row r="62" spans="1:9" x14ac:dyDescent="0.25">
      <c r="A62" s="46" t="s">
        <v>176</v>
      </c>
      <c r="B62" s="47" t="s">
        <v>117</v>
      </c>
      <c r="C62" s="46" t="s">
        <v>153</v>
      </c>
      <c r="D62" s="48">
        <v>40666</v>
      </c>
      <c r="E62" s="49">
        <v>10</v>
      </c>
      <c r="F62" s="50">
        <v>114408</v>
      </c>
      <c r="G62" s="47">
        <v>5</v>
      </c>
      <c r="H62" s="51">
        <f t="shared" si="0"/>
        <v>3000</v>
      </c>
      <c r="I62" s="37" cm="1">
        <f t="array" ref="I62">_xlfn.IFNA(_xlfn.IFS(G62=$M$4,$N$4,G62=$M$5,$N$5,G62=$M$6,$N$6),"No Bonus")</f>
        <v>3000</v>
      </c>
    </row>
    <row r="63" spans="1:9" x14ac:dyDescent="0.25">
      <c r="A63" s="46" t="s">
        <v>177</v>
      </c>
      <c r="B63" s="47" t="s">
        <v>121</v>
      </c>
      <c r="C63" s="46" t="s">
        <v>153</v>
      </c>
      <c r="D63" s="48">
        <v>40293</v>
      </c>
      <c r="E63" s="49">
        <v>11</v>
      </c>
      <c r="F63" s="50">
        <v>104133</v>
      </c>
      <c r="G63" s="47">
        <v>5</v>
      </c>
      <c r="H63" s="51">
        <f t="shared" si="0"/>
        <v>3000</v>
      </c>
      <c r="I63" s="37" cm="1">
        <f t="array" ref="I63">_xlfn.IFNA(_xlfn.IFS(G63=$M$4,$N$4,G63=$M$5,$N$5,G63=$M$6,$N$6),"No Bonus")</f>
        <v>3000</v>
      </c>
    </row>
    <row r="64" spans="1:9" x14ac:dyDescent="0.25">
      <c r="A64" s="46" t="s">
        <v>178</v>
      </c>
      <c r="B64" s="47" t="s">
        <v>113</v>
      </c>
      <c r="C64" s="46" t="s">
        <v>153</v>
      </c>
      <c r="D64" s="48">
        <v>41388</v>
      </c>
      <c r="E64" s="49">
        <v>8</v>
      </c>
      <c r="F64" s="50">
        <v>99457</v>
      </c>
      <c r="G64" s="47">
        <v>5</v>
      </c>
      <c r="H64" s="51">
        <f t="shared" si="0"/>
        <v>3000</v>
      </c>
      <c r="I64" s="37" cm="1">
        <f t="array" ref="I64">_xlfn.IFNA(_xlfn.IFS(G64=$M$4,$N$4,G64=$M$5,$N$5,G64=$M$6,$N$6),"No Bonus")</f>
        <v>3000</v>
      </c>
    </row>
    <row r="65" spans="1:9" x14ac:dyDescent="0.25">
      <c r="A65" s="46" t="s">
        <v>179</v>
      </c>
      <c r="B65" s="47" t="s">
        <v>117</v>
      </c>
      <c r="C65" s="46" t="s">
        <v>153</v>
      </c>
      <c r="D65" s="48">
        <v>41398</v>
      </c>
      <c r="E65" s="49">
        <v>8</v>
      </c>
      <c r="F65" s="50">
        <v>49254</v>
      </c>
      <c r="G65" s="47">
        <v>3</v>
      </c>
      <c r="H65" s="51">
        <f t="shared" si="0"/>
        <v>900</v>
      </c>
      <c r="I65" s="37" cm="1">
        <f t="array" ref="I65">_xlfn.IFNA(_xlfn.IFS(G65=$M$4,$N$4,G65=$M$5,$N$5,G65=$M$6,$N$6),"No Bonus")</f>
        <v>900</v>
      </c>
    </row>
    <row r="66" spans="1:9" x14ac:dyDescent="0.25">
      <c r="A66" s="46" t="s">
        <v>180</v>
      </c>
      <c r="B66" s="47" t="s">
        <v>117</v>
      </c>
      <c r="C66" s="46" t="s">
        <v>153</v>
      </c>
      <c r="D66" s="48">
        <v>39934</v>
      </c>
      <c r="E66" s="49">
        <v>12</v>
      </c>
      <c r="F66" s="50">
        <v>126756</v>
      </c>
      <c r="G66" s="47">
        <v>2</v>
      </c>
      <c r="H66" s="51">
        <f t="shared" si="0"/>
        <v>100</v>
      </c>
      <c r="I66" s="37" t="str" cm="1">
        <f t="array" ref="I66">_xlfn.IFNA(_xlfn.IFS(G66=$M$4,$N$4,G66=$M$5,$N$5,G66=$M$6,$N$6),"No Bonus")</f>
        <v>No Bonus</v>
      </c>
    </row>
    <row r="67" spans="1:9" x14ac:dyDescent="0.25">
      <c r="A67" s="46" t="s">
        <v>181</v>
      </c>
      <c r="B67" s="47" t="s">
        <v>115</v>
      </c>
      <c r="C67" s="46" t="s">
        <v>153</v>
      </c>
      <c r="D67" s="48">
        <v>37018</v>
      </c>
      <c r="E67" s="49">
        <v>20</v>
      </c>
      <c r="F67" s="50">
        <v>115133</v>
      </c>
      <c r="G67" s="47">
        <v>5</v>
      </c>
      <c r="H67" s="51">
        <f t="shared" si="0"/>
        <v>3000</v>
      </c>
      <c r="I67" s="37" cm="1">
        <f t="array" ref="I67">_xlfn.IFNA(_xlfn.IFS(G67=$M$4,$N$4,G67=$M$5,$N$5,G67=$M$6,$N$6),"No Bonus")</f>
        <v>3000</v>
      </c>
    </row>
    <row r="68" spans="1:9" x14ac:dyDescent="0.25">
      <c r="A68" s="46" t="s">
        <v>182</v>
      </c>
      <c r="B68" s="47" t="s">
        <v>117</v>
      </c>
      <c r="C68" s="46" t="s">
        <v>153</v>
      </c>
      <c r="D68" s="48">
        <v>38096</v>
      </c>
      <c r="E68" s="49">
        <v>17</v>
      </c>
      <c r="F68" s="50">
        <v>101108</v>
      </c>
      <c r="G68" s="47">
        <v>4</v>
      </c>
      <c r="H68" s="51">
        <f t="shared" ref="H68:H131" si="1">IF(G68=$M$8,$N$8,IF(G68=$M$7,$N$7,IF(G68=$M$6,$N$6,IF(G68=$M$5,$N$5,IF(G68=$M$4,$N$4)))))</f>
        <v>1500</v>
      </c>
      <c r="I68" s="37" cm="1">
        <f t="array" ref="I68">_xlfn.IFNA(_xlfn.IFS(G68=$M$4,$N$4,G68=$M$5,$N$5,G68=$M$6,$N$6),"No Bonus")</f>
        <v>1500</v>
      </c>
    </row>
    <row r="69" spans="1:9" x14ac:dyDescent="0.25">
      <c r="A69" s="46" t="s">
        <v>183</v>
      </c>
      <c r="B69" s="47" t="s">
        <v>117</v>
      </c>
      <c r="C69" s="46" t="s">
        <v>153</v>
      </c>
      <c r="D69" s="48">
        <v>41037</v>
      </c>
      <c r="E69" s="49">
        <v>9</v>
      </c>
      <c r="F69" s="50">
        <v>62211</v>
      </c>
      <c r="G69" s="47">
        <v>5</v>
      </c>
      <c r="H69" s="51">
        <f t="shared" si="1"/>
        <v>3000</v>
      </c>
      <c r="I69" s="37" cm="1">
        <f t="array" ref="I69">_xlfn.IFNA(_xlfn.IFS(G69=$M$4,$N$4,G69=$M$5,$N$5,G69=$M$6,$N$6),"No Bonus")</f>
        <v>3000</v>
      </c>
    </row>
    <row r="70" spans="1:9" x14ac:dyDescent="0.25">
      <c r="A70" s="46" t="s">
        <v>184</v>
      </c>
      <c r="B70" s="47" t="s">
        <v>108</v>
      </c>
      <c r="C70" s="46" t="s">
        <v>153</v>
      </c>
      <c r="D70" s="48">
        <v>37043</v>
      </c>
      <c r="E70" s="49">
        <v>20</v>
      </c>
      <c r="F70" s="50">
        <v>70796</v>
      </c>
      <c r="G70" s="47">
        <v>4</v>
      </c>
      <c r="H70" s="51">
        <f t="shared" si="1"/>
        <v>1500</v>
      </c>
      <c r="I70" s="37" cm="1">
        <f t="array" ref="I70">_xlfn.IFNA(_xlfn.IFS(G70=$M$4,$N$4,G70=$M$5,$N$5,G70=$M$6,$N$6),"No Bonus")</f>
        <v>1500</v>
      </c>
    </row>
    <row r="71" spans="1:9" x14ac:dyDescent="0.25">
      <c r="A71" s="46" t="s">
        <v>185</v>
      </c>
      <c r="B71" s="47" t="s">
        <v>117</v>
      </c>
      <c r="C71" s="46" t="s">
        <v>153</v>
      </c>
      <c r="D71" s="48">
        <v>38863</v>
      </c>
      <c r="E71" s="49">
        <v>15</v>
      </c>
      <c r="F71" s="50">
        <v>67727</v>
      </c>
      <c r="G71" s="47">
        <v>4</v>
      </c>
      <c r="H71" s="51">
        <f t="shared" si="1"/>
        <v>1500</v>
      </c>
      <c r="I71" s="37" cm="1">
        <f t="array" ref="I71">_xlfn.IFNA(_xlfn.IFS(G71=$M$4,$N$4,G71=$M$5,$N$5,G71=$M$6,$N$6),"No Bonus")</f>
        <v>1500</v>
      </c>
    </row>
    <row r="72" spans="1:9" x14ac:dyDescent="0.25">
      <c r="A72" s="46" t="s">
        <v>186</v>
      </c>
      <c r="B72" s="47" t="s">
        <v>108</v>
      </c>
      <c r="C72" s="46" t="s">
        <v>153</v>
      </c>
      <c r="D72" s="48">
        <v>42169</v>
      </c>
      <c r="E72" s="49">
        <v>6</v>
      </c>
      <c r="F72" s="50">
        <v>109199</v>
      </c>
      <c r="G72" s="47">
        <v>2</v>
      </c>
      <c r="H72" s="51">
        <f t="shared" si="1"/>
        <v>100</v>
      </c>
      <c r="I72" s="37" t="str" cm="1">
        <f t="array" ref="I72">_xlfn.IFNA(_xlfn.IFS(G72=$M$4,$N$4,G72=$M$5,$N$5,G72=$M$6,$N$6),"No Bonus")</f>
        <v>No Bonus</v>
      </c>
    </row>
    <row r="73" spans="1:9" x14ac:dyDescent="0.25">
      <c r="A73" s="46" t="s">
        <v>187</v>
      </c>
      <c r="B73" s="47" t="s">
        <v>121</v>
      </c>
      <c r="C73" s="46" t="s">
        <v>153</v>
      </c>
      <c r="D73" s="48">
        <v>40357</v>
      </c>
      <c r="E73" s="49">
        <v>11</v>
      </c>
      <c r="F73" s="50">
        <v>119300</v>
      </c>
      <c r="G73" s="47">
        <v>3</v>
      </c>
      <c r="H73" s="51">
        <f t="shared" si="1"/>
        <v>900</v>
      </c>
      <c r="I73" s="37" cm="1">
        <f t="array" ref="I73">_xlfn.IFNA(_xlfn.IFS(G73=$M$4,$N$4,G73=$M$5,$N$5,G73=$M$6,$N$6),"No Bonus")</f>
        <v>900</v>
      </c>
    </row>
    <row r="74" spans="1:9" x14ac:dyDescent="0.25">
      <c r="A74" s="46" t="s">
        <v>188</v>
      </c>
      <c r="B74" s="47" t="s">
        <v>117</v>
      </c>
      <c r="C74" s="46" t="s">
        <v>153</v>
      </c>
      <c r="D74" s="48">
        <v>41446</v>
      </c>
      <c r="E74" s="49">
        <v>8</v>
      </c>
      <c r="F74" s="50">
        <v>124619</v>
      </c>
      <c r="G74" s="47">
        <v>5</v>
      </c>
      <c r="H74" s="51">
        <f t="shared" si="1"/>
        <v>3000</v>
      </c>
      <c r="I74" s="37" cm="1">
        <f t="array" ref="I74">_xlfn.IFNA(_xlfn.IFS(G74=$M$4,$N$4,G74=$M$5,$N$5,G74=$M$6,$N$6),"No Bonus")</f>
        <v>3000</v>
      </c>
    </row>
    <row r="75" spans="1:9" x14ac:dyDescent="0.25">
      <c r="A75" s="46" t="s">
        <v>189</v>
      </c>
      <c r="B75" s="47" t="s">
        <v>117</v>
      </c>
      <c r="C75" s="46" t="s">
        <v>153</v>
      </c>
      <c r="D75" s="48">
        <v>41855</v>
      </c>
      <c r="E75" s="49">
        <v>7</v>
      </c>
      <c r="F75" s="50">
        <v>62470</v>
      </c>
      <c r="G75" s="47">
        <v>3</v>
      </c>
      <c r="H75" s="51">
        <f t="shared" si="1"/>
        <v>900</v>
      </c>
      <c r="I75" s="37" cm="1">
        <f t="array" ref="I75">_xlfn.IFNA(_xlfn.IFS(G75=$M$4,$N$4,G75=$M$5,$N$5,G75=$M$6,$N$6),"No Bonus")</f>
        <v>900</v>
      </c>
    </row>
    <row r="76" spans="1:9" x14ac:dyDescent="0.25">
      <c r="A76" s="46" t="s">
        <v>190</v>
      </c>
      <c r="B76" s="47" t="s">
        <v>117</v>
      </c>
      <c r="C76" s="46" t="s">
        <v>153</v>
      </c>
      <c r="D76" s="48">
        <v>40740</v>
      </c>
      <c r="E76" s="49">
        <v>10</v>
      </c>
      <c r="F76" s="50">
        <v>53191</v>
      </c>
      <c r="G76" s="47">
        <v>4</v>
      </c>
      <c r="H76" s="51">
        <f t="shared" si="1"/>
        <v>1500</v>
      </c>
      <c r="I76" s="37" cm="1">
        <f t="array" ref="I76">_xlfn.IFNA(_xlfn.IFS(G76=$M$4,$N$4,G76=$M$5,$N$5,G76=$M$6,$N$6),"No Bonus")</f>
        <v>1500</v>
      </c>
    </row>
    <row r="77" spans="1:9" x14ac:dyDescent="0.25">
      <c r="A77" s="46" t="s">
        <v>191</v>
      </c>
      <c r="B77" s="47" t="s">
        <v>108</v>
      </c>
      <c r="C77" s="46" t="s">
        <v>153</v>
      </c>
      <c r="D77" s="48">
        <v>40032</v>
      </c>
      <c r="E77" s="49">
        <v>12</v>
      </c>
      <c r="F77" s="50">
        <v>45299</v>
      </c>
      <c r="G77" s="47">
        <v>4</v>
      </c>
      <c r="H77" s="51">
        <f t="shared" si="1"/>
        <v>1500</v>
      </c>
      <c r="I77" s="37" cm="1">
        <f t="array" ref="I77">_xlfn.IFNA(_xlfn.IFS(G77=$M$4,$N$4,G77=$M$5,$N$5,G77=$M$6,$N$6),"No Bonus")</f>
        <v>1500</v>
      </c>
    </row>
    <row r="78" spans="1:9" x14ac:dyDescent="0.25">
      <c r="A78" s="46" t="s">
        <v>192</v>
      </c>
      <c r="B78" s="47" t="s">
        <v>130</v>
      </c>
      <c r="C78" s="46" t="s">
        <v>153</v>
      </c>
      <c r="D78" s="48">
        <v>37116</v>
      </c>
      <c r="E78" s="49">
        <v>20</v>
      </c>
      <c r="F78" s="50">
        <v>118113</v>
      </c>
      <c r="G78" s="47">
        <v>3</v>
      </c>
      <c r="H78" s="51">
        <f t="shared" si="1"/>
        <v>900</v>
      </c>
      <c r="I78" s="37" cm="1">
        <f t="array" ref="I78">_xlfn.IFNA(_xlfn.IFS(G78=$M$4,$N$4,G78=$M$5,$N$5,G78=$M$6,$N$6),"No Bonus")</f>
        <v>900</v>
      </c>
    </row>
    <row r="79" spans="1:9" x14ac:dyDescent="0.25">
      <c r="A79" s="46" t="s">
        <v>193</v>
      </c>
      <c r="B79" s="47" t="s">
        <v>108</v>
      </c>
      <c r="C79" s="46" t="s">
        <v>153</v>
      </c>
      <c r="D79" s="48">
        <v>37137</v>
      </c>
      <c r="E79" s="49">
        <v>20</v>
      </c>
      <c r="F79" s="50">
        <v>112624</v>
      </c>
      <c r="G79" s="47">
        <v>5</v>
      </c>
      <c r="H79" s="51">
        <f t="shared" si="1"/>
        <v>3000</v>
      </c>
      <c r="I79" s="37" cm="1">
        <f t="array" ref="I79">_xlfn.IFNA(_xlfn.IFS(G79=$M$4,$N$4,G79=$M$5,$N$5,G79=$M$6,$N$6),"No Bonus")</f>
        <v>3000</v>
      </c>
    </row>
    <row r="80" spans="1:9" x14ac:dyDescent="0.25">
      <c r="A80" s="46" t="s">
        <v>194</v>
      </c>
      <c r="B80" s="47" t="s">
        <v>108</v>
      </c>
      <c r="C80" s="46" t="s">
        <v>153</v>
      </c>
      <c r="D80" s="48">
        <v>40048</v>
      </c>
      <c r="E80" s="49">
        <v>12</v>
      </c>
      <c r="F80" s="50">
        <v>105125</v>
      </c>
      <c r="G80" s="47">
        <v>3</v>
      </c>
      <c r="H80" s="51">
        <f t="shared" si="1"/>
        <v>900</v>
      </c>
      <c r="I80" s="37" cm="1">
        <f t="array" ref="I80">_xlfn.IFNA(_xlfn.IFS(G80=$M$4,$N$4,G80=$M$5,$N$5,G80=$M$6,$N$6),"No Bonus")</f>
        <v>900</v>
      </c>
    </row>
    <row r="81" spans="1:9" x14ac:dyDescent="0.25">
      <c r="A81" s="46" t="s">
        <v>195</v>
      </c>
      <c r="B81" s="47" t="s">
        <v>121</v>
      </c>
      <c r="C81" s="46" t="s">
        <v>153</v>
      </c>
      <c r="D81" s="48">
        <v>41163</v>
      </c>
      <c r="E81" s="49">
        <v>9</v>
      </c>
      <c r="F81" s="50">
        <v>51385</v>
      </c>
      <c r="G81" s="47">
        <v>5</v>
      </c>
      <c r="H81" s="51">
        <f t="shared" si="1"/>
        <v>3000</v>
      </c>
      <c r="I81" s="37" cm="1">
        <f t="array" ref="I81">_xlfn.IFNA(_xlfn.IFS(G81=$M$4,$N$4,G81=$M$5,$N$5,G81=$M$6,$N$6),"No Bonus")</f>
        <v>3000</v>
      </c>
    </row>
    <row r="82" spans="1:9" x14ac:dyDescent="0.25">
      <c r="A82" s="46" t="s">
        <v>196</v>
      </c>
      <c r="B82" s="47" t="s">
        <v>121</v>
      </c>
      <c r="C82" s="46" t="s">
        <v>153</v>
      </c>
      <c r="D82" s="48">
        <v>41910</v>
      </c>
      <c r="E82" s="49">
        <v>7</v>
      </c>
      <c r="F82" s="50">
        <v>82217</v>
      </c>
      <c r="G82" s="47">
        <v>4</v>
      </c>
      <c r="H82" s="51">
        <f t="shared" si="1"/>
        <v>1500</v>
      </c>
      <c r="I82" s="37" cm="1">
        <f t="array" ref="I82">_xlfn.IFNA(_xlfn.IFS(G82=$M$4,$N$4,G82=$M$5,$N$5,G82=$M$6,$N$6),"No Bonus")</f>
        <v>1500</v>
      </c>
    </row>
    <row r="83" spans="1:9" x14ac:dyDescent="0.25">
      <c r="A83" s="46" t="s">
        <v>197</v>
      </c>
      <c r="B83" s="47" t="s">
        <v>117</v>
      </c>
      <c r="C83" s="46" t="s">
        <v>153</v>
      </c>
      <c r="D83" s="48">
        <v>42278</v>
      </c>
      <c r="E83" s="49">
        <v>6</v>
      </c>
      <c r="F83" s="50">
        <v>95620</v>
      </c>
      <c r="G83" s="47">
        <v>4</v>
      </c>
      <c r="H83" s="51">
        <f t="shared" si="1"/>
        <v>1500</v>
      </c>
      <c r="I83" s="37" cm="1">
        <f t="array" ref="I83">_xlfn.IFNA(_xlfn.IFS(G83=$M$4,$N$4,G83=$M$5,$N$5,G83=$M$6,$N$6),"No Bonus")</f>
        <v>1500</v>
      </c>
    </row>
    <row r="84" spans="1:9" x14ac:dyDescent="0.25">
      <c r="A84" s="46" t="s">
        <v>198</v>
      </c>
      <c r="B84" s="47" t="s">
        <v>115</v>
      </c>
      <c r="C84" s="46" t="s">
        <v>153</v>
      </c>
      <c r="D84" s="48">
        <v>40457</v>
      </c>
      <c r="E84" s="49">
        <v>11</v>
      </c>
      <c r="F84" s="50">
        <v>47514</v>
      </c>
      <c r="G84" s="47">
        <v>5</v>
      </c>
      <c r="H84" s="51">
        <f t="shared" si="1"/>
        <v>3000</v>
      </c>
      <c r="I84" s="37" cm="1">
        <f t="array" ref="I84">_xlfn.IFNA(_xlfn.IFS(G84=$M$4,$N$4,G84=$M$5,$N$5,G84=$M$6,$N$6),"No Bonus")</f>
        <v>3000</v>
      </c>
    </row>
    <row r="85" spans="1:9" x14ac:dyDescent="0.25">
      <c r="A85" s="46" t="s">
        <v>199</v>
      </c>
      <c r="B85" s="47" t="s">
        <v>108</v>
      </c>
      <c r="C85" s="46" t="s">
        <v>153</v>
      </c>
      <c r="D85" s="48">
        <v>37165</v>
      </c>
      <c r="E85" s="49">
        <v>20</v>
      </c>
      <c r="F85" s="50">
        <v>105647</v>
      </c>
      <c r="G85" s="47">
        <v>1</v>
      </c>
      <c r="H85" s="51">
        <f t="shared" si="1"/>
        <v>0</v>
      </c>
      <c r="I85" s="37" t="str" cm="1">
        <f t="array" ref="I85">_xlfn.IFNA(_xlfn.IFS(G85=$M$4,$N$4,G85=$M$5,$N$5,G85=$M$6,$N$6),"No Bonus")</f>
        <v>No Bonus</v>
      </c>
    </row>
    <row r="86" spans="1:9" x14ac:dyDescent="0.25">
      <c r="A86" s="46" t="s">
        <v>200</v>
      </c>
      <c r="B86" s="47" t="s">
        <v>121</v>
      </c>
      <c r="C86" s="46" t="s">
        <v>153</v>
      </c>
      <c r="D86" s="48">
        <v>38254</v>
      </c>
      <c r="E86" s="49">
        <v>17</v>
      </c>
      <c r="F86" s="50">
        <v>125512</v>
      </c>
      <c r="G86" s="47">
        <v>2</v>
      </c>
      <c r="H86" s="51">
        <f t="shared" si="1"/>
        <v>100</v>
      </c>
      <c r="I86" s="37" t="str" cm="1">
        <f t="array" ref="I86">_xlfn.IFNA(_xlfn.IFS(G86=$M$4,$N$4,G86=$M$5,$N$5,G86=$M$6,$N$6),"No Bonus")</f>
        <v>No Bonus</v>
      </c>
    </row>
    <row r="87" spans="1:9" x14ac:dyDescent="0.25">
      <c r="A87" s="46" t="s">
        <v>201</v>
      </c>
      <c r="B87" s="47" t="s">
        <v>117</v>
      </c>
      <c r="C87" s="46" t="s">
        <v>153</v>
      </c>
      <c r="D87" s="48">
        <v>40843</v>
      </c>
      <c r="E87" s="49">
        <v>10</v>
      </c>
      <c r="F87" s="50">
        <v>45315</v>
      </c>
      <c r="G87" s="47">
        <v>3</v>
      </c>
      <c r="H87" s="51">
        <f t="shared" si="1"/>
        <v>900</v>
      </c>
      <c r="I87" s="37" cm="1">
        <f t="array" ref="I87">_xlfn.IFNA(_xlfn.IFS(G87=$M$4,$N$4,G87=$M$5,$N$5,G87=$M$6,$N$6),"No Bonus")</f>
        <v>900</v>
      </c>
    </row>
    <row r="88" spans="1:9" x14ac:dyDescent="0.25">
      <c r="A88" s="46" t="s">
        <v>202</v>
      </c>
      <c r="B88" s="47" t="s">
        <v>108</v>
      </c>
      <c r="C88" s="46" t="s">
        <v>153</v>
      </c>
      <c r="D88" s="48">
        <v>37548</v>
      </c>
      <c r="E88" s="49">
        <v>19</v>
      </c>
      <c r="F88" s="50">
        <v>52224</v>
      </c>
      <c r="G88" s="47">
        <v>3</v>
      </c>
      <c r="H88" s="51">
        <f t="shared" si="1"/>
        <v>900</v>
      </c>
      <c r="I88" s="37" cm="1">
        <f t="array" ref="I88">_xlfn.IFNA(_xlfn.IFS(G88=$M$4,$N$4,G88=$M$5,$N$5,G88=$M$6,$N$6),"No Bonus")</f>
        <v>900</v>
      </c>
    </row>
    <row r="89" spans="1:9" x14ac:dyDescent="0.25">
      <c r="A89" s="46" t="s">
        <v>203</v>
      </c>
      <c r="B89" s="47" t="s">
        <v>108</v>
      </c>
      <c r="C89" s="46" t="s">
        <v>153</v>
      </c>
      <c r="D89" s="48">
        <v>37565</v>
      </c>
      <c r="E89" s="49">
        <v>19</v>
      </c>
      <c r="F89" s="50">
        <v>110399</v>
      </c>
      <c r="G89" s="47">
        <v>5</v>
      </c>
      <c r="H89" s="51">
        <f t="shared" si="1"/>
        <v>3000</v>
      </c>
      <c r="I89" s="37" cm="1">
        <f t="array" ref="I89">_xlfn.IFNA(_xlfn.IFS(G89=$M$4,$N$4,G89=$M$5,$N$5,G89=$M$6,$N$6),"No Bonus")</f>
        <v>3000</v>
      </c>
    </row>
    <row r="90" spans="1:9" x14ac:dyDescent="0.25">
      <c r="A90" s="46" t="s">
        <v>204</v>
      </c>
      <c r="B90" s="47" t="s">
        <v>108</v>
      </c>
      <c r="C90" s="46" t="s">
        <v>153</v>
      </c>
      <c r="D90" s="48">
        <v>40118</v>
      </c>
      <c r="E90" s="49">
        <v>12</v>
      </c>
      <c r="F90" s="50">
        <v>88499</v>
      </c>
      <c r="G90" s="47">
        <v>4</v>
      </c>
      <c r="H90" s="51">
        <f t="shared" si="1"/>
        <v>1500</v>
      </c>
      <c r="I90" s="37" cm="1">
        <f t="array" ref="I90">_xlfn.IFNA(_xlfn.IFS(G90=$M$4,$N$4,G90=$M$5,$N$5,G90=$M$6,$N$6),"No Bonus")</f>
        <v>1500</v>
      </c>
    </row>
    <row r="91" spans="1:9" x14ac:dyDescent="0.25">
      <c r="A91" s="46" t="s">
        <v>205</v>
      </c>
      <c r="B91" s="47" t="s">
        <v>121</v>
      </c>
      <c r="C91" s="46" t="s">
        <v>153</v>
      </c>
      <c r="D91" s="48">
        <v>41579</v>
      </c>
      <c r="E91" s="49">
        <v>8</v>
      </c>
      <c r="F91" s="50">
        <v>104499</v>
      </c>
      <c r="G91" s="47">
        <v>3</v>
      </c>
      <c r="H91" s="51">
        <f t="shared" si="1"/>
        <v>900</v>
      </c>
      <c r="I91" s="37" cm="1">
        <f t="array" ref="I91">_xlfn.IFNA(_xlfn.IFS(G91=$M$4,$N$4,G91=$M$5,$N$5,G91=$M$6,$N$6),"No Bonus")</f>
        <v>900</v>
      </c>
    </row>
    <row r="92" spans="1:9" x14ac:dyDescent="0.25">
      <c r="A92" s="46" t="s">
        <v>206</v>
      </c>
      <c r="B92" s="47" t="s">
        <v>121</v>
      </c>
      <c r="C92" s="46" t="s">
        <v>153</v>
      </c>
      <c r="D92" s="48">
        <v>40881</v>
      </c>
      <c r="E92" s="49">
        <v>10</v>
      </c>
      <c r="F92" s="50">
        <v>108152</v>
      </c>
      <c r="G92" s="47">
        <v>1</v>
      </c>
      <c r="H92" s="51">
        <f t="shared" si="1"/>
        <v>0</v>
      </c>
      <c r="I92" s="37" t="str" cm="1">
        <f t="array" ref="I92">_xlfn.IFNA(_xlfn.IFS(G92=$M$4,$N$4,G92=$M$5,$N$5,G92=$M$6,$N$6),"No Bonus")</f>
        <v>No Bonus</v>
      </c>
    </row>
    <row r="93" spans="1:9" x14ac:dyDescent="0.25">
      <c r="A93" s="46" t="s">
        <v>207</v>
      </c>
      <c r="B93" s="47" t="s">
        <v>121</v>
      </c>
      <c r="C93" s="46" t="s">
        <v>153</v>
      </c>
      <c r="D93" s="48">
        <v>41958</v>
      </c>
      <c r="E93" s="49">
        <v>7</v>
      </c>
      <c r="F93" s="50">
        <v>126555</v>
      </c>
      <c r="G93" s="47">
        <v>5</v>
      </c>
      <c r="H93" s="51">
        <f t="shared" si="1"/>
        <v>3000</v>
      </c>
      <c r="I93" s="37" cm="1">
        <f t="array" ref="I93">_xlfn.IFNA(_xlfn.IFS(G93=$M$4,$N$4,G93=$M$5,$N$5,G93=$M$6,$N$6),"No Bonus")</f>
        <v>3000</v>
      </c>
    </row>
    <row r="94" spans="1:9" x14ac:dyDescent="0.25">
      <c r="A94" s="46" t="s">
        <v>208</v>
      </c>
      <c r="B94" s="47" t="s">
        <v>117</v>
      </c>
      <c r="C94" s="46" t="s">
        <v>153</v>
      </c>
      <c r="D94" s="48">
        <v>37584</v>
      </c>
      <c r="E94" s="49">
        <v>19</v>
      </c>
      <c r="F94" s="50">
        <v>57059</v>
      </c>
      <c r="G94" s="47">
        <v>1</v>
      </c>
      <c r="H94" s="51">
        <f t="shared" si="1"/>
        <v>0</v>
      </c>
      <c r="I94" s="37" t="str" cm="1">
        <f t="array" ref="I94">_xlfn.IFNA(_xlfn.IFS(G94=$M$4,$N$4,G94=$M$5,$N$5,G94=$M$6,$N$6),"No Bonus")</f>
        <v>No Bonus</v>
      </c>
    </row>
    <row r="95" spans="1:9" x14ac:dyDescent="0.25">
      <c r="A95" s="46" t="s">
        <v>209</v>
      </c>
      <c r="B95" s="47" t="s">
        <v>121</v>
      </c>
      <c r="C95" s="46" t="s">
        <v>153</v>
      </c>
      <c r="D95" s="48">
        <v>38319</v>
      </c>
      <c r="E95" s="49">
        <v>17</v>
      </c>
      <c r="F95" s="50">
        <v>123803</v>
      </c>
      <c r="G95" s="47">
        <v>5</v>
      </c>
      <c r="H95" s="51">
        <f t="shared" si="1"/>
        <v>3000</v>
      </c>
      <c r="I95" s="37" cm="1">
        <f t="array" ref="I95">_xlfn.IFNA(_xlfn.IFS(G95=$M$4,$N$4,G95=$M$5,$N$5,G95=$M$6,$N$6),"No Bonus")</f>
        <v>3000</v>
      </c>
    </row>
    <row r="96" spans="1:9" x14ac:dyDescent="0.25">
      <c r="A96" s="46" t="s">
        <v>210</v>
      </c>
      <c r="B96" s="47" t="s">
        <v>108</v>
      </c>
      <c r="C96" s="46" t="s">
        <v>153</v>
      </c>
      <c r="D96" s="48">
        <v>39038</v>
      </c>
      <c r="E96" s="49">
        <v>15</v>
      </c>
      <c r="F96" s="50">
        <v>85917</v>
      </c>
      <c r="G96" s="47">
        <v>5</v>
      </c>
      <c r="H96" s="51">
        <f t="shared" si="1"/>
        <v>3000</v>
      </c>
      <c r="I96" s="37" cm="1">
        <f t="array" ref="I96">_xlfn.IFNA(_xlfn.IFS(G96=$M$4,$N$4,G96=$M$5,$N$5,G96=$M$6,$N$6),"No Bonus")</f>
        <v>3000</v>
      </c>
    </row>
    <row r="97" spans="1:9" x14ac:dyDescent="0.25">
      <c r="A97" s="46" t="s">
        <v>211</v>
      </c>
      <c r="B97" s="47" t="s">
        <v>115</v>
      </c>
      <c r="C97" s="46" t="s">
        <v>153</v>
      </c>
      <c r="D97" s="48">
        <v>40880</v>
      </c>
      <c r="E97" s="49">
        <v>10</v>
      </c>
      <c r="F97" s="50">
        <v>53330</v>
      </c>
      <c r="G97" s="47">
        <v>3</v>
      </c>
      <c r="H97" s="51">
        <f t="shared" si="1"/>
        <v>900</v>
      </c>
      <c r="I97" s="37" cm="1">
        <f t="array" ref="I97">_xlfn.IFNA(_xlfn.IFS(G97=$M$4,$N$4,G97=$M$5,$N$5,G97=$M$6,$N$6),"No Bonus")</f>
        <v>900</v>
      </c>
    </row>
    <row r="98" spans="1:9" x14ac:dyDescent="0.25">
      <c r="A98" s="46" t="s">
        <v>212</v>
      </c>
      <c r="B98" s="47" t="s">
        <v>121</v>
      </c>
      <c r="C98" s="46" t="s">
        <v>213</v>
      </c>
      <c r="D98" s="48">
        <v>40570</v>
      </c>
      <c r="E98" s="49">
        <v>10</v>
      </c>
      <c r="F98" s="50">
        <v>73102</v>
      </c>
      <c r="G98" s="47">
        <v>4</v>
      </c>
      <c r="H98" s="51">
        <f t="shared" si="1"/>
        <v>1500</v>
      </c>
      <c r="I98" s="37" cm="1">
        <f t="array" ref="I98">_xlfn.IFNA(_xlfn.IFS(G98=$M$4,$N$4,G98=$M$5,$N$5,G98=$M$6,$N$6),"No Bonus")</f>
        <v>1500</v>
      </c>
    </row>
    <row r="99" spans="1:9" x14ac:dyDescent="0.25">
      <c r="A99" s="46" t="s">
        <v>214</v>
      </c>
      <c r="B99" s="47" t="s">
        <v>117</v>
      </c>
      <c r="C99" s="46" t="s">
        <v>213</v>
      </c>
      <c r="D99" s="48">
        <v>39833</v>
      </c>
      <c r="E99" s="49">
        <v>13</v>
      </c>
      <c r="F99" s="50">
        <v>112538</v>
      </c>
      <c r="G99" s="47">
        <v>2</v>
      </c>
      <c r="H99" s="51">
        <f t="shared" si="1"/>
        <v>100</v>
      </c>
      <c r="I99" s="37" t="str" cm="1">
        <f t="array" ref="I99">_xlfn.IFNA(_xlfn.IFS(G99=$M$4,$N$4,G99=$M$5,$N$5,G99=$M$6,$N$6),"No Bonus")</f>
        <v>No Bonus</v>
      </c>
    </row>
    <row r="100" spans="1:9" x14ac:dyDescent="0.25">
      <c r="A100" s="46" t="s">
        <v>215</v>
      </c>
      <c r="B100" s="47" t="s">
        <v>121</v>
      </c>
      <c r="C100" s="46" t="s">
        <v>213</v>
      </c>
      <c r="D100" s="48">
        <v>40607</v>
      </c>
      <c r="E100" s="49">
        <v>10</v>
      </c>
      <c r="F100" s="50">
        <v>43819</v>
      </c>
      <c r="G100" s="47">
        <v>4</v>
      </c>
      <c r="H100" s="51">
        <f t="shared" si="1"/>
        <v>1500</v>
      </c>
      <c r="I100" s="37" cm="1">
        <f t="array" ref="I100">_xlfn.IFNA(_xlfn.IFS(G100=$M$4,$N$4,G100=$M$5,$N$5,G100=$M$6,$N$6),"No Bonus")</f>
        <v>1500</v>
      </c>
    </row>
    <row r="101" spans="1:9" x14ac:dyDescent="0.25">
      <c r="A101" s="46" t="s">
        <v>216</v>
      </c>
      <c r="B101" s="47" t="s">
        <v>117</v>
      </c>
      <c r="C101" s="46" t="s">
        <v>213</v>
      </c>
      <c r="D101" s="48">
        <v>41331</v>
      </c>
      <c r="E101" s="49">
        <v>8</v>
      </c>
      <c r="F101" s="50">
        <v>85139</v>
      </c>
      <c r="G101" s="47">
        <v>5</v>
      </c>
      <c r="H101" s="51">
        <f t="shared" si="1"/>
        <v>3000</v>
      </c>
      <c r="I101" s="37" cm="1">
        <f t="array" ref="I101">_xlfn.IFNA(_xlfn.IFS(G101=$M$4,$N$4,G101=$M$5,$N$5,G101=$M$6,$N$6),"No Bonus")</f>
        <v>3000</v>
      </c>
    </row>
    <row r="102" spans="1:9" x14ac:dyDescent="0.25">
      <c r="A102" s="46" t="s">
        <v>217</v>
      </c>
      <c r="B102" s="47" t="s">
        <v>117</v>
      </c>
      <c r="C102" s="46" t="s">
        <v>213</v>
      </c>
      <c r="D102" s="48">
        <v>41001</v>
      </c>
      <c r="E102" s="49">
        <v>9</v>
      </c>
      <c r="F102" s="50">
        <v>82680</v>
      </c>
      <c r="G102" s="47">
        <v>3</v>
      </c>
      <c r="H102" s="51">
        <f t="shared" si="1"/>
        <v>900</v>
      </c>
      <c r="I102" s="37" cm="1">
        <f t="array" ref="I102">_xlfn.IFNA(_xlfn.IFS(G102=$M$4,$N$4,G102=$M$5,$N$5,G102=$M$6,$N$6),"No Bonus")</f>
        <v>900</v>
      </c>
    </row>
    <row r="103" spans="1:9" x14ac:dyDescent="0.25">
      <c r="A103" s="46" t="s">
        <v>218</v>
      </c>
      <c r="B103" s="47" t="s">
        <v>117</v>
      </c>
      <c r="C103" s="46" t="s">
        <v>213</v>
      </c>
      <c r="D103" s="48">
        <v>38961</v>
      </c>
      <c r="E103" s="49">
        <v>15</v>
      </c>
      <c r="F103" s="50">
        <v>103259</v>
      </c>
      <c r="G103" s="47">
        <v>1</v>
      </c>
      <c r="H103" s="51">
        <f t="shared" si="1"/>
        <v>0</v>
      </c>
      <c r="I103" s="37" t="str" cm="1">
        <f t="array" ref="I103">_xlfn.IFNA(_xlfn.IFS(G103=$M$4,$N$4,G103=$M$5,$N$5,G103=$M$6,$N$6),"No Bonus")</f>
        <v>No Bonus</v>
      </c>
    </row>
    <row r="104" spans="1:9" x14ac:dyDescent="0.25">
      <c r="A104" s="46" t="s">
        <v>219</v>
      </c>
      <c r="B104" s="47" t="s">
        <v>130</v>
      </c>
      <c r="C104" s="46" t="s">
        <v>213</v>
      </c>
      <c r="D104" s="48">
        <v>40466</v>
      </c>
      <c r="E104" s="49">
        <v>11</v>
      </c>
      <c r="F104" s="50">
        <v>71073</v>
      </c>
      <c r="G104" s="47">
        <v>4</v>
      </c>
      <c r="H104" s="51">
        <f t="shared" si="1"/>
        <v>1500</v>
      </c>
      <c r="I104" s="37" cm="1">
        <f t="array" ref="I104">_xlfn.IFNA(_xlfn.IFS(G104=$M$4,$N$4,G104=$M$5,$N$5,G104=$M$6,$N$6),"No Bonus")</f>
        <v>1500</v>
      </c>
    </row>
    <row r="105" spans="1:9" x14ac:dyDescent="0.25">
      <c r="A105" s="46" t="s">
        <v>220</v>
      </c>
      <c r="B105" s="47" t="s">
        <v>113</v>
      </c>
      <c r="C105" s="46" t="s">
        <v>213</v>
      </c>
      <c r="D105" s="48">
        <v>41583</v>
      </c>
      <c r="E105" s="49">
        <v>8</v>
      </c>
      <c r="F105" s="50">
        <v>70153</v>
      </c>
      <c r="G105" s="47">
        <v>2</v>
      </c>
      <c r="H105" s="51">
        <f t="shared" si="1"/>
        <v>100</v>
      </c>
      <c r="I105" s="37" t="str" cm="1">
        <f t="array" ref="I105">_xlfn.IFNA(_xlfn.IFS(G105=$M$4,$N$4,G105=$M$5,$N$5,G105=$M$6,$N$6),"No Bonus")</f>
        <v>No Bonus</v>
      </c>
    </row>
    <row r="106" spans="1:9" x14ac:dyDescent="0.25">
      <c r="A106" s="46" t="s">
        <v>221</v>
      </c>
      <c r="B106" s="47" t="s">
        <v>121</v>
      </c>
      <c r="C106" s="46" t="s">
        <v>222</v>
      </c>
      <c r="D106" s="48">
        <v>39814</v>
      </c>
      <c r="E106" s="49">
        <v>13</v>
      </c>
      <c r="F106" s="50">
        <v>53099</v>
      </c>
      <c r="G106" s="47">
        <v>3</v>
      </c>
      <c r="H106" s="51">
        <f t="shared" si="1"/>
        <v>900</v>
      </c>
      <c r="I106" s="37" cm="1">
        <f t="array" ref="I106">_xlfn.IFNA(_xlfn.IFS(G106=$M$4,$N$4,G106=$M$5,$N$5,G106=$M$6,$N$6),"No Bonus")</f>
        <v>900</v>
      </c>
    </row>
    <row r="107" spans="1:9" x14ac:dyDescent="0.25">
      <c r="A107" s="46" t="s">
        <v>223</v>
      </c>
      <c r="B107" s="47" t="s">
        <v>130</v>
      </c>
      <c r="C107" s="46" t="s">
        <v>222</v>
      </c>
      <c r="D107" s="48">
        <v>37260</v>
      </c>
      <c r="E107" s="49">
        <v>20</v>
      </c>
      <c r="F107" s="50">
        <v>52560</v>
      </c>
      <c r="G107" s="47">
        <v>5</v>
      </c>
      <c r="H107" s="51">
        <f t="shared" si="1"/>
        <v>3000</v>
      </c>
      <c r="I107" s="37" cm="1">
        <f t="array" ref="I107">_xlfn.IFNA(_xlfn.IFS(G107=$M$4,$N$4,G107=$M$5,$N$5,G107=$M$6,$N$6),"No Bonus")</f>
        <v>3000</v>
      </c>
    </row>
    <row r="108" spans="1:9" x14ac:dyDescent="0.25">
      <c r="A108" s="46" t="s">
        <v>224</v>
      </c>
      <c r="B108" s="47" t="s">
        <v>117</v>
      </c>
      <c r="C108" s="46" t="s">
        <v>222</v>
      </c>
      <c r="D108" s="48">
        <v>41650</v>
      </c>
      <c r="E108" s="49">
        <v>8</v>
      </c>
      <c r="F108" s="50">
        <v>46834</v>
      </c>
      <c r="G108" s="47">
        <v>4</v>
      </c>
      <c r="H108" s="51">
        <f t="shared" si="1"/>
        <v>1500</v>
      </c>
      <c r="I108" s="37" cm="1">
        <f t="array" ref="I108">_xlfn.IFNA(_xlfn.IFS(G108=$M$4,$N$4,G108=$M$5,$N$5,G108=$M$6,$N$6),"No Bonus")</f>
        <v>1500</v>
      </c>
    </row>
    <row r="109" spans="1:9" x14ac:dyDescent="0.25">
      <c r="A109" s="46" t="s">
        <v>225</v>
      </c>
      <c r="B109" s="47" t="s">
        <v>115</v>
      </c>
      <c r="C109" s="46" t="s">
        <v>222</v>
      </c>
      <c r="D109" s="48">
        <v>39879</v>
      </c>
      <c r="E109" s="49">
        <v>12</v>
      </c>
      <c r="F109" s="50">
        <v>97652</v>
      </c>
      <c r="G109" s="47">
        <v>1</v>
      </c>
      <c r="H109" s="51">
        <f t="shared" si="1"/>
        <v>0</v>
      </c>
      <c r="I109" s="37" t="str" cm="1">
        <f t="array" ref="I109">_xlfn.IFNA(_xlfn.IFS(G109=$M$4,$N$4,G109=$M$5,$N$5,G109=$M$6,$N$6),"No Bonus")</f>
        <v>No Bonus</v>
      </c>
    </row>
    <row r="110" spans="1:9" x14ac:dyDescent="0.25">
      <c r="A110" s="46" t="s">
        <v>226</v>
      </c>
      <c r="B110" s="47" t="s">
        <v>121</v>
      </c>
      <c r="C110" s="46" t="s">
        <v>222</v>
      </c>
      <c r="D110" s="48">
        <v>37327</v>
      </c>
      <c r="E110" s="49">
        <v>19</v>
      </c>
      <c r="F110" s="50">
        <v>44377</v>
      </c>
      <c r="G110" s="47">
        <v>2</v>
      </c>
      <c r="H110" s="51">
        <f t="shared" si="1"/>
        <v>100</v>
      </c>
      <c r="I110" s="37" t="str" cm="1">
        <f t="array" ref="I110">_xlfn.IFNA(_xlfn.IFS(G110=$M$4,$N$4,G110=$M$5,$N$5,G110=$M$6,$N$6),"No Bonus")</f>
        <v>No Bonus</v>
      </c>
    </row>
    <row r="111" spans="1:9" x14ac:dyDescent="0.25">
      <c r="A111" s="46" t="s">
        <v>227</v>
      </c>
      <c r="B111" s="47" t="s">
        <v>117</v>
      </c>
      <c r="C111" s="46" t="s">
        <v>222</v>
      </c>
      <c r="D111" s="48">
        <v>40225</v>
      </c>
      <c r="E111" s="49">
        <v>11</v>
      </c>
      <c r="F111" s="50">
        <v>84107</v>
      </c>
      <c r="G111" s="47">
        <v>5</v>
      </c>
      <c r="H111" s="51">
        <f t="shared" si="1"/>
        <v>3000</v>
      </c>
      <c r="I111" s="37" cm="1">
        <f t="array" ref="I111">_xlfn.IFNA(_xlfn.IFS(G111=$M$4,$N$4,G111=$M$5,$N$5,G111=$M$6,$N$6),"No Bonus")</f>
        <v>3000</v>
      </c>
    </row>
    <row r="112" spans="1:9" x14ac:dyDescent="0.25">
      <c r="A112" s="46" t="s">
        <v>228</v>
      </c>
      <c r="B112" s="47" t="s">
        <v>121</v>
      </c>
      <c r="C112" s="46" t="s">
        <v>222</v>
      </c>
      <c r="D112" s="48">
        <v>41391</v>
      </c>
      <c r="E112" s="49">
        <v>8</v>
      </c>
      <c r="F112" s="50">
        <v>64749</v>
      </c>
      <c r="G112" s="47">
        <v>4</v>
      </c>
      <c r="H112" s="51">
        <f t="shared" si="1"/>
        <v>1500</v>
      </c>
      <c r="I112" s="37" cm="1">
        <f t="array" ref="I112">_xlfn.IFNA(_xlfn.IFS(G112=$M$4,$N$4,G112=$M$5,$N$5,G112=$M$6,$N$6),"No Bonus")</f>
        <v>1500</v>
      </c>
    </row>
    <row r="113" spans="1:9" x14ac:dyDescent="0.25">
      <c r="A113" s="46" t="s">
        <v>229</v>
      </c>
      <c r="B113" s="47" t="s">
        <v>117</v>
      </c>
      <c r="C113" s="46" t="s">
        <v>222</v>
      </c>
      <c r="D113" s="48">
        <v>40724</v>
      </c>
      <c r="E113" s="49">
        <v>10</v>
      </c>
      <c r="F113" s="50">
        <v>96101</v>
      </c>
      <c r="G113" s="47">
        <v>1</v>
      </c>
      <c r="H113" s="51">
        <f t="shared" si="1"/>
        <v>0</v>
      </c>
      <c r="I113" s="37" t="str" cm="1">
        <f t="array" ref="I113">_xlfn.IFNA(_xlfn.IFS(G113=$M$4,$N$4,G113=$M$5,$N$5,G113=$M$6,$N$6),"No Bonus")</f>
        <v>No Bonus</v>
      </c>
    </row>
    <row r="114" spans="1:9" x14ac:dyDescent="0.25">
      <c r="A114" s="46" t="s">
        <v>230</v>
      </c>
      <c r="B114" s="47" t="s">
        <v>121</v>
      </c>
      <c r="C114" s="46" t="s">
        <v>222</v>
      </c>
      <c r="D114" s="48">
        <v>41594</v>
      </c>
      <c r="E114" s="49">
        <v>8</v>
      </c>
      <c r="F114" s="50">
        <v>60275</v>
      </c>
      <c r="G114" s="47">
        <v>1</v>
      </c>
      <c r="H114" s="51">
        <f t="shared" si="1"/>
        <v>0</v>
      </c>
      <c r="I114" s="37" t="str" cm="1">
        <f t="array" ref="I114">_xlfn.IFNA(_xlfn.IFS(G114=$M$4,$N$4,G114=$M$5,$N$5,G114=$M$6,$N$6),"No Bonus")</f>
        <v>No Bonus</v>
      </c>
    </row>
    <row r="115" spans="1:9" x14ac:dyDescent="0.25">
      <c r="A115" s="46" t="s">
        <v>231</v>
      </c>
      <c r="B115" s="47" t="s">
        <v>113</v>
      </c>
      <c r="C115" s="46" t="s">
        <v>232</v>
      </c>
      <c r="D115" s="48">
        <v>41628</v>
      </c>
      <c r="E115" s="49">
        <v>8</v>
      </c>
      <c r="F115" s="50">
        <v>65190</v>
      </c>
      <c r="G115" s="47">
        <v>2</v>
      </c>
      <c r="H115" s="51">
        <f t="shared" si="1"/>
        <v>100</v>
      </c>
      <c r="I115" s="37" t="str" cm="1">
        <f t="array" ref="I115">_xlfn.IFNA(_xlfn.IFS(G115=$M$4,$N$4,G115=$M$5,$N$5,G115=$M$6,$N$6),"No Bonus")</f>
        <v>No Bonus</v>
      </c>
    </row>
    <row r="116" spans="1:9" x14ac:dyDescent="0.25">
      <c r="A116" s="46" t="s">
        <v>233</v>
      </c>
      <c r="B116" s="47" t="s">
        <v>121</v>
      </c>
      <c r="C116" s="46" t="s">
        <v>232</v>
      </c>
      <c r="D116" s="48">
        <v>41996</v>
      </c>
      <c r="E116" s="49">
        <v>7</v>
      </c>
      <c r="F116" s="50">
        <v>121677</v>
      </c>
      <c r="G116" s="47">
        <v>5</v>
      </c>
      <c r="H116" s="51">
        <f t="shared" si="1"/>
        <v>3000</v>
      </c>
      <c r="I116" s="37" cm="1">
        <f t="array" ref="I116">_xlfn.IFNA(_xlfn.IFS(G116=$M$4,$N$4,G116=$M$5,$N$5,G116=$M$6,$N$6),"No Bonus")</f>
        <v>3000</v>
      </c>
    </row>
    <row r="117" spans="1:9" x14ac:dyDescent="0.25">
      <c r="A117" s="46" t="s">
        <v>234</v>
      </c>
      <c r="B117" s="47" t="s">
        <v>117</v>
      </c>
      <c r="C117" s="46" t="s">
        <v>232</v>
      </c>
      <c r="D117" s="48">
        <v>40185</v>
      </c>
      <c r="E117" s="49">
        <v>12</v>
      </c>
      <c r="F117" s="50">
        <v>54749</v>
      </c>
      <c r="G117" s="47">
        <v>4</v>
      </c>
      <c r="H117" s="51">
        <f t="shared" si="1"/>
        <v>1500</v>
      </c>
      <c r="I117" s="37" cm="1">
        <f t="array" ref="I117">_xlfn.IFNA(_xlfn.IFS(G117=$M$4,$N$4,G117=$M$5,$N$5,G117=$M$6,$N$6),"No Bonus")</f>
        <v>1500</v>
      </c>
    </row>
    <row r="118" spans="1:9" x14ac:dyDescent="0.25">
      <c r="A118" s="46" t="s">
        <v>235</v>
      </c>
      <c r="B118" s="47" t="s">
        <v>113</v>
      </c>
      <c r="C118" s="46" t="s">
        <v>232</v>
      </c>
      <c r="D118" s="48">
        <v>37254</v>
      </c>
      <c r="E118" s="49">
        <v>20</v>
      </c>
      <c r="F118" s="50">
        <v>74258</v>
      </c>
      <c r="G118" s="47">
        <v>5</v>
      </c>
      <c r="H118" s="51">
        <f t="shared" si="1"/>
        <v>3000</v>
      </c>
      <c r="I118" s="37" cm="1">
        <f t="array" ref="I118">_xlfn.IFNA(_xlfn.IFS(G118=$M$4,$N$4,G118=$M$5,$N$5,G118=$M$6,$N$6),"No Bonus")</f>
        <v>3000</v>
      </c>
    </row>
    <row r="119" spans="1:9" x14ac:dyDescent="0.25">
      <c r="A119" s="46" t="s">
        <v>236</v>
      </c>
      <c r="B119" s="47" t="s">
        <v>115</v>
      </c>
      <c r="C119" s="46" t="s">
        <v>232</v>
      </c>
      <c r="D119" s="48">
        <v>39852</v>
      </c>
      <c r="E119" s="49">
        <v>12</v>
      </c>
      <c r="F119" s="50">
        <v>108255</v>
      </c>
      <c r="G119" s="47">
        <v>4</v>
      </c>
      <c r="H119" s="51">
        <f t="shared" si="1"/>
        <v>1500</v>
      </c>
      <c r="I119" s="37" cm="1">
        <f t="array" ref="I119">_xlfn.IFNA(_xlfn.IFS(G119=$M$4,$N$4,G119=$M$5,$N$5,G119=$M$6,$N$6),"No Bonus")</f>
        <v>1500</v>
      </c>
    </row>
    <row r="120" spans="1:9" x14ac:dyDescent="0.25">
      <c r="A120" s="46" t="s">
        <v>237</v>
      </c>
      <c r="B120" s="47" t="s">
        <v>130</v>
      </c>
      <c r="C120" s="46" t="s">
        <v>232</v>
      </c>
      <c r="D120" s="48">
        <v>38745</v>
      </c>
      <c r="E120" s="49">
        <v>15</v>
      </c>
      <c r="F120" s="50">
        <v>121550</v>
      </c>
      <c r="G120" s="47">
        <v>2</v>
      </c>
      <c r="H120" s="51">
        <f t="shared" si="1"/>
        <v>100</v>
      </c>
      <c r="I120" s="37" t="str" cm="1">
        <f t="array" ref="I120">_xlfn.IFNA(_xlfn.IFS(G120=$M$4,$N$4,G120=$M$5,$N$5,G120=$M$6,$N$6),"No Bonus")</f>
        <v>No Bonus</v>
      </c>
    </row>
    <row r="121" spans="1:9" x14ac:dyDescent="0.25">
      <c r="A121" s="46" t="s">
        <v>238</v>
      </c>
      <c r="B121" s="47" t="s">
        <v>108</v>
      </c>
      <c r="C121" s="46" t="s">
        <v>232</v>
      </c>
      <c r="D121" s="48">
        <v>41341</v>
      </c>
      <c r="E121" s="49">
        <v>8</v>
      </c>
      <c r="F121" s="50">
        <v>105911</v>
      </c>
      <c r="G121" s="47">
        <v>2</v>
      </c>
      <c r="H121" s="51">
        <f t="shared" si="1"/>
        <v>100</v>
      </c>
      <c r="I121" s="37" t="str" cm="1">
        <f t="array" ref="I121">_xlfn.IFNA(_xlfn.IFS(G121=$M$4,$N$4,G121=$M$5,$N$5,G121=$M$6,$N$6),"No Bonus")</f>
        <v>No Bonus</v>
      </c>
    </row>
    <row r="122" spans="1:9" x14ac:dyDescent="0.25">
      <c r="A122" s="46" t="s">
        <v>239</v>
      </c>
      <c r="B122" s="47" t="s">
        <v>117</v>
      </c>
      <c r="C122" s="46" t="s">
        <v>232</v>
      </c>
      <c r="D122" s="48">
        <v>37347</v>
      </c>
      <c r="E122" s="49">
        <v>19</v>
      </c>
      <c r="F122" s="50">
        <v>42552</v>
      </c>
      <c r="G122" s="47">
        <v>1</v>
      </c>
      <c r="H122" s="51">
        <f t="shared" si="1"/>
        <v>0</v>
      </c>
      <c r="I122" s="37" t="str" cm="1">
        <f t="array" ref="I122">_xlfn.IFNA(_xlfn.IFS(G122=$M$4,$N$4,G122=$M$5,$N$5,G122=$M$6,$N$6),"No Bonus")</f>
        <v>No Bonus</v>
      </c>
    </row>
    <row r="123" spans="1:9" x14ac:dyDescent="0.25">
      <c r="A123" s="46" t="s">
        <v>240</v>
      </c>
      <c r="B123" s="47" t="s">
        <v>121</v>
      </c>
      <c r="C123" s="46" t="s">
        <v>232</v>
      </c>
      <c r="D123" s="48">
        <v>37037</v>
      </c>
      <c r="E123" s="49">
        <v>20</v>
      </c>
      <c r="F123" s="50">
        <v>103026</v>
      </c>
      <c r="G123" s="47">
        <v>3</v>
      </c>
      <c r="H123" s="51">
        <f t="shared" si="1"/>
        <v>900</v>
      </c>
      <c r="I123" s="37" cm="1">
        <f t="array" ref="I123">_xlfn.IFNA(_xlfn.IFS(G123=$M$4,$N$4,G123=$M$5,$N$5,G123=$M$6,$N$6),"No Bonus")</f>
        <v>900</v>
      </c>
    </row>
    <row r="124" spans="1:9" x14ac:dyDescent="0.25">
      <c r="A124" s="46" t="s">
        <v>241</v>
      </c>
      <c r="B124" s="47" t="s">
        <v>108</v>
      </c>
      <c r="C124" s="46" t="s">
        <v>232</v>
      </c>
      <c r="D124" s="48">
        <v>41830</v>
      </c>
      <c r="E124" s="49">
        <v>7</v>
      </c>
      <c r="F124" s="50">
        <v>57534</v>
      </c>
      <c r="G124" s="47">
        <v>5</v>
      </c>
      <c r="H124" s="51">
        <f t="shared" si="1"/>
        <v>3000</v>
      </c>
      <c r="I124" s="37" cm="1">
        <f t="array" ref="I124">_xlfn.IFNA(_xlfn.IFS(G124=$M$4,$N$4,G124=$M$5,$N$5,G124=$M$6,$N$6),"No Bonus")</f>
        <v>3000</v>
      </c>
    </row>
    <row r="125" spans="1:9" x14ac:dyDescent="0.25">
      <c r="A125" s="46" t="s">
        <v>242</v>
      </c>
      <c r="B125" s="47" t="s">
        <v>115</v>
      </c>
      <c r="C125" s="46" t="s">
        <v>232</v>
      </c>
      <c r="D125" s="48">
        <v>37420</v>
      </c>
      <c r="E125" s="49">
        <v>19</v>
      </c>
      <c r="F125" s="50">
        <v>72104</v>
      </c>
      <c r="G125" s="47">
        <v>4</v>
      </c>
      <c r="H125" s="51">
        <f t="shared" si="1"/>
        <v>1500</v>
      </c>
      <c r="I125" s="37" cm="1">
        <f t="array" ref="I125">_xlfn.IFNA(_xlfn.IFS(G125=$M$4,$N$4,G125=$M$5,$N$5,G125=$M$6,$N$6),"No Bonus")</f>
        <v>1500</v>
      </c>
    </row>
    <row r="126" spans="1:9" x14ac:dyDescent="0.25">
      <c r="A126" s="46" t="s">
        <v>243</v>
      </c>
      <c r="B126" s="47" t="s">
        <v>121</v>
      </c>
      <c r="C126" s="46" t="s">
        <v>232</v>
      </c>
      <c r="D126" s="48">
        <v>37435</v>
      </c>
      <c r="E126" s="49">
        <v>19</v>
      </c>
      <c r="F126" s="50">
        <v>64206</v>
      </c>
      <c r="G126" s="47">
        <v>1</v>
      </c>
      <c r="H126" s="51">
        <f t="shared" si="1"/>
        <v>0</v>
      </c>
      <c r="I126" s="37" t="str" cm="1">
        <f t="array" ref="I126">_xlfn.IFNA(_xlfn.IFS(G126=$M$4,$N$4,G126=$M$5,$N$5,G126=$M$6,$N$6),"No Bonus")</f>
        <v>No Bonus</v>
      </c>
    </row>
    <row r="127" spans="1:9" x14ac:dyDescent="0.25">
      <c r="A127" s="46" t="s">
        <v>244</v>
      </c>
      <c r="B127" s="47" t="s">
        <v>117</v>
      </c>
      <c r="C127" s="46" t="s">
        <v>232</v>
      </c>
      <c r="D127" s="48">
        <v>42206</v>
      </c>
      <c r="E127" s="49">
        <v>6</v>
      </c>
      <c r="F127" s="50">
        <v>73650</v>
      </c>
      <c r="G127" s="47">
        <v>4</v>
      </c>
      <c r="H127" s="51">
        <f t="shared" si="1"/>
        <v>1500</v>
      </c>
      <c r="I127" s="37" cm="1">
        <f t="array" ref="I127">_xlfn.IFNA(_xlfn.IFS(G127=$M$4,$N$4,G127=$M$5,$N$5,G127=$M$6,$N$6),"No Bonus")</f>
        <v>1500</v>
      </c>
    </row>
    <row r="128" spans="1:9" x14ac:dyDescent="0.25">
      <c r="A128" s="46" t="s">
        <v>245</v>
      </c>
      <c r="B128" s="47" t="s">
        <v>117</v>
      </c>
      <c r="C128" s="46" t="s">
        <v>232</v>
      </c>
      <c r="D128" s="48">
        <v>40038</v>
      </c>
      <c r="E128" s="49">
        <v>12</v>
      </c>
      <c r="F128" s="50">
        <v>67318</v>
      </c>
      <c r="G128" s="47">
        <v>2</v>
      </c>
      <c r="H128" s="51">
        <f t="shared" si="1"/>
        <v>100</v>
      </c>
      <c r="I128" s="37" t="str" cm="1">
        <f t="array" ref="I128">_xlfn.IFNA(_xlfn.IFS(G128=$M$4,$N$4,G128=$M$5,$N$5,G128=$M$6,$N$6),"No Bonus")</f>
        <v>No Bonus</v>
      </c>
    </row>
    <row r="129" spans="1:9" x14ac:dyDescent="0.25">
      <c r="A129" s="46" t="s">
        <v>246</v>
      </c>
      <c r="B129" s="47" t="s">
        <v>121</v>
      </c>
      <c r="C129" s="46" t="s">
        <v>232</v>
      </c>
      <c r="D129" s="48">
        <v>38191</v>
      </c>
      <c r="E129" s="49">
        <v>17</v>
      </c>
      <c r="F129" s="50">
        <v>76680</v>
      </c>
      <c r="G129" s="47">
        <v>4</v>
      </c>
      <c r="H129" s="51">
        <f t="shared" si="1"/>
        <v>1500</v>
      </c>
      <c r="I129" s="37" cm="1">
        <f t="array" ref="I129">_xlfn.IFNA(_xlfn.IFS(G129=$M$4,$N$4,G129=$M$5,$N$5,G129=$M$6,$N$6),"No Bonus")</f>
        <v>1500</v>
      </c>
    </row>
    <row r="130" spans="1:9" x14ac:dyDescent="0.25">
      <c r="A130" s="46" t="s">
        <v>247</v>
      </c>
      <c r="B130" s="47" t="s">
        <v>121</v>
      </c>
      <c r="C130" s="46" t="s">
        <v>232</v>
      </c>
      <c r="D130" s="48">
        <v>37155</v>
      </c>
      <c r="E130" s="49">
        <v>20</v>
      </c>
      <c r="F130" s="50">
        <v>120696</v>
      </c>
      <c r="G130" s="47">
        <v>1</v>
      </c>
      <c r="H130" s="51">
        <f t="shared" si="1"/>
        <v>0</v>
      </c>
      <c r="I130" s="37" t="str" cm="1">
        <f t="array" ref="I130">_xlfn.IFNA(_xlfn.IFS(G130=$M$4,$N$4,G130=$M$5,$N$5,G130=$M$6,$N$6),"No Bonus")</f>
        <v>No Bonus</v>
      </c>
    </row>
    <row r="131" spans="1:9" x14ac:dyDescent="0.25">
      <c r="A131" s="46" t="s">
        <v>248</v>
      </c>
      <c r="B131" s="47" t="s">
        <v>117</v>
      </c>
      <c r="C131" s="46" t="s">
        <v>232</v>
      </c>
      <c r="D131" s="48">
        <v>40836</v>
      </c>
      <c r="E131" s="49">
        <v>10</v>
      </c>
      <c r="F131" s="50">
        <v>114645</v>
      </c>
      <c r="G131" s="47">
        <v>5</v>
      </c>
      <c r="H131" s="51">
        <f t="shared" si="1"/>
        <v>3000</v>
      </c>
      <c r="I131" s="37" cm="1">
        <f t="array" ref="I131">_xlfn.IFNA(_xlfn.IFS(G131=$M$4,$N$4,G131=$M$5,$N$5,G131=$M$6,$N$6),"No Bonus")</f>
        <v>3000</v>
      </c>
    </row>
    <row r="132" spans="1:9" x14ac:dyDescent="0.25">
      <c r="A132" s="46" t="s">
        <v>249</v>
      </c>
      <c r="B132" s="47" t="s">
        <v>121</v>
      </c>
      <c r="C132" s="46" t="s">
        <v>232</v>
      </c>
      <c r="D132" s="48">
        <v>40102</v>
      </c>
      <c r="E132" s="49">
        <v>12</v>
      </c>
      <c r="F132" s="50">
        <v>50730</v>
      </c>
      <c r="G132" s="47">
        <v>1</v>
      </c>
      <c r="H132" s="51">
        <f t="shared" ref="H132:H195" si="2">IF(G132=$M$8,$N$8,IF(G132=$M$7,$N$7,IF(G132=$M$6,$N$6,IF(G132=$M$5,$N$5,IF(G132=$M$4,$N$4)))))</f>
        <v>0</v>
      </c>
      <c r="I132" s="37" t="str" cm="1">
        <f t="array" ref="I132">_xlfn.IFNA(_xlfn.IFS(G132=$M$4,$N$4,G132=$M$5,$N$5,G132=$M$6,$N$6),"No Bonus")</f>
        <v>No Bonus</v>
      </c>
    </row>
    <row r="133" spans="1:9" x14ac:dyDescent="0.25">
      <c r="A133" s="46" t="s">
        <v>250</v>
      </c>
      <c r="B133" s="47" t="s">
        <v>115</v>
      </c>
      <c r="C133" s="46" t="s">
        <v>232</v>
      </c>
      <c r="D133" s="48">
        <v>38690</v>
      </c>
      <c r="E133" s="49">
        <v>16</v>
      </c>
      <c r="F133" s="50">
        <v>99842</v>
      </c>
      <c r="G133" s="47">
        <v>1</v>
      </c>
      <c r="H133" s="51">
        <f t="shared" si="2"/>
        <v>0</v>
      </c>
      <c r="I133" s="37" t="str" cm="1">
        <f t="array" ref="I133">_xlfn.IFNA(_xlfn.IFS(G133=$M$4,$N$4,G133=$M$5,$N$5,G133=$M$6,$N$6),"No Bonus")</f>
        <v>No Bonus</v>
      </c>
    </row>
    <row r="134" spans="1:9" x14ac:dyDescent="0.25">
      <c r="A134" s="46" t="s">
        <v>251</v>
      </c>
      <c r="B134" s="47" t="s">
        <v>108</v>
      </c>
      <c r="C134" s="46" t="s">
        <v>252</v>
      </c>
      <c r="D134" s="48">
        <v>37647</v>
      </c>
      <c r="E134" s="49">
        <v>18</v>
      </c>
      <c r="F134" s="50">
        <v>51343</v>
      </c>
      <c r="G134" s="47">
        <v>5</v>
      </c>
      <c r="H134" s="51">
        <f t="shared" si="2"/>
        <v>3000</v>
      </c>
      <c r="I134" s="37" cm="1">
        <f t="array" ref="I134">_xlfn.IFNA(_xlfn.IFS(G134=$M$4,$N$4,G134=$M$5,$N$5,G134=$M$6,$N$6),"No Bonus")</f>
        <v>3000</v>
      </c>
    </row>
    <row r="135" spans="1:9" x14ac:dyDescent="0.25">
      <c r="A135" s="46" t="s">
        <v>253</v>
      </c>
      <c r="B135" s="47" t="s">
        <v>117</v>
      </c>
      <c r="C135" s="46" t="s">
        <v>252</v>
      </c>
      <c r="D135" s="48">
        <v>40701</v>
      </c>
      <c r="E135" s="49">
        <v>10</v>
      </c>
      <c r="F135" s="50">
        <v>104771</v>
      </c>
      <c r="G135" s="47">
        <v>2</v>
      </c>
      <c r="H135" s="51">
        <f t="shared" si="2"/>
        <v>100</v>
      </c>
      <c r="I135" s="37" t="str" cm="1">
        <f t="array" ref="I135">_xlfn.IFNA(_xlfn.IFS(G135=$M$4,$N$4,G135=$M$5,$N$5,G135=$M$6,$N$6),"No Bonus")</f>
        <v>No Bonus</v>
      </c>
    </row>
    <row r="136" spans="1:9" x14ac:dyDescent="0.25">
      <c r="A136" s="46" t="s">
        <v>254</v>
      </c>
      <c r="B136" s="47" t="s">
        <v>117</v>
      </c>
      <c r="C136" s="46" t="s">
        <v>252</v>
      </c>
      <c r="D136" s="48">
        <v>40761</v>
      </c>
      <c r="E136" s="49">
        <v>10</v>
      </c>
      <c r="F136" s="50">
        <v>51746</v>
      </c>
      <c r="G136" s="47">
        <v>5</v>
      </c>
      <c r="H136" s="51">
        <f t="shared" si="2"/>
        <v>3000</v>
      </c>
      <c r="I136" s="37" cm="1">
        <f t="array" ref="I136">_xlfn.IFNA(_xlfn.IFS(G136=$M$4,$N$4,G136=$M$5,$N$5,G136=$M$6,$N$6),"No Bonus")</f>
        <v>3000</v>
      </c>
    </row>
    <row r="137" spans="1:9" x14ac:dyDescent="0.25">
      <c r="A137" s="46" t="s">
        <v>255</v>
      </c>
      <c r="B137" s="47" t="s">
        <v>108</v>
      </c>
      <c r="C137" s="46" t="s">
        <v>252</v>
      </c>
      <c r="D137" s="48">
        <v>41478</v>
      </c>
      <c r="E137" s="49">
        <v>8</v>
      </c>
      <c r="F137" s="50">
        <v>46397</v>
      </c>
      <c r="G137" s="47">
        <v>2</v>
      </c>
      <c r="H137" s="51">
        <f t="shared" si="2"/>
        <v>100</v>
      </c>
      <c r="I137" s="37" t="str" cm="1">
        <f t="array" ref="I137">_xlfn.IFNA(_xlfn.IFS(G137=$M$4,$N$4,G137=$M$5,$N$5,G137=$M$6,$N$6),"No Bonus")</f>
        <v>No Bonus</v>
      </c>
    </row>
    <row r="138" spans="1:9" x14ac:dyDescent="0.25">
      <c r="A138" s="46" t="s">
        <v>256</v>
      </c>
      <c r="B138" s="47" t="s">
        <v>121</v>
      </c>
      <c r="C138" s="46" t="s">
        <v>252</v>
      </c>
      <c r="D138" s="48">
        <v>41520</v>
      </c>
      <c r="E138" s="49">
        <v>8</v>
      </c>
      <c r="F138" s="50">
        <v>52674</v>
      </c>
      <c r="G138" s="47">
        <v>2</v>
      </c>
      <c r="H138" s="51">
        <f t="shared" si="2"/>
        <v>100</v>
      </c>
      <c r="I138" s="37" t="str" cm="1">
        <f t="array" ref="I138">_xlfn.IFNA(_xlfn.IFS(G138=$M$4,$N$4,G138=$M$5,$N$5,G138=$M$6,$N$6),"No Bonus")</f>
        <v>No Bonus</v>
      </c>
    </row>
    <row r="139" spans="1:9" x14ac:dyDescent="0.25">
      <c r="A139" s="46" t="s">
        <v>257</v>
      </c>
      <c r="B139" s="47" t="s">
        <v>117</v>
      </c>
      <c r="C139" s="46" t="s">
        <v>258</v>
      </c>
      <c r="D139" s="48">
        <v>41262</v>
      </c>
      <c r="E139" s="49">
        <v>9</v>
      </c>
      <c r="F139" s="50">
        <v>117958</v>
      </c>
      <c r="G139" s="47">
        <v>3</v>
      </c>
      <c r="H139" s="51">
        <f t="shared" si="2"/>
        <v>900</v>
      </c>
      <c r="I139" s="37" cm="1">
        <f t="array" ref="I139">_xlfn.IFNA(_xlfn.IFS(G139=$M$4,$N$4,G139=$M$5,$N$5,G139=$M$6,$N$6),"No Bonus")</f>
        <v>900</v>
      </c>
    </row>
    <row r="140" spans="1:9" x14ac:dyDescent="0.25">
      <c r="A140" s="46" t="s">
        <v>259</v>
      </c>
      <c r="B140" s="47" t="s">
        <v>121</v>
      </c>
      <c r="C140" s="46" t="s">
        <v>258</v>
      </c>
      <c r="D140" s="48">
        <v>41276</v>
      </c>
      <c r="E140" s="49">
        <v>9</v>
      </c>
      <c r="F140" s="50">
        <v>55593</v>
      </c>
      <c r="G140" s="47">
        <v>3</v>
      </c>
      <c r="H140" s="51">
        <f t="shared" si="2"/>
        <v>900</v>
      </c>
      <c r="I140" s="37" cm="1">
        <f t="array" ref="I140">_xlfn.IFNA(_xlfn.IFS(G140=$M$4,$N$4,G140=$M$5,$N$5,G140=$M$6,$N$6),"No Bonus")</f>
        <v>900</v>
      </c>
    </row>
    <row r="141" spans="1:9" x14ac:dyDescent="0.25">
      <c r="A141" s="46" t="s">
        <v>260</v>
      </c>
      <c r="B141" s="47" t="s">
        <v>117</v>
      </c>
      <c r="C141" s="46" t="s">
        <v>258</v>
      </c>
      <c r="D141" s="48">
        <v>38719</v>
      </c>
      <c r="E141" s="49">
        <v>16</v>
      </c>
      <c r="F141" s="50">
        <v>46993</v>
      </c>
      <c r="G141" s="47">
        <v>5</v>
      </c>
      <c r="H141" s="51">
        <f t="shared" si="2"/>
        <v>3000</v>
      </c>
      <c r="I141" s="37" cm="1">
        <f t="array" ref="I141">_xlfn.IFNA(_xlfn.IFS(G141=$M$4,$N$4,G141=$M$5,$N$5,G141=$M$6,$N$6),"No Bonus")</f>
        <v>3000</v>
      </c>
    </row>
    <row r="142" spans="1:9" x14ac:dyDescent="0.25">
      <c r="A142" s="46" t="s">
        <v>261</v>
      </c>
      <c r="B142" s="47" t="s">
        <v>117</v>
      </c>
      <c r="C142" s="46" t="s">
        <v>258</v>
      </c>
      <c r="D142" s="48">
        <v>40216</v>
      </c>
      <c r="E142" s="49">
        <v>11</v>
      </c>
      <c r="F142" s="50">
        <v>91950</v>
      </c>
      <c r="G142" s="47">
        <v>4</v>
      </c>
      <c r="H142" s="51">
        <f t="shared" si="2"/>
        <v>1500</v>
      </c>
      <c r="I142" s="37" cm="1">
        <f t="array" ref="I142">_xlfn.IFNA(_xlfn.IFS(G142=$M$4,$N$4,G142=$M$5,$N$5,G142=$M$6,$N$6),"No Bonus")</f>
        <v>1500</v>
      </c>
    </row>
    <row r="143" spans="1:9" x14ac:dyDescent="0.25">
      <c r="A143" s="46" t="s">
        <v>262</v>
      </c>
      <c r="B143" s="47" t="s">
        <v>121</v>
      </c>
      <c r="C143" s="46" t="s">
        <v>258</v>
      </c>
      <c r="D143" s="48">
        <v>38366</v>
      </c>
      <c r="E143" s="49">
        <v>17</v>
      </c>
      <c r="F143" s="50">
        <v>96410</v>
      </c>
      <c r="G143" s="47">
        <v>3</v>
      </c>
      <c r="H143" s="51">
        <f t="shared" si="2"/>
        <v>900</v>
      </c>
      <c r="I143" s="37" cm="1">
        <f t="array" ref="I143">_xlfn.IFNA(_xlfn.IFS(G143=$M$4,$N$4,G143=$M$5,$N$5,G143=$M$6,$N$6),"No Bonus")</f>
        <v>900</v>
      </c>
    </row>
    <row r="144" spans="1:9" x14ac:dyDescent="0.25">
      <c r="A144" s="46" t="s">
        <v>263</v>
      </c>
      <c r="B144" s="47" t="s">
        <v>117</v>
      </c>
      <c r="C144" s="46" t="s">
        <v>258</v>
      </c>
      <c r="D144" s="48">
        <v>39831</v>
      </c>
      <c r="E144" s="49">
        <v>13</v>
      </c>
      <c r="F144" s="50">
        <v>103347</v>
      </c>
      <c r="G144" s="47">
        <v>4</v>
      </c>
      <c r="H144" s="51">
        <f t="shared" si="2"/>
        <v>1500</v>
      </c>
      <c r="I144" s="37" cm="1">
        <f t="array" ref="I144">_xlfn.IFNA(_xlfn.IFS(G144=$M$4,$N$4,G144=$M$5,$N$5,G144=$M$6,$N$6),"No Bonus")</f>
        <v>1500</v>
      </c>
    </row>
    <row r="145" spans="1:9" x14ac:dyDescent="0.25">
      <c r="A145" s="46" t="s">
        <v>264</v>
      </c>
      <c r="B145" s="47" t="s">
        <v>121</v>
      </c>
      <c r="C145" s="46" t="s">
        <v>258</v>
      </c>
      <c r="D145" s="48">
        <v>41314</v>
      </c>
      <c r="E145" s="49">
        <v>8</v>
      </c>
      <c r="F145" s="50">
        <v>118046</v>
      </c>
      <c r="G145" s="47">
        <v>4</v>
      </c>
      <c r="H145" s="51">
        <f t="shared" si="2"/>
        <v>1500</v>
      </c>
      <c r="I145" s="37" cm="1">
        <f t="array" ref="I145">_xlfn.IFNA(_xlfn.IFS(G145=$M$4,$N$4,G145=$M$5,$N$5,G145=$M$6,$N$6),"No Bonus")</f>
        <v>1500</v>
      </c>
    </row>
    <row r="146" spans="1:9" x14ac:dyDescent="0.25">
      <c r="A146" s="46" t="s">
        <v>265</v>
      </c>
      <c r="B146" s="47" t="s">
        <v>108</v>
      </c>
      <c r="C146" s="46" t="s">
        <v>258</v>
      </c>
      <c r="D146" s="48">
        <v>40222</v>
      </c>
      <c r="E146" s="49">
        <v>11</v>
      </c>
      <c r="F146" s="50">
        <v>50029</v>
      </c>
      <c r="G146" s="47">
        <v>5</v>
      </c>
      <c r="H146" s="51">
        <f t="shared" si="2"/>
        <v>3000</v>
      </c>
      <c r="I146" s="37" cm="1">
        <f t="array" ref="I146">_xlfn.IFNA(_xlfn.IFS(G146=$M$4,$N$4,G146=$M$5,$N$5,G146=$M$6,$N$6),"No Bonus")</f>
        <v>3000</v>
      </c>
    </row>
    <row r="147" spans="1:9" x14ac:dyDescent="0.25">
      <c r="A147" s="46" t="s">
        <v>266</v>
      </c>
      <c r="B147" s="47" t="s">
        <v>121</v>
      </c>
      <c r="C147" s="46" t="s">
        <v>258</v>
      </c>
      <c r="D147" s="48">
        <v>40232</v>
      </c>
      <c r="E147" s="49">
        <v>11</v>
      </c>
      <c r="F147" s="50">
        <v>63297</v>
      </c>
      <c r="G147" s="47">
        <v>4</v>
      </c>
      <c r="H147" s="51">
        <f t="shared" si="2"/>
        <v>1500</v>
      </c>
      <c r="I147" s="37" cm="1">
        <f t="array" ref="I147">_xlfn.IFNA(_xlfn.IFS(G147=$M$4,$N$4,G147=$M$5,$N$5,G147=$M$6,$N$6),"No Bonus")</f>
        <v>1500</v>
      </c>
    </row>
    <row r="148" spans="1:9" x14ac:dyDescent="0.25">
      <c r="A148" s="46" t="s">
        <v>267</v>
      </c>
      <c r="B148" s="47" t="s">
        <v>117</v>
      </c>
      <c r="C148" s="46" t="s">
        <v>258</v>
      </c>
      <c r="D148" s="48">
        <v>39866</v>
      </c>
      <c r="E148" s="49">
        <v>12</v>
      </c>
      <c r="F148" s="50">
        <v>93380</v>
      </c>
      <c r="G148" s="47">
        <v>5</v>
      </c>
      <c r="H148" s="51">
        <f t="shared" si="2"/>
        <v>3000</v>
      </c>
      <c r="I148" s="37" cm="1">
        <f t="array" ref="I148">_xlfn.IFNA(_xlfn.IFS(G148=$M$4,$N$4,G148=$M$5,$N$5,G148=$M$6,$N$6),"No Bonus")</f>
        <v>3000</v>
      </c>
    </row>
    <row r="149" spans="1:9" x14ac:dyDescent="0.25">
      <c r="A149" s="46" t="s">
        <v>268</v>
      </c>
      <c r="B149" s="47" t="s">
        <v>121</v>
      </c>
      <c r="C149" s="46" t="s">
        <v>258</v>
      </c>
      <c r="D149" s="48">
        <v>40971</v>
      </c>
      <c r="E149" s="49">
        <v>9</v>
      </c>
      <c r="F149" s="50">
        <v>100478</v>
      </c>
      <c r="G149" s="47">
        <v>3</v>
      </c>
      <c r="H149" s="51">
        <f t="shared" si="2"/>
        <v>900</v>
      </c>
      <c r="I149" s="37" cm="1">
        <f t="array" ref="I149">_xlfn.IFNA(_xlfn.IFS(G149=$M$4,$N$4,G149=$M$5,$N$5,G149=$M$6,$N$6),"No Bonus")</f>
        <v>900</v>
      </c>
    </row>
    <row r="150" spans="1:9" x14ac:dyDescent="0.25">
      <c r="A150" s="46" t="s">
        <v>269</v>
      </c>
      <c r="B150" s="47" t="s">
        <v>115</v>
      </c>
      <c r="C150" s="46" t="s">
        <v>258</v>
      </c>
      <c r="D150" s="48">
        <v>41337</v>
      </c>
      <c r="E150" s="49">
        <v>8</v>
      </c>
      <c r="F150" s="50">
        <v>96780</v>
      </c>
      <c r="G150" s="47">
        <v>3</v>
      </c>
      <c r="H150" s="51">
        <f t="shared" si="2"/>
        <v>900</v>
      </c>
      <c r="I150" s="37" cm="1">
        <f t="array" ref="I150">_xlfn.IFNA(_xlfn.IFS(G150=$M$4,$N$4,G150=$M$5,$N$5,G150=$M$6,$N$6),"No Bonus")</f>
        <v>900</v>
      </c>
    </row>
    <row r="151" spans="1:9" x14ac:dyDescent="0.25">
      <c r="A151" s="46" t="s">
        <v>270</v>
      </c>
      <c r="B151" s="47" t="s">
        <v>108</v>
      </c>
      <c r="C151" s="46" t="s">
        <v>258</v>
      </c>
      <c r="D151" s="48">
        <v>42092</v>
      </c>
      <c r="E151" s="49">
        <v>6</v>
      </c>
      <c r="F151" s="50">
        <v>51487</v>
      </c>
      <c r="G151" s="47">
        <v>4</v>
      </c>
      <c r="H151" s="51">
        <f t="shared" si="2"/>
        <v>1500</v>
      </c>
      <c r="I151" s="37" cm="1">
        <f t="array" ref="I151">_xlfn.IFNA(_xlfn.IFS(G151=$M$4,$N$4,G151=$M$5,$N$5,G151=$M$6,$N$6),"No Bonus")</f>
        <v>1500</v>
      </c>
    </row>
    <row r="152" spans="1:9" x14ac:dyDescent="0.25">
      <c r="A152" s="46" t="s">
        <v>271</v>
      </c>
      <c r="B152" s="47" t="s">
        <v>117</v>
      </c>
      <c r="C152" s="46" t="s">
        <v>258</v>
      </c>
      <c r="D152" s="48">
        <v>40277</v>
      </c>
      <c r="E152" s="49">
        <v>11</v>
      </c>
      <c r="F152" s="50">
        <v>44692</v>
      </c>
      <c r="G152" s="47">
        <v>1</v>
      </c>
      <c r="H152" s="51">
        <f t="shared" si="2"/>
        <v>0</v>
      </c>
      <c r="I152" s="37" t="str" cm="1">
        <f t="array" ref="I152">_xlfn.IFNA(_xlfn.IFS(G152=$M$4,$N$4,G152=$M$5,$N$5,G152=$M$6,$N$6),"No Bonus")</f>
        <v>No Bonus</v>
      </c>
    </row>
    <row r="153" spans="1:9" x14ac:dyDescent="0.25">
      <c r="A153" s="46" t="s">
        <v>272</v>
      </c>
      <c r="B153" s="47" t="s">
        <v>130</v>
      </c>
      <c r="C153" s="46" t="s">
        <v>258</v>
      </c>
      <c r="D153" s="48">
        <v>37341</v>
      </c>
      <c r="E153" s="49">
        <v>19</v>
      </c>
      <c r="F153" s="50">
        <v>114029</v>
      </c>
      <c r="G153" s="47">
        <v>4</v>
      </c>
      <c r="H153" s="51">
        <f t="shared" si="2"/>
        <v>1500</v>
      </c>
      <c r="I153" s="37" cm="1">
        <f t="array" ref="I153">_xlfn.IFNA(_xlfn.IFS(G153=$M$4,$N$4,G153=$M$5,$N$5,G153=$M$6,$N$6),"No Bonus")</f>
        <v>1500</v>
      </c>
    </row>
    <row r="154" spans="1:9" x14ac:dyDescent="0.25">
      <c r="A154" s="46" t="s">
        <v>273</v>
      </c>
      <c r="B154" s="47" t="s">
        <v>108</v>
      </c>
      <c r="C154" s="46" t="s">
        <v>258</v>
      </c>
      <c r="D154" s="48">
        <v>37721</v>
      </c>
      <c r="E154" s="49">
        <v>18</v>
      </c>
      <c r="F154" s="50">
        <v>101481</v>
      </c>
      <c r="G154" s="47">
        <v>2</v>
      </c>
      <c r="H154" s="51">
        <f t="shared" si="2"/>
        <v>100</v>
      </c>
      <c r="I154" s="37" t="str" cm="1">
        <f t="array" ref="I154">_xlfn.IFNA(_xlfn.IFS(G154=$M$4,$N$4,G154=$M$5,$N$5,G154=$M$6,$N$6),"No Bonus")</f>
        <v>No Bonus</v>
      </c>
    </row>
    <row r="155" spans="1:9" x14ac:dyDescent="0.25">
      <c r="A155" s="46" t="s">
        <v>274</v>
      </c>
      <c r="B155" s="47" t="s">
        <v>117</v>
      </c>
      <c r="C155" s="46" t="s">
        <v>258</v>
      </c>
      <c r="D155" s="48">
        <v>41377</v>
      </c>
      <c r="E155" s="49">
        <v>8</v>
      </c>
      <c r="F155" s="50">
        <v>113877</v>
      </c>
      <c r="G155" s="47">
        <v>2</v>
      </c>
      <c r="H155" s="51">
        <f t="shared" si="2"/>
        <v>100</v>
      </c>
      <c r="I155" s="37" t="str" cm="1">
        <f t="array" ref="I155">_xlfn.IFNA(_xlfn.IFS(G155=$M$4,$N$4,G155=$M$5,$N$5,G155=$M$6,$N$6),"No Bonus")</f>
        <v>No Bonus</v>
      </c>
    </row>
    <row r="156" spans="1:9" x14ac:dyDescent="0.25">
      <c r="A156" s="46" t="s">
        <v>275</v>
      </c>
      <c r="B156" s="47" t="s">
        <v>121</v>
      </c>
      <c r="C156" s="46" t="s">
        <v>258</v>
      </c>
      <c r="D156" s="48">
        <v>37017</v>
      </c>
      <c r="E156" s="49">
        <v>20</v>
      </c>
      <c r="F156" s="50">
        <v>75226</v>
      </c>
      <c r="G156" s="47">
        <v>5</v>
      </c>
      <c r="H156" s="51">
        <f t="shared" si="2"/>
        <v>3000</v>
      </c>
      <c r="I156" s="37" cm="1">
        <f t="array" ref="I156">_xlfn.IFNA(_xlfn.IFS(G156=$M$4,$N$4,G156=$M$5,$N$5,G156=$M$6,$N$6),"No Bonus")</f>
        <v>3000</v>
      </c>
    </row>
    <row r="157" spans="1:9" x14ac:dyDescent="0.25">
      <c r="A157" s="46" t="s">
        <v>276</v>
      </c>
      <c r="B157" s="47" t="s">
        <v>117</v>
      </c>
      <c r="C157" s="46" t="s">
        <v>258</v>
      </c>
      <c r="D157" s="48">
        <v>39213</v>
      </c>
      <c r="E157" s="49">
        <v>14</v>
      </c>
      <c r="F157" s="50">
        <v>62791</v>
      </c>
      <c r="G157" s="47">
        <v>1</v>
      </c>
      <c r="H157" s="51">
        <f t="shared" si="2"/>
        <v>0</v>
      </c>
      <c r="I157" s="37" t="str" cm="1">
        <f t="array" ref="I157">_xlfn.IFNA(_xlfn.IFS(G157=$M$4,$N$4,G157=$M$5,$N$5,G157=$M$6,$N$6),"No Bonus")</f>
        <v>No Bonus</v>
      </c>
    </row>
    <row r="158" spans="1:9" x14ac:dyDescent="0.25">
      <c r="A158" s="46" t="s">
        <v>277</v>
      </c>
      <c r="B158" s="47" t="s">
        <v>121</v>
      </c>
      <c r="C158" s="46" t="s">
        <v>258</v>
      </c>
      <c r="D158" s="48">
        <v>41788</v>
      </c>
      <c r="E158" s="49">
        <v>7</v>
      </c>
      <c r="F158" s="50">
        <v>86093</v>
      </c>
      <c r="G158" s="47">
        <v>2</v>
      </c>
      <c r="H158" s="51">
        <f t="shared" si="2"/>
        <v>100</v>
      </c>
      <c r="I158" s="37" t="str" cm="1">
        <f t="array" ref="I158">_xlfn.IFNA(_xlfn.IFS(G158=$M$4,$N$4,G158=$M$5,$N$5,G158=$M$6,$N$6),"No Bonus")</f>
        <v>No Bonus</v>
      </c>
    </row>
    <row r="159" spans="1:9" x14ac:dyDescent="0.25">
      <c r="A159" s="46" t="s">
        <v>278</v>
      </c>
      <c r="B159" s="47" t="s">
        <v>121</v>
      </c>
      <c r="C159" s="46" t="s">
        <v>258</v>
      </c>
      <c r="D159" s="48">
        <v>39970</v>
      </c>
      <c r="E159" s="49">
        <v>12</v>
      </c>
      <c r="F159" s="50">
        <v>49871</v>
      </c>
      <c r="G159" s="47">
        <v>1</v>
      </c>
      <c r="H159" s="51">
        <f t="shared" si="2"/>
        <v>0</v>
      </c>
      <c r="I159" s="37" t="str" cm="1">
        <f t="array" ref="I159">_xlfn.IFNA(_xlfn.IFS(G159=$M$4,$N$4,G159=$M$5,$N$5,G159=$M$6,$N$6),"No Bonus")</f>
        <v>No Bonus</v>
      </c>
    </row>
    <row r="160" spans="1:9" x14ac:dyDescent="0.25">
      <c r="A160" s="46" t="s">
        <v>279</v>
      </c>
      <c r="B160" s="47" t="s">
        <v>130</v>
      </c>
      <c r="C160" s="46" t="s">
        <v>258</v>
      </c>
      <c r="D160" s="48">
        <v>40732</v>
      </c>
      <c r="E160" s="49">
        <v>10</v>
      </c>
      <c r="F160" s="50">
        <v>80928</v>
      </c>
      <c r="G160" s="47">
        <v>4</v>
      </c>
      <c r="H160" s="51">
        <f t="shared" si="2"/>
        <v>1500</v>
      </c>
      <c r="I160" s="37" cm="1">
        <f t="array" ref="I160">_xlfn.IFNA(_xlfn.IFS(G160=$M$4,$N$4,G160=$M$5,$N$5,G160=$M$6,$N$6),"No Bonus")</f>
        <v>1500</v>
      </c>
    </row>
    <row r="161" spans="1:9" x14ac:dyDescent="0.25">
      <c r="A161" s="46" t="s">
        <v>280</v>
      </c>
      <c r="B161" s="47" t="s">
        <v>117</v>
      </c>
      <c r="C161" s="46" t="s">
        <v>258</v>
      </c>
      <c r="D161" s="48">
        <v>41807</v>
      </c>
      <c r="E161" s="49">
        <v>7</v>
      </c>
      <c r="F161" s="50">
        <v>90371</v>
      </c>
      <c r="G161" s="47">
        <v>2</v>
      </c>
      <c r="H161" s="51">
        <f t="shared" si="2"/>
        <v>100</v>
      </c>
      <c r="I161" s="37" t="str" cm="1">
        <f t="array" ref="I161">_xlfn.IFNA(_xlfn.IFS(G161=$M$4,$N$4,G161=$M$5,$N$5,G161=$M$6,$N$6),"No Bonus")</f>
        <v>No Bonus</v>
      </c>
    </row>
    <row r="162" spans="1:9" x14ac:dyDescent="0.25">
      <c r="A162" s="46" t="s">
        <v>281</v>
      </c>
      <c r="B162" s="47" t="s">
        <v>108</v>
      </c>
      <c r="C162" s="46" t="s">
        <v>258</v>
      </c>
      <c r="D162" s="48">
        <v>40352</v>
      </c>
      <c r="E162" s="49">
        <v>11</v>
      </c>
      <c r="F162" s="50">
        <v>59013</v>
      </c>
      <c r="G162" s="47">
        <v>2</v>
      </c>
      <c r="H162" s="51">
        <f t="shared" si="2"/>
        <v>100</v>
      </c>
      <c r="I162" s="37" t="str" cm="1">
        <f t="array" ref="I162">_xlfn.IFNA(_xlfn.IFS(G162=$M$4,$N$4,G162=$M$5,$N$5,G162=$M$6,$N$6),"No Bonus")</f>
        <v>No Bonus</v>
      </c>
    </row>
    <row r="163" spans="1:9" x14ac:dyDescent="0.25">
      <c r="A163" s="46" t="s">
        <v>282</v>
      </c>
      <c r="B163" s="47" t="s">
        <v>117</v>
      </c>
      <c r="C163" s="46" t="s">
        <v>258</v>
      </c>
      <c r="D163" s="48">
        <v>41444</v>
      </c>
      <c r="E163" s="49">
        <v>8</v>
      </c>
      <c r="F163" s="50">
        <v>76509</v>
      </c>
      <c r="G163" s="47">
        <v>5</v>
      </c>
      <c r="H163" s="51">
        <f t="shared" si="2"/>
        <v>3000</v>
      </c>
      <c r="I163" s="37" cm="1">
        <f t="array" ref="I163">_xlfn.IFNA(_xlfn.IFS(G163=$M$4,$N$4,G163=$M$5,$N$5,G163=$M$6,$N$6),"No Bonus")</f>
        <v>3000</v>
      </c>
    </row>
    <row r="164" spans="1:9" x14ac:dyDescent="0.25">
      <c r="A164" s="46" t="s">
        <v>283</v>
      </c>
      <c r="B164" s="47" t="s">
        <v>113</v>
      </c>
      <c r="C164" s="46" t="s">
        <v>258</v>
      </c>
      <c r="D164" s="48">
        <v>37067</v>
      </c>
      <c r="E164" s="49">
        <v>20</v>
      </c>
      <c r="F164" s="50">
        <v>116386</v>
      </c>
      <c r="G164" s="47">
        <v>5</v>
      </c>
      <c r="H164" s="51">
        <f t="shared" si="2"/>
        <v>3000</v>
      </c>
      <c r="I164" s="37" cm="1">
        <f t="array" ref="I164">_xlfn.IFNA(_xlfn.IFS(G164=$M$4,$N$4,G164=$M$5,$N$5,G164=$M$6,$N$6),"No Bonus")</f>
        <v>3000</v>
      </c>
    </row>
    <row r="165" spans="1:9" x14ac:dyDescent="0.25">
      <c r="A165" s="46" t="s">
        <v>284</v>
      </c>
      <c r="B165" s="47" t="s">
        <v>117</v>
      </c>
      <c r="C165" s="46" t="s">
        <v>258</v>
      </c>
      <c r="D165" s="48">
        <v>40373</v>
      </c>
      <c r="E165" s="49">
        <v>11</v>
      </c>
      <c r="F165" s="50">
        <v>69384</v>
      </c>
      <c r="G165" s="47">
        <v>5</v>
      </c>
      <c r="H165" s="51">
        <f t="shared" si="2"/>
        <v>3000</v>
      </c>
      <c r="I165" s="37" cm="1">
        <f t="array" ref="I165">_xlfn.IFNA(_xlfn.IFS(G165=$M$4,$N$4,G165=$M$5,$N$5,G165=$M$6,$N$6),"No Bonus")</f>
        <v>3000</v>
      </c>
    </row>
    <row r="166" spans="1:9" x14ac:dyDescent="0.25">
      <c r="A166" s="46" t="s">
        <v>285</v>
      </c>
      <c r="B166" s="47" t="s">
        <v>113</v>
      </c>
      <c r="C166" s="46" t="s">
        <v>258</v>
      </c>
      <c r="D166" s="48">
        <v>41132</v>
      </c>
      <c r="E166" s="49">
        <v>9</v>
      </c>
      <c r="F166" s="50">
        <v>123331</v>
      </c>
      <c r="G166" s="47">
        <v>4</v>
      </c>
      <c r="H166" s="51">
        <f t="shared" si="2"/>
        <v>1500</v>
      </c>
      <c r="I166" s="37" cm="1">
        <f t="array" ref="I166">_xlfn.IFNA(_xlfn.IFS(G166=$M$4,$N$4,G166=$M$5,$N$5,G166=$M$6,$N$6),"No Bonus")</f>
        <v>1500</v>
      </c>
    </row>
    <row r="167" spans="1:9" x14ac:dyDescent="0.25">
      <c r="A167" s="46" t="s">
        <v>286</v>
      </c>
      <c r="B167" s="47" t="s">
        <v>121</v>
      </c>
      <c r="C167" s="46" t="s">
        <v>258</v>
      </c>
      <c r="D167" s="48">
        <v>41477</v>
      </c>
      <c r="E167" s="49">
        <v>8</v>
      </c>
      <c r="F167" s="50">
        <v>55705</v>
      </c>
      <c r="G167" s="47">
        <v>4</v>
      </c>
      <c r="H167" s="51">
        <f t="shared" si="2"/>
        <v>1500</v>
      </c>
      <c r="I167" s="37" cm="1">
        <f t="array" ref="I167">_xlfn.IFNA(_xlfn.IFS(G167=$M$4,$N$4,G167=$M$5,$N$5,G167=$M$6,$N$6),"No Bonus")</f>
        <v>1500</v>
      </c>
    </row>
    <row r="168" spans="1:9" x14ac:dyDescent="0.25">
      <c r="A168" s="46" t="s">
        <v>287</v>
      </c>
      <c r="B168" s="47" t="s">
        <v>121</v>
      </c>
      <c r="C168" s="46" t="s">
        <v>258</v>
      </c>
      <c r="D168" s="48">
        <v>40770</v>
      </c>
      <c r="E168" s="49">
        <v>10</v>
      </c>
      <c r="F168" s="50">
        <v>72893</v>
      </c>
      <c r="G168" s="47">
        <v>5</v>
      </c>
      <c r="H168" s="51">
        <f t="shared" si="2"/>
        <v>3000</v>
      </c>
      <c r="I168" s="37" cm="1">
        <f t="array" ref="I168">_xlfn.IFNA(_xlfn.IFS(G168=$M$4,$N$4,G168=$M$5,$N$5,G168=$M$6,$N$6),"No Bonus")</f>
        <v>3000</v>
      </c>
    </row>
    <row r="169" spans="1:9" x14ac:dyDescent="0.25">
      <c r="A169" s="46" t="s">
        <v>288</v>
      </c>
      <c r="B169" s="47" t="s">
        <v>130</v>
      </c>
      <c r="C169" s="46" t="s">
        <v>258</v>
      </c>
      <c r="D169" s="48">
        <v>42255</v>
      </c>
      <c r="E169" s="49">
        <v>6</v>
      </c>
      <c r="F169" s="50">
        <v>63123</v>
      </c>
      <c r="G169" s="47">
        <v>3</v>
      </c>
      <c r="H169" s="51">
        <f t="shared" si="2"/>
        <v>900</v>
      </c>
      <c r="I169" s="37" cm="1">
        <f t="array" ref="I169">_xlfn.IFNA(_xlfn.IFS(G169=$M$4,$N$4,G169=$M$5,$N$5,G169=$M$6,$N$6),"No Bonus")</f>
        <v>900</v>
      </c>
    </row>
    <row r="170" spans="1:9" x14ac:dyDescent="0.25">
      <c r="A170" s="46" t="s">
        <v>289</v>
      </c>
      <c r="B170" s="47" t="s">
        <v>121</v>
      </c>
      <c r="C170" s="46" t="s">
        <v>258</v>
      </c>
      <c r="D170" s="48">
        <v>40404</v>
      </c>
      <c r="E170" s="49">
        <v>11</v>
      </c>
      <c r="F170" s="50">
        <v>64193</v>
      </c>
      <c r="G170" s="47">
        <v>3</v>
      </c>
      <c r="H170" s="51">
        <f t="shared" si="2"/>
        <v>900</v>
      </c>
      <c r="I170" s="37" cm="1">
        <f t="array" ref="I170">_xlfn.IFNA(_xlfn.IFS(G170=$M$4,$N$4,G170=$M$5,$N$5,G170=$M$6,$N$6),"No Bonus")</f>
        <v>900</v>
      </c>
    </row>
    <row r="171" spans="1:9" x14ac:dyDescent="0.25">
      <c r="A171" s="46" t="s">
        <v>290</v>
      </c>
      <c r="B171" s="47" t="s">
        <v>130</v>
      </c>
      <c r="C171" s="46" t="s">
        <v>258</v>
      </c>
      <c r="D171" s="48">
        <v>37492</v>
      </c>
      <c r="E171" s="49">
        <v>19</v>
      </c>
      <c r="F171" s="50">
        <v>111238</v>
      </c>
      <c r="G171" s="47">
        <v>5</v>
      </c>
      <c r="H171" s="51">
        <f t="shared" si="2"/>
        <v>3000</v>
      </c>
      <c r="I171" s="37" cm="1">
        <f t="array" ref="I171">_xlfn.IFNA(_xlfn.IFS(G171=$M$4,$N$4,G171=$M$5,$N$5,G171=$M$6,$N$6),"No Bonus")</f>
        <v>3000</v>
      </c>
    </row>
    <row r="172" spans="1:9" x14ac:dyDescent="0.25">
      <c r="A172" s="46" t="s">
        <v>291</v>
      </c>
      <c r="B172" s="47" t="s">
        <v>113</v>
      </c>
      <c r="C172" s="46" t="s">
        <v>258</v>
      </c>
      <c r="D172" s="48">
        <v>37160</v>
      </c>
      <c r="E172" s="49">
        <v>20</v>
      </c>
      <c r="F172" s="50">
        <v>62446</v>
      </c>
      <c r="G172" s="47">
        <v>2</v>
      </c>
      <c r="H172" s="51">
        <f t="shared" si="2"/>
        <v>100</v>
      </c>
      <c r="I172" s="37" t="str" cm="1">
        <f t="array" ref="I172">_xlfn.IFNA(_xlfn.IFS(G172=$M$4,$N$4,G172=$M$5,$N$5,G172=$M$6,$N$6),"No Bonus")</f>
        <v>No Bonus</v>
      </c>
    </row>
    <row r="173" spans="1:9" x14ac:dyDescent="0.25">
      <c r="A173" s="46" t="s">
        <v>292</v>
      </c>
      <c r="B173" s="47" t="s">
        <v>117</v>
      </c>
      <c r="C173" s="46" t="s">
        <v>258</v>
      </c>
      <c r="D173" s="48">
        <v>41548</v>
      </c>
      <c r="E173" s="49">
        <v>8</v>
      </c>
      <c r="F173" s="50">
        <v>71086</v>
      </c>
      <c r="G173" s="47">
        <v>3</v>
      </c>
      <c r="H173" s="51">
        <f t="shared" si="2"/>
        <v>900</v>
      </c>
      <c r="I173" s="37" cm="1">
        <f t="array" ref="I173">_xlfn.IFNA(_xlfn.IFS(G173=$M$4,$N$4,G173=$M$5,$N$5,G173=$M$6,$N$6),"No Bonus")</f>
        <v>900</v>
      </c>
    </row>
    <row r="174" spans="1:9" x14ac:dyDescent="0.25">
      <c r="A174" s="46" t="s">
        <v>293</v>
      </c>
      <c r="B174" s="47" t="s">
        <v>113</v>
      </c>
      <c r="C174" s="46" t="s">
        <v>258</v>
      </c>
      <c r="D174" s="48">
        <v>42306</v>
      </c>
      <c r="E174" s="49">
        <v>6</v>
      </c>
      <c r="F174" s="50">
        <v>69039</v>
      </c>
      <c r="G174" s="47">
        <v>5</v>
      </c>
      <c r="H174" s="51">
        <f t="shared" si="2"/>
        <v>3000</v>
      </c>
      <c r="I174" s="37" cm="1">
        <f t="array" ref="I174">_xlfn.IFNA(_xlfn.IFS(G174=$M$4,$N$4,G174=$M$5,$N$5,G174=$M$6,$N$6),"No Bonus")</f>
        <v>3000</v>
      </c>
    </row>
    <row r="175" spans="1:9" x14ac:dyDescent="0.25">
      <c r="A175" s="46" t="s">
        <v>294</v>
      </c>
      <c r="B175" s="47" t="s">
        <v>121</v>
      </c>
      <c r="C175" s="46" t="s">
        <v>258</v>
      </c>
      <c r="D175" s="48">
        <v>40846</v>
      </c>
      <c r="E175" s="49">
        <v>10</v>
      </c>
      <c r="F175" s="50">
        <v>79262</v>
      </c>
      <c r="G175" s="47">
        <v>5</v>
      </c>
      <c r="H175" s="51">
        <f t="shared" si="2"/>
        <v>3000</v>
      </c>
      <c r="I175" s="37" cm="1">
        <f t="array" ref="I175">_xlfn.IFNA(_xlfn.IFS(G175=$M$4,$N$4,G175=$M$5,$N$5,G175=$M$6,$N$6),"No Bonus")</f>
        <v>3000</v>
      </c>
    </row>
    <row r="176" spans="1:9" x14ac:dyDescent="0.25">
      <c r="A176" s="46" t="s">
        <v>295</v>
      </c>
      <c r="B176" s="47" t="s">
        <v>121</v>
      </c>
      <c r="C176" s="46" t="s">
        <v>258</v>
      </c>
      <c r="D176" s="48">
        <v>42332</v>
      </c>
      <c r="E176" s="49">
        <v>6</v>
      </c>
      <c r="F176" s="50">
        <v>55686</v>
      </c>
      <c r="G176" s="47">
        <v>5</v>
      </c>
      <c r="H176" s="51">
        <f t="shared" si="2"/>
        <v>3000</v>
      </c>
      <c r="I176" s="37" cm="1">
        <f t="array" ref="I176">_xlfn.IFNA(_xlfn.IFS(G176=$M$4,$N$4,G176=$M$5,$N$5,G176=$M$6,$N$6),"No Bonus")</f>
        <v>3000</v>
      </c>
    </row>
    <row r="177" spans="1:9" x14ac:dyDescent="0.25">
      <c r="A177" s="46" t="s">
        <v>296</v>
      </c>
      <c r="B177" s="47" t="s">
        <v>121</v>
      </c>
      <c r="C177" s="46" t="s">
        <v>297</v>
      </c>
      <c r="D177" s="48">
        <v>40593</v>
      </c>
      <c r="E177" s="49">
        <v>10</v>
      </c>
      <c r="F177" s="50">
        <v>48576</v>
      </c>
      <c r="G177" s="47">
        <v>4</v>
      </c>
      <c r="H177" s="51">
        <f t="shared" si="2"/>
        <v>1500</v>
      </c>
      <c r="I177" s="37" cm="1">
        <f t="array" ref="I177">_xlfn.IFNA(_xlfn.IFS(G177=$M$4,$N$4,G177=$M$5,$N$5,G177=$M$6,$N$6),"No Bonus")</f>
        <v>1500</v>
      </c>
    </row>
    <row r="178" spans="1:9" x14ac:dyDescent="0.25">
      <c r="A178" s="46" t="s">
        <v>298</v>
      </c>
      <c r="B178" s="47" t="s">
        <v>113</v>
      </c>
      <c r="C178" s="46" t="s">
        <v>297</v>
      </c>
      <c r="D178" s="48">
        <v>41341</v>
      </c>
      <c r="E178" s="49">
        <v>8</v>
      </c>
      <c r="F178" s="50">
        <v>56792</v>
      </c>
      <c r="G178" s="47">
        <v>4</v>
      </c>
      <c r="H178" s="51">
        <f t="shared" si="2"/>
        <v>1500</v>
      </c>
      <c r="I178" s="37" cm="1">
        <f t="array" ref="I178">_xlfn.IFNA(_xlfn.IFS(G178=$M$4,$N$4,G178=$M$5,$N$5,G178=$M$6,$N$6),"No Bonus")</f>
        <v>1500</v>
      </c>
    </row>
    <row r="179" spans="1:9" x14ac:dyDescent="0.25">
      <c r="A179" s="46" t="s">
        <v>299</v>
      </c>
      <c r="B179" s="47" t="s">
        <v>121</v>
      </c>
      <c r="C179" s="46" t="s">
        <v>297</v>
      </c>
      <c r="D179" s="48">
        <v>41768</v>
      </c>
      <c r="E179" s="49">
        <v>7</v>
      </c>
      <c r="F179" s="50">
        <v>103041</v>
      </c>
      <c r="G179" s="47">
        <v>1</v>
      </c>
      <c r="H179" s="51">
        <f t="shared" si="2"/>
        <v>0</v>
      </c>
      <c r="I179" s="37" t="str" cm="1">
        <f t="array" ref="I179">_xlfn.IFNA(_xlfn.IFS(G179=$M$4,$N$4,G179=$M$5,$N$5,G179=$M$6,$N$6),"No Bonus")</f>
        <v>No Bonus</v>
      </c>
    </row>
    <row r="180" spans="1:9" x14ac:dyDescent="0.25">
      <c r="A180" s="46" t="s">
        <v>300</v>
      </c>
      <c r="B180" s="47" t="s">
        <v>130</v>
      </c>
      <c r="C180" s="46" t="s">
        <v>297</v>
      </c>
      <c r="D180" s="48">
        <v>37751</v>
      </c>
      <c r="E180" s="49">
        <v>18</v>
      </c>
      <c r="F180" s="50">
        <v>114941</v>
      </c>
      <c r="G180" s="47">
        <v>4</v>
      </c>
      <c r="H180" s="51">
        <f t="shared" si="2"/>
        <v>1500</v>
      </c>
      <c r="I180" s="37" cm="1">
        <f t="array" ref="I180">_xlfn.IFNA(_xlfn.IFS(G180=$M$4,$N$4,G180=$M$5,$N$5,G180=$M$6,$N$6),"No Bonus")</f>
        <v>1500</v>
      </c>
    </row>
    <row r="181" spans="1:9" x14ac:dyDescent="0.25">
      <c r="A181" s="46" t="s">
        <v>301</v>
      </c>
      <c r="B181" s="47" t="s">
        <v>130</v>
      </c>
      <c r="C181" s="46" t="s">
        <v>297</v>
      </c>
      <c r="D181" s="48">
        <v>38121</v>
      </c>
      <c r="E181" s="49">
        <v>17</v>
      </c>
      <c r="F181" s="50">
        <v>47250</v>
      </c>
      <c r="G181" s="47">
        <v>1</v>
      </c>
      <c r="H181" s="51">
        <f t="shared" si="2"/>
        <v>0</v>
      </c>
      <c r="I181" s="37" t="str" cm="1">
        <f t="array" ref="I181">_xlfn.IFNA(_xlfn.IFS(G181=$M$4,$N$4,G181=$M$5,$N$5,G181=$M$6,$N$6),"No Bonus")</f>
        <v>No Bonus</v>
      </c>
    </row>
    <row r="182" spans="1:9" x14ac:dyDescent="0.25">
      <c r="A182" s="46" t="s">
        <v>302</v>
      </c>
      <c r="B182" s="47" t="s">
        <v>117</v>
      </c>
      <c r="C182" s="46" t="s">
        <v>297</v>
      </c>
      <c r="D182" s="48">
        <v>38583</v>
      </c>
      <c r="E182" s="49">
        <v>16</v>
      </c>
      <c r="F182" s="50">
        <v>88967</v>
      </c>
      <c r="G182" s="47">
        <v>1</v>
      </c>
      <c r="H182" s="51">
        <f t="shared" si="2"/>
        <v>0</v>
      </c>
      <c r="I182" s="37" t="str" cm="1">
        <f t="array" ref="I182">_xlfn.IFNA(_xlfn.IFS(G182=$M$4,$N$4,G182=$M$5,$N$5,G182=$M$6,$N$6),"No Bonus")</f>
        <v>No Bonus</v>
      </c>
    </row>
    <row r="183" spans="1:9" x14ac:dyDescent="0.25">
      <c r="A183" s="46" t="s">
        <v>303</v>
      </c>
      <c r="B183" s="47" t="s">
        <v>117</v>
      </c>
      <c r="C183" s="46" t="s">
        <v>297</v>
      </c>
      <c r="D183" s="48">
        <v>39024</v>
      </c>
      <c r="E183" s="49">
        <v>15</v>
      </c>
      <c r="F183" s="50">
        <v>56812</v>
      </c>
      <c r="G183" s="47">
        <v>5</v>
      </c>
      <c r="H183" s="51">
        <f t="shared" si="2"/>
        <v>3000</v>
      </c>
      <c r="I183" s="37" cm="1">
        <f t="array" ref="I183">_xlfn.IFNA(_xlfn.IFS(G183=$M$4,$N$4,G183=$M$5,$N$5,G183=$M$6,$N$6),"No Bonus")</f>
        <v>3000</v>
      </c>
    </row>
    <row r="184" spans="1:9" x14ac:dyDescent="0.25">
      <c r="A184" s="46" t="s">
        <v>304</v>
      </c>
      <c r="B184" s="47" t="s">
        <v>121</v>
      </c>
      <c r="C184" s="46" t="s">
        <v>297</v>
      </c>
      <c r="D184" s="48">
        <v>37597</v>
      </c>
      <c r="E184" s="49">
        <v>19</v>
      </c>
      <c r="F184" s="50">
        <v>79741</v>
      </c>
      <c r="G184" s="47">
        <v>5</v>
      </c>
      <c r="H184" s="51">
        <f t="shared" si="2"/>
        <v>3000</v>
      </c>
      <c r="I184" s="37" cm="1">
        <f t="array" ref="I184">_xlfn.IFNA(_xlfn.IFS(G184=$M$4,$N$4,G184=$M$5,$N$5,G184=$M$6,$N$6),"No Bonus")</f>
        <v>3000</v>
      </c>
    </row>
    <row r="185" spans="1:9" x14ac:dyDescent="0.25">
      <c r="A185" s="46" t="s">
        <v>305</v>
      </c>
      <c r="B185" s="47" t="s">
        <v>117</v>
      </c>
      <c r="C185" s="46" t="s">
        <v>306</v>
      </c>
      <c r="D185" s="48">
        <v>41996</v>
      </c>
      <c r="E185" s="49">
        <v>7</v>
      </c>
      <c r="F185" s="50">
        <v>42649</v>
      </c>
      <c r="G185" s="47">
        <v>5</v>
      </c>
      <c r="H185" s="51">
        <f t="shared" si="2"/>
        <v>3000</v>
      </c>
      <c r="I185" s="37" cm="1">
        <f t="array" ref="I185">_xlfn.IFNA(_xlfn.IFS(G185=$M$4,$N$4,G185=$M$5,$N$5,G185=$M$6,$N$6),"No Bonus")</f>
        <v>3000</v>
      </c>
    </row>
    <row r="186" spans="1:9" x14ac:dyDescent="0.25">
      <c r="A186" s="46" t="s">
        <v>307</v>
      </c>
      <c r="B186" s="47" t="s">
        <v>121</v>
      </c>
      <c r="C186" s="46" t="s">
        <v>306</v>
      </c>
      <c r="D186" s="48">
        <v>42014</v>
      </c>
      <c r="E186" s="49">
        <v>7</v>
      </c>
      <c r="F186" s="50">
        <v>96721</v>
      </c>
      <c r="G186" s="47">
        <v>4</v>
      </c>
      <c r="H186" s="51">
        <f t="shared" si="2"/>
        <v>1500</v>
      </c>
      <c r="I186" s="37" cm="1">
        <f t="array" ref="I186">_xlfn.IFNA(_xlfn.IFS(G186=$M$4,$N$4,G186=$M$5,$N$5,G186=$M$6,$N$6),"No Bonus")</f>
        <v>1500</v>
      </c>
    </row>
    <row r="187" spans="1:9" x14ac:dyDescent="0.25">
      <c r="A187" s="46" t="s">
        <v>308</v>
      </c>
      <c r="B187" s="47" t="s">
        <v>121</v>
      </c>
      <c r="C187" s="46" t="s">
        <v>306</v>
      </c>
      <c r="D187" s="48">
        <v>40170</v>
      </c>
      <c r="E187" s="49">
        <v>12</v>
      </c>
      <c r="F187" s="50">
        <v>92402</v>
      </c>
      <c r="G187" s="47">
        <v>3</v>
      </c>
      <c r="H187" s="51">
        <f t="shared" si="2"/>
        <v>900</v>
      </c>
      <c r="I187" s="37" cm="1">
        <f t="array" ref="I187">_xlfn.IFNA(_xlfn.IFS(G187=$M$4,$N$4,G187=$M$5,$N$5,G187=$M$6,$N$6),"No Bonus")</f>
        <v>900</v>
      </c>
    </row>
    <row r="188" spans="1:9" x14ac:dyDescent="0.25">
      <c r="A188" s="46" t="s">
        <v>309</v>
      </c>
      <c r="B188" s="47" t="s">
        <v>121</v>
      </c>
      <c r="C188" s="46" t="s">
        <v>306</v>
      </c>
      <c r="D188" s="48">
        <v>40184</v>
      </c>
      <c r="E188" s="49">
        <v>12</v>
      </c>
      <c r="F188" s="50">
        <v>110812</v>
      </c>
      <c r="G188" s="47">
        <v>3</v>
      </c>
      <c r="H188" s="51">
        <f t="shared" si="2"/>
        <v>900</v>
      </c>
      <c r="I188" s="37" cm="1">
        <f t="array" ref="I188">_xlfn.IFNA(_xlfn.IFS(G188=$M$4,$N$4,G188=$M$5,$N$5,G188=$M$6,$N$6),"No Bonus")</f>
        <v>900</v>
      </c>
    </row>
    <row r="189" spans="1:9" x14ac:dyDescent="0.25">
      <c r="A189" s="46" t="s">
        <v>310</v>
      </c>
      <c r="B189" s="47" t="s">
        <v>121</v>
      </c>
      <c r="C189" s="46" t="s">
        <v>306</v>
      </c>
      <c r="D189" s="48">
        <v>39816</v>
      </c>
      <c r="E189" s="49">
        <v>13</v>
      </c>
      <c r="F189" s="50">
        <v>89875</v>
      </c>
      <c r="G189" s="47">
        <v>5</v>
      </c>
      <c r="H189" s="51">
        <f t="shared" si="2"/>
        <v>3000</v>
      </c>
      <c r="I189" s="37" cm="1">
        <f t="array" ref="I189">_xlfn.IFNA(_xlfn.IFS(G189=$M$4,$N$4,G189=$M$5,$N$5,G189=$M$6,$N$6),"No Bonus")</f>
        <v>3000</v>
      </c>
    </row>
    <row r="190" spans="1:9" x14ac:dyDescent="0.25">
      <c r="A190" s="46" t="s">
        <v>311</v>
      </c>
      <c r="B190" s="47" t="s">
        <v>113</v>
      </c>
      <c r="C190" s="46" t="s">
        <v>306</v>
      </c>
      <c r="D190" s="48">
        <v>36879</v>
      </c>
      <c r="E190" s="49">
        <v>21</v>
      </c>
      <c r="F190" s="50">
        <v>81584</v>
      </c>
      <c r="G190" s="47">
        <v>1</v>
      </c>
      <c r="H190" s="51">
        <f t="shared" si="2"/>
        <v>0</v>
      </c>
      <c r="I190" s="37" t="str" cm="1">
        <f t="array" ref="I190">_xlfn.IFNA(_xlfn.IFS(G190=$M$4,$N$4,G190=$M$5,$N$5,G190=$M$6,$N$6),"No Bonus")</f>
        <v>No Bonus</v>
      </c>
    </row>
    <row r="191" spans="1:9" x14ac:dyDescent="0.25">
      <c r="A191" s="46" t="s">
        <v>312</v>
      </c>
      <c r="B191" s="47" t="s">
        <v>113</v>
      </c>
      <c r="C191" s="46" t="s">
        <v>306</v>
      </c>
      <c r="D191" s="48">
        <v>36885</v>
      </c>
      <c r="E191" s="49">
        <v>21</v>
      </c>
      <c r="F191" s="50">
        <v>74768</v>
      </c>
      <c r="G191" s="47">
        <v>5</v>
      </c>
      <c r="H191" s="51">
        <f t="shared" si="2"/>
        <v>3000</v>
      </c>
      <c r="I191" s="37" cm="1">
        <f t="array" ref="I191">_xlfn.IFNA(_xlfn.IFS(G191=$M$4,$N$4,G191=$M$5,$N$5,G191=$M$6,$N$6),"No Bonus")</f>
        <v>3000</v>
      </c>
    </row>
    <row r="192" spans="1:9" x14ac:dyDescent="0.25">
      <c r="A192" s="46" t="s">
        <v>313</v>
      </c>
      <c r="B192" s="47" t="s">
        <v>121</v>
      </c>
      <c r="C192" s="46" t="s">
        <v>306</v>
      </c>
      <c r="D192" s="48">
        <v>37255</v>
      </c>
      <c r="E192" s="49">
        <v>20</v>
      </c>
      <c r="F192" s="50">
        <v>104733</v>
      </c>
      <c r="G192" s="47">
        <v>2</v>
      </c>
      <c r="H192" s="51">
        <f t="shared" si="2"/>
        <v>100</v>
      </c>
      <c r="I192" s="37" t="str" cm="1">
        <f t="array" ref="I192">_xlfn.IFNA(_xlfn.IFS(G192=$M$4,$N$4,G192=$M$5,$N$5,G192=$M$6,$N$6),"No Bonus")</f>
        <v>No Bonus</v>
      </c>
    </row>
    <row r="193" spans="1:9" x14ac:dyDescent="0.25">
      <c r="A193" s="46" t="s">
        <v>314</v>
      </c>
      <c r="B193" s="47" t="s">
        <v>121</v>
      </c>
      <c r="C193" s="46" t="s">
        <v>306</v>
      </c>
      <c r="D193" s="48">
        <v>37613</v>
      </c>
      <c r="E193" s="49">
        <v>19</v>
      </c>
      <c r="F193" s="50">
        <v>80559</v>
      </c>
      <c r="G193" s="47">
        <v>4</v>
      </c>
      <c r="H193" s="51">
        <f t="shared" si="2"/>
        <v>1500</v>
      </c>
      <c r="I193" s="37" cm="1">
        <f t="array" ref="I193">_xlfn.IFNA(_xlfn.IFS(G193=$M$4,$N$4,G193=$M$5,$N$5,G193=$M$6,$N$6),"No Bonus")</f>
        <v>1500</v>
      </c>
    </row>
    <row r="194" spans="1:9" x14ac:dyDescent="0.25">
      <c r="A194" s="46" t="s">
        <v>315</v>
      </c>
      <c r="B194" s="47" t="s">
        <v>117</v>
      </c>
      <c r="C194" s="46" t="s">
        <v>306</v>
      </c>
      <c r="D194" s="48">
        <v>38712</v>
      </c>
      <c r="E194" s="49">
        <v>16</v>
      </c>
      <c r="F194" s="50">
        <v>69372</v>
      </c>
      <c r="G194" s="47">
        <v>3</v>
      </c>
      <c r="H194" s="51">
        <f t="shared" si="2"/>
        <v>900</v>
      </c>
      <c r="I194" s="37" cm="1">
        <f t="array" ref="I194">_xlfn.IFNA(_xlfn.IFS(G194=$M$4,$N$4,G194=$M$5,$N$5,G194=$M$6,$N$6),"No Bonus")</f>
        <v>900</v>
      </c>
    </row>
    <row r="195" spans="1:9" x14ac:dyDescent="0.25">
      <c r="A195" s="46" t="s">
        <v>316</v>
      </c>
      <c r="B195" s="47" t="s">
        <v>130</v>
      </c>
      <c r="C195" s="46" t="s">
        <v>306</v>
      </c>
      <c r="D195" s="48">
        <v>40550</v>
      </c>
      <c r="E195" s="49">
        <v>11</v>
      </c>
      <c r="F195" s="50">
        <v>84899</v>
      </c>
      <c r="G195" s="47">
        <v>3</v>
      </c>
      <c r="H195" s="51">
        <f t="shared" si="2"/>
        <v>900</v>
      </c>
      <c r="I195" s="37" cm="1">
        <f t="array" ref="I195">_xlfn.IFNA(_xlfn.IFS(G195=$M$4,$N$4,G195=$M$5,$N$5,G195=$M$6,$N$6),"No Bonus")</f>
        <v>900</v>
      </c>
    </row>
    <row r="196" spans="1:9" x14ac:dyDescent="0.25">
      <c r="A196" s="46" t="s">
        <v>317</v>
      </c>
      <c r="B196" s="47" t="s">
        <v>117</v>
      </c>
      <c r="C196" s="46" t="s">
        <v>306</v>
      </c>
      <c r="D196" s="48">
        <v>40550</v>
      </c>
      <c r="E196" s="49">
        <v>11</v>
      </c>
      <c r="F196" s="50">
        <v>71445</v>
      </c>
      <c r="G196" s="47">
        <v>1</v>
      </c>
      <c r="H196" s="51">
        <f t="shared" ref="H196:H259" si="3">IF(G196=$M$8,$N$8,IF(G196=$M$7,$N$7,IF(G196=$M$6,$N$6,IF(G196=$M$5,$N$5,IF(G196=$M$4,$N$4)))))</f>
        <v>0</v>
      </c>
      <c r="I196" s="37" t="str" cm="1">
        <f t="array" ref="I196">_xlfn.IFNA(_xlfn.IFS(G196=$M$4,$N$4,G196=$M$5,$N$5,G196=$M$6,$N$6),"No Bonus")</f>
        <v>No Bonus</v>
      </c>
    </row>
    <row r="197" spans="1:9" x14ac:dyDescent="0.25">
      <c r="A197" s="46" t="s">
        <v>318</v>
      </c>
      <c r="B197" s="47" t="s">
        <v>108</v>
      </c>
      <c r="C197" s="46" t="s">
        <v>306</v>
      </c>
      <c r="D197" s="48">
        <v>39811</v>
      </c>
      <c r="E197" s="49">
        <v>13</v>
      </c>
      <c r="F197" s="50">
        <v>57624</v>
      </c>
      <c r="G197" s="47">
        <v>4</v>
      </c>
      <c r="H197" s="51">
        <f t="shared" si="3"/>
        <v>1500</v>
      </c>
      <c r="I197" s="37" cm="1">
        <f t="array" ref="I197">_xlfn.IFNA(_xlfn.IFS(G197=$M$4,$N$4,G197=$M$5,$N$5,G197=$M$6,$N$6),"No Bonus")</f>
        <v>1500</v>
      </c>
    </row>
    <row r="198" spans="1:9" x14ac:dyDescent="0.25">
      <c r="A198" s="46" t="s">
        <v>319</v>
      </c>
      <c r="B198" s="47" t="s">
        <v>108</v>
      </c>
      <c r="C198" s="46" t="s">
        <v>306</v>
      </c>
      <c r="D198" s="48">
        <v>40165</v>
      </c>
      <c r="E198" s="49">
        <v>12</v>
      </c>
      <c r="F198" s="50">
        <v>118087</v>
      </c>
      <c r="G198" s="47">
        <v>4</v>
      </c>
      <c r="H198" s="51">
        <f t="shared" si="3"/>
        <v>1500</v>
      </c>
      <c r="I198" s="37" cm="1">
        <f t="array" ref="I198">_xlfn.IFNA(_xlfn.IFS(G198=$M$4,$N$4,G198=$M$5,$N$5,G198=$M$6,$N$6),"No Bonus")</f>
        <v>1500</v>
      </c>
    </row>
    <row r="199" spans="1:9" x14ac:dyDescent="0.25">
      <c r="A199" s="46" t="s">
        <v>320</v>
      </c>
      <c r="B199" s="47" t="s">
        <v>115</v>
      </c>
      <c r="C199" s="46" t="s">
        <v>306</v>
      </c>
      <c r="D199" s="48">
        <v>40533</v>
      </c>
      <c r="E199" s="49">
        <v>11</v>
      </c>
      <c r="F199" s="50">
        <v>46256</v>
      </c>
      <c r="G199" s="47">
        <v>4</v>
      </c>
      <c r="H199" s="51">
        <f t="shared" si="3"/>
        <v>1500</v>
      </c>
      <c r="I199" s="37" cm="1">
        <f t="array" ref="I199">_xlfn.IFNA(_xlfn.IFS(G199=$M$4,$N$4,G199=$M$5,$N$5,G199=$M$6,$N$6),"No Bonus")</f>
        <v>1500</v>
      </c>
    </row>
    <row r="200" spans="1:9" x14ac:dyDescent="0.25">
      <c r="A200" s="46" t="s">
        <v>321</v>
      </c>
      <c r="B200" s="47" t="s">
        <v>108</v>
      </c>
      <c r="C200" s="46" t="s">
        <v>306</v>
      </c>
      <c r="D200" s="48">
        <v>40900</v>
      </c>
      <c r="E200" s="49">
        <v>10</v>
      </c>
      <c r="F200" s="50">
        <v>43152</v>
      </c>
      <c r="G200" s="47">
        <v>5</v>
      </c>
      <c r="H200" s="51">
        <f t="shared" si="3"/>
        <v>3000</v>
      </c>
      <c r="I200" s="37" cm="1">
        <f t="array" ref="I200">_xlfn.IFNA(_xlfn.IFS(G200=$M$4,$N$4,G200=$M$5,$N$5,G200=$M$6,$N$6),"No Bonus")</f>
        <v>3000</v>
      </c>
    </row>
    <row r="201" spans="1:9" x14ac:dyDescent="0.25">
      <c r="A201" s="46" t="s">
        <v>322</v>
      </c>
      <c r="B201" s="47" t="s">
        <v>108</v>
      </c>
      <c r="C201" s="46" t="s">
        <v>306</v>
      </c>
      <c r="D201" s="48">
        <v>40908</v>
      </c>
      <c r="E201" s="49">
        <v>10</v>
      </c>
      <c r="F201" s="50">
        <v>79572</v>
      </c>
      <c r="G201" s="47">
        <v>4</v>
      </c>
      <c r="H201" s="51">
        <f t="shared" si="3"/>
        <v>1500</v>
      </c>
      <c r="I201" s="37" cm="1">
        <f t="array" ref="I201">_xlfn.IFNA(_xlfn.IFS(G201=$M$4,$N$4,G201=$M$5,$N$5,G201=$M$6,$N$6),"No Bonus")</f>
        <v>1500</v>
      </c>
    </row>
    <row r="202" spans="1:9" x14ac:dyDescent="0.25">
      <c r="A202" s="46" t="s">
        <v>323</v>
      </c>
      <c r="B202" s="47" t="s">
        <v>117</v>
      </c>
      <c r="C202" s="46" t="s">
        <v>306</v>
      </c>
      <c r="D202" s="48">
        <v>41281</v>
      </c>
      <c r="E202" s="49">
        <v>9</v>
      </c>
      <c r="F202" s="50">
        <v>119381</v>
      </c>
      <c r="G202" s="47">
        <v>5</v>
      </c>
      <c r="H202" s="51">
        <f t="shared" si="3"/>
        <v>3000</v>
      </c>
      <c r="I202" s="37" cm="1">
        <f t="array" ref="I202">_xlfn.IFNA(_xlfn.IFS(G202=$M$4,$N$4,G202=$M$5,$N$5,G202=$M$6,$N$6),"No Bonus")</f>
        <v>3000</v>
      </c>
    </row>
    <row r="203" spans="1:9" x14ac:dyDescent="0.25">
      <c r="A203" s="46" t="s">
        <v>324</v>
      </c>
      <c r="B203" s="47" t="s">
        <v>121</v>
      </c>
      <c r="C203" s="46" t="s">
        <v>306</v>
      </c>
      <c r="D203" s="48">
        <v>41652</v>
      </c>
      <c r="E203" s="49">
        <v>8</v>
      </c>
      <c r="F203" s="50">
        <v>77764</v>
      </c>
      <c r="G203" s="47">
        <v>4</v>
      </c>
      <c r="H203" s="51">
        <f t="shared" si="3"/>
        <v>1500</v>
      </c>
      <c r="I203" s="37" cm="1">
        <f t="array" ref="I203">_xlfn.IFNA(_xlfn.IFS(G203=$M$4,$N$4,G203=$M$5,$N$5,G203=$M$6,$N$6),"No Bonus")</f>
        <v>1500</v>
      </c>
    </row>
    <row r="204" spans="1:9" x14ac:dyDescent="0.25">
      <c r="A204" s="46" t="s">
        <v>325</v>
      </c>
      <c r="B204" s="47" t="s">
        <v>121</v>
      </c>
      <c r="C204" s="46" t="s">
        <v>306</v>
      </c>
      <c r="D204" s="48">
        <v>42031</v>
      </c>
      <c r="E204" s="49">
        <v>6</v>
      </c>
      <c r="F204" s="50">
        <v>116158</v>
      </c>
      <c r="G204" s="47">
        <v>4</v>
      </c>
      <c r="H204" s="51">
        <f t="shared" si="3"/>
        <v>1500</v>
      </c>
      <c r="I204" s="37" cm="1">
        <f t="array" ref="I204">_xlfn.IFNA(_xlfn.IFS(G204=$M$4,$N$4,G204=$M$5,$N$5,G204=$M$6,$N$6),"No Bonus")</f>
        <v>1500</v>
      </c>
    </row>
    <row r="205" spans="1:9" x14ac:dyDescent="0.25">
      <c r="A205" s="46" t="s">
        <v>326</v>
      </c>
      <c r="B205" s="47" t="s">
        <v>108</v>
      </c>
      <c r="C205" s="46" t="s">
        <v>306</v>
      </c>
      <c r="D205" s="48">
        <v>36907</v>
      </c>
      <c r="E205" s="49">
        <v>21</v>
      </c>
      <c r="F205" s="50">
        <v>85348</v>
      </c>
      <c r="G205" s="47">
        <v>3</v>
      </c>
      <c r="H205" s="51">
        <f t="shared" si="3"/>
        <v>900</v>
      </c>
      <c r="I205" s="37" cm="1">
        <f t="array" ref="I205">_xlfn.IFNA(_xlfn.IFS(G205=$M$4,$N$4,G205=$M$5,$N$5,G205=$M$6,$N$6),"No Bonus")</f>
        <v>900</v>
      </c>
    </row>
    <row r="206" spans="1:9" x14ac:dyDescent="0.25">
      <c r="A206" s="46" t="s">
        <v>327</v>
      </c>
      <c r="B206" s="47" t="s">
        <v>115</v>
      </c>
      <c r="C206" s="46" t="s">
        <v>306</v>
      </c>
      <c r="D206" s="48">
        <v>36908</v>
      </c>
      <c r="E206" s="49">
        <v>21</v>
      </c>
      <c r="F206" s="50">
        <v>98150</v>
      </c>
      <c r="G206" s="47">
        <v>5</v>
      </c>
      <c r="H206" s="51">
        <f t="shared" si="3"/>
        <v>3000</v>
      </c>
      <c r="I206" s="37" cm="1">
        <f t="array" ref="I206">_xlfn.IFNA(_xlfn.IFS(G206=$M$4,$N$4,G206=$M$5,$N$5,G206=$M$6,$N$6),"No Bonus")</f>
        <v>3000</v>
      </c>
    </row>
    <row r="207" spans="1:9" x14ac:dyDescent="0.25">
      <c r="A207" s="46" t="s">
        <v>328</v>
      </c>
      <c r="B207" s="47" t="s">
        <v>113</v>
      </c>
      <c r="C207" s="46" t="s">
        <v>306</v>
      </c>
      <c r="D207" s="48">
        <v>37276</v>
      </c>
      <c r="E207" s="49">
        <v>20</v>
      </c>
      <c r="F207" s="50">
        <v>85604</v>
      </c>
      <c r="G207" s="47">
        <v>2</v>
      </c>
      <c r="H207" s="51">
        <f t="shared" si="3"/>
        <v>100</v>
      </c>
      <c r="I207" s="37" t="str" cm="1">
        <f t="array" ref="I207">_xlfn.IFNA(_xlfn.IFS(G207=$M$4,$N$4,G207=$M$5,$N$5,G207=$M$6,$N$6),"No Bonus")</f>
        <v>No Bonus</v>
      </c>
    </row>
    <row r="208" spans="1:9" x14ac:dyDescent="0.25">
      <c r="A208" s="46" t="s">
        <v>329</v>
      </c>
      <c r="B208" s="47" t="s">
        <v>117</v>
      </c>
      <c r="C208" s="46" t="s">
        <v>306</v>
      </c>
      <c r="D208" s="48">
        <v>39122</v>
      </c>
      <c r="E208" s="49">
        <v>14</v>
      </c>
      <c r="F208" s="50">
        <v>44072</v>
      </c>
      <c r="G208" s="47">
        <v>2</v>
      </c>
      <c r="H208" s="51">
        <f t="shared" si="3"/>
        <v>100</v>
      </c>
      <c r="I208" s="37" t="str" cm="1">
        <f t="array" ref="I208">_xlfn.IFNA(_xlfn.IFS(G208=$M$4,$N$4,G208=$M$5,$N$5,G208=$M$6,$N$6),"No Bonus")</f>
        <v>No Bonus</v>
      </c>
    </row>
    <row r="209" spans="1:9" x14ac:dyDescent="0.25">
      <c r="A209" s="46" t="s">
        <v>330</v>
      </c>
      <c r="B209" s="47" t="s">
        <v>108</v>
      </c>
      <c r="C209" s="46" t="s">
        <v>306</v>
      </c>
      <c r="D209" s="48">
        <v>41656</v>
      </c>
      <c r="E209" s="49">
        <v>8</v>
      </c>
      <c r="F209" s="50">
        <v>49935</v>
      </c>
      <c r="G209" s="47">
        <v>2</v>
      </c>
      <c r="H209" s="51">
        <f t="shared" si="3"/>
        <v>100</v>
      </c>
      <c r="I209" s="37" t="str" cm="1">
        <f t="array" ref="I209">_xlfn.IFNA(_xlfn.IFS(G209=$M$4,$N$4,G209=$M$5,$N$5,G209=$M$6,$N$6),"No Bonus")</f>
        <v>No Bonus</v>
      </c>
    </row>
    <row r="210" spans="1:9" x14ac:dyDescent="0.25">
      <c r="A210" s="46" t="s">
        <v>331</v>
      </c>
      <c r="B210" s="47" t="s">
        <v>113</v>
      </c>
      <c r="C210" s="46" t="s">
        <v>306</v>
      </c>
      <c r="D210" s="48">
        <v>40222</v>
      </c>
      <c r="E210" s="49">
        <v>11</v>
      </c>
      <c r="F210" s="50">
        <v>59161</v>
      </c>
      <c r="G210" s="47">
        <v>4</v>
      </c>
      <c r="H210" s="51">
        <f t="shared" si="3"/>
        <v>1500</v>
      </c>
      <c r="I210" s="37" cm="1">
        <f t="array" ref="I210">_xlfn.IFNA(_xlfn.IFS(G210=$M$4,$N$4,G210=$M$5,$N$5,G210=$M$6,$N$6),"No Bonus")</f>
        <v>1500</v>
      </c>
    </row>
    <row r="211" spans="1:9" x14ac:dyDescent="0.25">
      <c r="A211" s="46" t="s">
        <v>332</v>
      </c>
      <c r="B211" s="47" t="s">
        <v>108</v>
      </c>
      <c r="C211" s="46" t="s">
        <v>306</v>
      </c>
      <c r="D211" s="48">
        <v>40244</v>
      </c>
      <c r="E211" s="49">
        <v>11</v>
      </c>
      <c r="F211" s="50">
        <v>49138</v>
      </c>
      <c r="G211" s="47">
        <v>4</v>
      </c>
      <c r="H211" s="51">
        <f t="shared" si="3"/>
        <v>1500</v>
      </c>
      <c r="I211" s="37" cm="1">
        <f t="array" ref="I211">_xlfn.IFNA(_xlfn.IFS(G211=$M$4,$N$4,G211=$M$5,$N$5,G211=$M$6,$N$6),"No Bonus")</f>
        <v>1500</v>
      </c>
    </row>
    <row r="212" spans="1:9" x14ac:dyDescent="0.25">
      <c r="A212" s="46" t="s">
        <v>333</v>
      </c>
      <c r="B212" s="47" t="s">
        <v>121</v>
      </c>
      <c r="C212" s="46" t="s">
        <v>306</v>
      </c>
      <c r="D212" s="48">
        <v>40596</v>
      </c>
      <c r="E212" s="49">
        <v>10</v>
      </c>
      <c r="F212" s="50">
        <v>110203</v>
      </c>
      <c r="G212" s="47">
        <v>2</v>
      </c>
      <c r="H212" s="51">
        <f t="shared" si="3"/>
        <v>100</v>
      </c>
      <c r="I212" s="37" t="str" cm="1">
        <f t="array" ref="I212">_xlfn.IFNA(_xlfn.IFS(G212=$M$4,$N$4,G212=$M$5,$N$5,G212=$M$6,$N$6),"No Bonus")</f>
        <v>No Bonus</v>
      </c>
    </row>
    <row r="213" spans="1:9" x14ac:dyDescent="0.25">
      <c r="A213" s="46" t="s">
        <v>334</v>
      </c>
      <c r="B213" s="47" t="s">
        <v>113</v>
      </c>
      <c r="C213" s="46" t="s">
        <v>306</v>
      </c>
      <c r="D213" s="48">
        <v>40246</v>
      </c>
      <c r="E213" s="49">
        <v>11</v>
      </c>
      <c r="F213" s="50">
        <v>74224</v>
      </c>
      <c r="G213" s="47">
        <v>3</v>
      </c>
      <c r="H213" s="51">
        <f t="shared" si="3"/>
        <v>900</v>
      </c>
      <c r="I213" s="37" cm="1">
        <f t="array" ref="I213">_xlfn.IFNA(_xlfn.IFS(G213=$M$4,$N$4,G213=$M$5,$N$5,G213=$M$6,$N$6),"No Bonus")</f>
        <v>900</v>
      </c>
    </row>
    <row r="214" spans="1:9" x14ac:dyDescent="0.25">
      <c r="A214" s="46" t="s">
        <v>335</v>
      </c>
      <c r="B214" s="47" t="s">
        <v>108</v>
      </c>
      <c r="C214" s="46" t="s">
        <v>306</v>
      </c>
      <c r="D214" s="48">
        <v>39855</v>
      </c>
      <c r="E214" s="49">
        <v>12</v>
      </c>
      <c r="F214" s="50">
        <v>91698</v>
      </c>
      <c r="G214" s="47">
        <v>1</v>
      </c>
      <c r="H214" s="51">
        <f t="shared" si="3"/>
        <v>0</v>
      </c>
      <c r="I214" s="37" t="str" cm="1">
        <f t="array" ref="I214">_xlfn.IFNA(_xlfn.IFS(G214=$M$4,$N$4,G214=$M$5,$N$5,G214=$M$6,$N$6),"No Bonus")</f>
        <v>No Bonus</v>
      </c>
    </row>
    <row r="215" spans="1:9" x14ac:dyDescent="0.25">
      <c r="A215" s="46" t="s">
        <v>336</v>
      </c>
      <c r="B215" s="47" t="s">
        <v>108</v>
      </c>
      <c r="C215" s="46" t="s">
        <v>306</v>
      </c>
      <c r="D215" s="48">
        <v>39876</v>
      </c>
      <c r="E215" s="49">
        <v>12</v>
      </c>
      <c r="F215" s="50">
        <v>75799</v>
      </c>
      <c r="G215" s="47">
        <v>5</v>
      </c>
      <c r="H215" s="51">
        <f t="shared" si="3"/>
        <v>3000</v>
      </c>
      <c r="I215" s="37" cm="1">
        <f t="array" ref="I215">_xlfn.IFNA(_xlfn.IFS(G215=$M$4,$N$4,G215=$M$5,$N$5,G215=$M$6,$N$6),"No Bonus")</f>
        <v>3000</v>
      </c>
    </row>
    <row r="216" spans="1:9" x14ac:dyDescent="0.25">
      <c r="A216" s="46" t="s">
        <v>337</v>
      </c>
      <c r="B216" s="47" t="s">
        <v>121</v>
      </c>
      <c r="C216" s="46" t="s">
        <v>306</v>
      </c>
      <c r="D216" s="48">
        <v>39885</v>
      </c>
      <c r="E216" s="49">
        <v>12</v>
      </c>
      <c r="F216" s="50">
        <v>99925</v>
      </c>
      <c r="G216" s="47">
        <v>2</v>
      </c>
      <c r="H216" s="51">
        <f t="shared" si="3"/>
        <v>100</v>
      </c>
      <c r="I216" s="37" t="str" cm="1">
        <f t="array" ref="I216">_xlfn.IFNA(_xlfn.IFS(G216=$M$4,$N$4,G216=$M$5,$N$5,G216=$M$6,$N$6),"No Bonus")</f>
        <v>No Bonus</v>
      </c>
    </row>
    <row r="217" spans="1:9" x14ac:dyDescent="0.25">
      <c r="A217" s="46" t="s">
        <v>338</v>
      </c>
      <c r="B217" s="47" t="s">
        <v>130</v>
      </c>
      <c r="C217" s="46" t="s">
        <v>306</v>
      </c>
      <c r="D217" s="48">
        <v>37678</v>
      </c>
      <c r="E217" s="49">
        <v>18</v>
      </c>
      <c r="F217" s="50">
        <v>108582</v>
      </c>
      <c r="G217" s="47">
        <v>2</v>
      </c>
      <c r="H217" s="51">
        <f t="shared" si="3"/>
        <v>100</v>
      </c>
      <c r="I217" s="37" t="str" cm="1">
        <f t="array" ref="I217">_xlfn.IFNA(_xlfn.IFS(G217=$M$4,$N$4,G217=$M$5,$N$5,G217=$M$6,$N$6),"No Bonus")</f>
        <v>No Bonus</v>
      </c>
    </row>
    <row r="218" spans="1:9" x14ac:dyDescent="0.25">
      <c r="A218" s="46" t="s">
        <v>339</v>
      </c>
      <c r="B218" s="47" t="s">
        <v>117</v>
      </c>
      <c r="C218" s="46" t="s">
        <v>306</v>
      </c>
      <c r="D218" s="48">
        <v>37682</v>
      </c>
      <c r="E218" s="49">
        <v>18</v>
      </c>
      <c r="F218" s="50">
        <v>45498</v>
      </c>
      <c r="G218" s="47">
        <v>3</v>
      </c>
      <c r="H218" s="51">
        <f t="shared" si="3"/>
        <v>900</v>
      </c>
      <c r="I218" s="37" cm="1">
        <f t="array" ref="I218">_xlfn.IFNA(_xlfn.IFS(G218=$M$4,$N$4,G218=$M$5,$N$5,G218=$M$6,$N$6),"No Bonus")</f>
        <v>900</v>
      </c>
    </row>
    <row r="219" spans="1:9" x14ac:dyDescent="0.25">
      <c r="A219" s="46" t="s">
        <v>340</v>
      </c>
      <c r="B219" s="47" t="s">
        <v>117</v>
      </c>
      <c r="C219" s="46" t="s">
        <v>306</v>
      </c>
      <c r="D219" s="48">
        <v>38055</v>
      </c>
      <c r="E219" s="49">
        <v>17</v>
      </c>
      <c r="F219" s="50">
        <v>55683</v>
      </c>
      <c r="G219" s="47">
        <v>5</v>
      </c>
      <c r="H219" s="51">
        <f t="shared" si="3"/>
        <v>3000</v>
      </c>
      <c r="I219" s="37" cm="1">
        <f t="array" ref="I219">_xlfn.IFNA(_xlfn.IFS(G219=$M$4,$N$4,G219=$M$5,$N$5,G219=$M$6,$N$6),"No Bonus")</f>
        <v>3000</v>
      </c>
    </row>
    <row r="220" spans="1:9" x14ac:dyDescent="0.25">
      <c r="A220" s="46" t="s">
        <v>341</v>
      </c>
      <c r="B220" s="47" t="s">
        <v>113</v>
      </c>
      <c r="C220" s="46" t="s">
        <v>306</v>
      </c>
      <c r="D220" s="48">
        <v>38404</v>
      </c>
      <c r="E220" s="49">
        <v>16</v>
      </c>
      <c r="F220" s="50">
        <v>63745</v>
      </c>
      <c r="G220" s="47">
        <v>2</v>
      </c>
      <c r="H220" s="51">
        <f t="shared" si="3"/>
        <v>100</v>
      </c>
      <c r="I220" s="37" t="str" cm="1">
        <f t="array" ref="I220">_xlfn.IFNA(_xlfn.IFS(G220=$M$4,$N$4,G220=$M$5,$N$5,G220=$M$6,$N$6),"No Bonus")</f>
        <v>No Bonus</v>
      </c>
    </row>
    <row r="221" spans="1:9" x14ac:dyDescent="0.25">
      <c r="A221" s="46" t="s">
        <v>342</v>
      </c>
      <c r="B221" s="47" t="s">
        <v>121</v>
      </c>
      <c r="C221" s="46" t="s">
        <v>306</v>
      </c>
      <c r="D221" s="48">
        <v>38409</v>
      </c>
      <c r="E221" s="49">
        <v>16</v>
      </c>
      <c r="F221" s="50">
        <v>77739</v>
      </c>
      <c r="G221" s="47">
        <v>3</v>
      </c>
      <c r="H221" s="51">
        <f t="shared" si="3"/>
        <v>900</v>
      </c>
      <c r="I221" s="37" cm="1">
        <f t="array" ref="I221">_xlfn.IFNA(_xlfn.IFS(G221=$M$4,$N$4,G221=$M$5,$N$5,G221=$M$6,$N$6),"No Bonus")</f>
        <v>900</v>
      </c>
    </row>
    <row r="222" spans="1:9" x14ac:dyDescent="0.25">
      <c r="A222" s="46" t="s">
        <v>343</v>
      </c>
      <c r="B222" s="47" t="s">
        <v>117</v>
      </c>
      <c r="C222" s="46" t="s">
        <v>306</v>
      </c>
      <c r="D222" s="48">
        <v>39151</v>
      </c>
      <c r="E222" s="49">
        <v>14</v>
      </c>
      <c r="F222" s="50">
        <v>55397</v>
      </c>
      <c r="G222" s="47">
        <v>2</v>
      </c>
      <c r="H222" s="51">
        <f t="shared" si="3"/>
        <v>100</v>
      </c>
      <c r="I222" s="37" t="str" cm="1">
        <f t="array" ref="I222">_xlfn.IFNA(_xlfn.IFS(G222=$M$4,$N$4,G222=$M$5,$N$5,G222=$M$6,$N$6),"No Bonus")</f>
        <v>No Bonus</v>
      </c>
    </row>
    <row r="223" spans="1:9" x14ac:dyDescent="0.25">
      <c r="A223" s="46" t="s">
        <v>344</v>
      </c>
      <c r="B223" s="47" t="s">
        <v>108</v>
      </c>
      <c r="C223" s="46" t="s">
        <v>306</v>
      </c>
      <c r="D223" s="48">
        <v>40616</v>
      </c>
      <c r="E223" s="49">
        <v>10</v>
      </c>
      <c r="F223" s="50">
        <v>43656</v>
      </c>
      <c r="G223" s="47">
        <v>4</v>
      </c>
      <c r="H223" s="51">
        <f t="shared" si="3"/>
        <v>1500</v>
      </c>
      <c r="I223" s="37" cm="1">
        <f t="array" ref="I223">_xlfn.IFNA(_xlfn.IFS(G223=$M$4,$N$4,G223=$M$5,$N$5,G223=$M$6,$N$6),"No Bonus")</f>
        <v>1500</v>
      </c>
    </row>
    <row r="224" spans="1:9" x14ac:dyDescent="0.25">
      <c r="A224" s="46" t="s">
        <v>345</v>
      </c>
      <c r="B224" s="47" t="s">
        <v>117</v>
      </c>
      <c r="C224" s="46" t="s">
        <v>306</v>
      </c>
      <c r="D224" s="48">
        <v>41681</v>
      </c>
      <c r="E224" s="49">
        <v>7</v>
      </c>
      <c r="F224" s="50">
        <v>80066</v>
      </c>
      <c r="G224" s="47">
        <v>1</v>
      </c>
      <c r="H224" s="51">
        <f t="shared" si="3"/>
        <v>0</v>
      </c>
      <c r="I224" s="37" t="str" cm="1">
        <f t="array" ref="I224">_xlfn.IFNA(_xlfn.IFS(G224=$M$4,$N$4,G224=$M$5,$N$5,G224=$M$6,$N$6),"No Bonus")</f>
        <v>No Bonus</v>
      </c>
    </row>
    <row r="225" spans="1:9" x14ac:dyDescent="0.25">
      <c r="A225" s="46" t="s">
        <v>346</v>
      </c>
      <c r="B225" s="47" t="s">
        <v>108</v>
      </c>
      <c r="C225" s="46" t="s">
        <v>306</v>
      </c>
      <c r="D225" s="48">
        <v>42103</v>
      </c>
      <c r="E225" s="49">
        <v>6</v>
      </c>
      <c r="F225" s="50">
        <v>54894</v>
      </c>
      <c r="G225" s="47">
        <v>1</v>
      </c>
      <c r="H225" s="51">
        <f t="shared" si="3"/>
        <v>0</v>
      </c>
      <c r="I225" s="37" t="str" cm="1">
        <f t="array" ref="I225">_xlfn.IFNA(_xlfn.IFS(G225=$M$4,$N$4,G225=$M$5,$N$5,G225=$M$6,$N$6),"No Bonus")</f>
        <v>No Bonus</v>
      </c>
    </row>
    <row r="226" spans="1:9" x14ac:dyDescent="0.25">
      <c r="A226" s="46" t="s">
        <v>347</v>
      </c>
      <c r="B226" s="47" t="s">
        <v>121</v>
      </c>
      <c r="C226" s="46" t="s">
        <v>306</v>
      </c>
      <c r="D226" s="48">
        <v>42104</v>
      </c>
      <c r="E226" s="49">
        <v>6</v>
      </c>
      <c r="F226" s="50">
        <v>80600</v>
      </c>
      <c r="G226" s="47">
        <v>5</v>
      </c>
      <c r="H226" s="51">
        <f t="shared" si="3"/>
        <v>3000</v>
      </c>
      <c r="I226" s="37" cm="1">
        <f t="array" ref="I226">_xlfn.IFNA(_xlfn.IFS(G226=$M$4,$N$4,G226=$M$5,$N$5,G226=$M$6,$N$6),"No Bonus")</f>
        <v>3000</v>
      </c>
    </row>
    <row r="227" spans="1:9" x14ac:dyDescent="0.25">
      <c r="A227" s="46" t="s">
        <v>348</v>
      </c>
      <c r="B227" s="47" t="s">
        <v>130</v>
      </c>
      <c r="C227" s="46" t="s">
        <v>306</v>
      </c>
      <c r="D227" s="48">
        <v>40259</v>
      </c>
      <c r="E227" s="49">
        <v>11</v>
      </c>
      <c r="F227" s="50">
        <v>108167</v>
      </c>
      <c r="G227" s="47">
        <v>4</v>
      </c>
      <c r="H227" s="51">
        <f t="shared" si="3"/>
        <v>1500</v>
      </c>
      <c r="I227" s="37" cm="1">
        <f t="array" ref="I227">_xlfn.IFNA(_xlfn.IFS(G227=$M$4,$N$4,G227=$M$5,$N$5,G227=$M$6,$N$6),"No Bonus")</f>
        <v>1500</v>
      </c>
    </row>
    <row r="228" spans="1:9" x14ac:dyDescent="0.25">
      <c r="A228" s="46" t="s">
        <v>349</v>
      </c>
      <c r="B228" s="47" t="s">
        <v>121</v>
      </c>
      <c r="C228" s="46" t="s">
        <v>306</v>
      </c>
      <c r="D228" s="48">
        <v>40617</v>
      </c>
      <c r="E228" s="49">
        <v>10</v>
      </c>
      <c r="F228" s="50">
        <v>124571</v>
      </c>
      <c r="G228" s="47">
        <v>3</v>
      </c>
      <c r="H228" s="51">
        <f t="shared" si="3"/>
        <v>900</v>
      </c>
      <c r="I228" s="37" cm="1">
        <f t="array" ref="I228">_xlfn.IFNA(_xlfn.IFS(G228=$M$4,$N$4,G228=$M$5,$N$5,G228=$M$6,$N$6),"No Bonus")</f>
        <v>900</v>
      </c>
    </row>
    <row r="229" spans="1:9" x14ac:dyDescent="0.25">
      <c r="A229" s="46" t="s">
        <v>350</v>
      </c>
      <c r="B229" s="47" t="s">
        <v>121</v>
      </c>
      <c r="C229" s="46" t="s">
        <v>306</v>
      </c>
      <c r="D229" s="48">
        <v>41347</v>
      </c>
      <c r="E229" s="49">
        <v>8</v>
      </c>
      <c r="F229" s="50">
        <v>60684</v>
      </c>
      <c r="G229" s="47">
        <v>3</v>
      </c>
      <c r="H229" s="51">
        <f t="shared" si="3"/>
        <v>900</v>
      </c>
      <c r="I229" s="37" cm="1">
        <f t="array" ref="I229">_xlfn.IFNA(_xlfn.IFS(G229=$M$4,$N$4,G229=$M$5,$N$5,G229=$M$6,$N$6),"No Bonus")</f>
        <v>900</v>
      </c>
    </row>
    <row r="230" spans="1:9" x14ac:dyDescent="0.25">
      <c r="A230" s="46" t="s">
        <v>351</v>
      </c>
      <c r="B230" s="47" t="s">
        <v>117</v>
      </c>
      <c r="C230" s="46" t="s">
        <v>306</v>
      </c>
      <c r="D230" s="48">
        <v>41376</v>
      </c>
      <c r="E230" s="49">
        <v>8</v>
      </c>
      <c r="F230" s="50">
        <v>89796</v>
      </c>
      <c r="G230" s="47">
        <v>3</v>
      </c>
      <c r="H230" s="51">
        <f t="shared" si="3"/>
        <v>900</v>
      </c>
      <c r="I230" s="37" cm="1">
        <f t="array" ref="I230">_xlfn.IFNA(_xlfn.IFS(G230=$M$4,$N$4,G230=$M$5,$N$5,G230=$M$6,$N$6),"No Bonus")</f>
        <v>900</v>
      </c>
    </row>
    <row r="231" spans="1:9" x14ac:dyDescent="0.25">
      <c r="A231" s="46" t="s">
        <v>352</v>
      </c>
      <c r="B231" s="47" t="s">
        <v>117</v>
      </c>
      <c r="C231" s="46" t="s">
        <v>306</v>
      </c>
      <c r="D231" s="48">
        <v>39891</v>
      </c>
      <c r="E231" s="49">
        <v>12</v>
      </c>
      <c r="F231" s="50">
        <v>101665</v>
      </c>
      <c r="G231" s="47">
        <v>2</v>
      </c>
      <c r="H231" s="51">
        <f t="shared" si="3"/>
        <v>100</v>
      </c>
      <c r="I231" s="37" t="str" cm="1">
        <f t="array" ref="I231">_xlfn.IFNA(_xlfn.IFS(G231=$M$4,$N$4,G231=$M$5,$N$5,G231=$M$6,$N$6),"No Bonus")</f>
        <v>No Bonus</v>
      </c>
    </row>
    <row r="232" spans="1:9" x14ac:dyDescent="0.25">
      <c r="A232" s="46" t="s">
        <v>353</v>
      </c>
      <c r="B232" s="47" t="s">
        <v>130</v>
      </c>
      <c r="C232" s="46" t="s">
        <v>306</v>
      </c>
      <c r="D232" s="48">
        <v>39894</v>
      </c>
      <c r="E232" s="49">
        <v>12</v>
      </c>
      <c r="F232" s="50">
        <v>103608</v>
      </c>
      <c r="G232" s="47">
        <v>1</v>
      </c>
      <c r="H232" s="51">
        <f t="shared" si="3"/>
        <v>0</v>
      </c>
      <c r="I232" s="37" t="str" cm="1">
        <f t="array" ref="I232">_xlfn.IFNA(_xlfn.IFS(G232=$M$4,$N$4,G232=$M$5,$N$5,G232=$M$6,$N$6),"No Bonus")</f>
        <v>No Bonus</v>
      </c>
    </row>
    <row r="233" spans="1:9" x14ac:dyDescent="0.25">
      <c r="A233" s="46" t="s">
        <v>354</v>
      </c>
      <c r="B233" s="47" t="s">
        <v>121</v>
      </c>
      <c r="C233" s="46" t="s">
        <v>306</v>
      </c>
      <c r="D233" s="48">
        <v>37347</v>
      </c>
      <c r="E233" s="49">
        <v>19</v>
      </c>
      <c r="F233" s="50">
        <v>95553</v>
      </c>
      <c r="G233" s="47">
        <v>1</v>
      </c>
      <c r="H233" s="51">
        <f t="shared" si="3"/>
        <v>0</v>
      </c>
      <c r="I233" s="37" t="str" cm="1">
        <f t="array" ref="I233">_xlfn.IFNA(_xlfn.IFS(G233=$M$4,$N$4,G233=$M$5,$N$5,G233=$M$6,$N$6),"No Bonus")</f>
        <v>No Bonus</v>
      </c>
    </row>
    <row r="234" spans="1:9" x14ac:dyDescent="0.25">
      <c r="A234" s="46" t="s">
        <v>355</v>
      </c>
      <c r="B234" s="47" t="s">
        <v>121</v>
      </c>
      <c r="C234" s="46" t="s">
        <v>306</v>
      </c>
      <c r="D234" s="48">
        <v>37351</v>
      </c>
      <c r="E234" s="49">
        <v>19</v>
      </c>
      <c r="F234" s="50">
        <v>60725</v>
      </c>
      <c r="G234" s="47">
        <v>4</v>
      </c>
      <c r="H234" s="51">
        <f t="shared" si="3"/>
        <v>1500</v>
      </c>
      <c r="I234" s="37" cm="1">
        <f t="array" ref="I234">_xlfn.IFNA(_xlfn.IFS(G234=$M$4,$N$4,G234=$M$5,$N$5,G234=$M$6,$N$6),"No Bonus")</f>
        <v>1500</v>
      </c>
    </row>
    <row r="235" spans="1:9" x14ac:dyDescent="0.25">
      <c r="A235" s="46" t="s">
        <v>356</v>
      </c>
      <c r="B235" s="47" t="s">
        <v>121</v>
      </c>
      <c r="C235" s="46" t="s">
        <v>306</v>
      </c>
      <c r="D235" s="48">
        <v>37715</v>
      </c>
      <c r="E235" s="49">
        <v>18</v>
      </c>
      <c r="F235" s="50">
        <v>95190</v>
      </c>
      <c r="G235" s="47">
        <v>3</v>
      </c>
      <c r="H235" s="51">
        <f t="shared" si="3"/>
        <v>900</v>
      </c>
      <c r="I235" s="37" cm="1">
        <f t="array" ref="I235">_xlfn.IFNA(_xlfn.IFS(G235=$M$4,$N$4,G235=$M$5,$N$5,G235=$M$6,$N$6),"No Bonus")</f>
        <v>900</v>
      </c>
    </row>
    <row r="236" spans="1:9" x14ac:dyDescent="0.25">
      <c r="A236" s="46" t="s">
        <v>357</v>
      </c>
      <c r="B236" s="47" t="s">
        <v>117</v>
      </c>
      <c r="C236" s="46" t="s">
        <v>306</v>
      </c>
      <c r="D236" s="48">
        <v>38808</v>
      </c>
      <c r="E236" s="49">
        <v>15</v>
      </c>
      <c r="F236" s="50">
        <v>120516</v>
      </c>
      <c r="G236" s="47">
        <v>1</v>
      </c>
      <c r="H236" s="51">
        <f t="shared" si="3"/>
        <v>0</v>
      </c>
      <c r="I236" s="37" t="str" cm="1">
        <f t="array" ref="I236">_xlfn.IFNA(_xlfn.IFS(G236=$M$4,$N$4,G236=$M$5,$N$5,G236=$M$6,$N$6),"No Bonus")</f>
        <v>No Bonus</v>
      </c>
    </row>
    <row r="237" spans="1:9" x14ac:dyDescent="0.25">
      <c r="A237" s="46" t="s">
        <v>358</v>
      </c>
      <c r="B237" s="47" t="s">
        <v>108</v>
      </c>
      <c r="C237" s="46" t="s">
        <v>306</v>
      </c>
      <c r="D237" s="48">
        <v>39887</v>
      </c>
      <c r="E237" s="49">
        <v>12</v>
      </c>
      <c r="F237" s="50">
        <v>82468</v>
      </c>
      <c r="G237" s="47">
        <v>1</v>
      </c>
      <c r="H237" s="51">
        <f t="shared" si="3"/>
        <v>0</v>
      </c>
      <c r="I237" s="37" t="str" cm="1">
        <f t="array" ref="I237">_xlfn.IFNA(_xlfn.IFS(G237=$M$4,$N$4,G237=$M$5,$N$5,G237=$M$6,$N$6),"No Bonus")</f>
        <v>No Bonus</v>
      </c>
    </row>
    <row r="238" spans="1:9" x14ac:dyDescent="0.25">
      <c r="A238" s="46" t="s">
        <v>359</v>
      </c>
      <c r="B238" s="47" t="s">
        <v>117</v>
      </c>
      <c r="C238" s="46" t="s">
        <v>306</v>
      </c>
      <c r="D238" s="48">
        <v>39899</v>
      </c>
      <c r="E238" s="49">
        <v>12</v>
      </c>
      <c r="F238" s="50">
        <v>47066</v>
      </c>
      <c r="G238" s="47">
        <v>1</v>
      </c>
      <c r="H238" s="51">
        <f t="shared" si="3"/>
        <v>0</v>
      </c>
      <c r="I238" s="37" t="str" cm="1">
        <f t="array" ref="I238">_xlfn.IFNA(_xlfn.IFS(G238=$M$4,$N$4,G238=$M$5,$N$5,G238=$M$6,$N$6),"No Bonus")</f>
        <v>No Bonus</v>
      </c>
    </row>
    <row r="239" spans="1:9" x14ac:dyDescent="0.25">
      <c r="A239" s="46" t="s">
        <v>360</v>
      </c>
      <c r="B239" s="47" t="s">
        <v>117</v>
      </c>
      <c r="C239" s="46" t="s">
        <v>306</v>
      </c>
      <c r="D239" s="48">
        <v>39910</v>
      </c>
      <c r="E239" s="49">
        <v>12</v>
      </c>
      <c r="F239" s="50">
        <v>75425</v>
      </c>
      <c r="G239" s="47">
        <v>5</v>
      </c>
      <c r="H239" s="51">
        <f t="shared" si="3"/>
        <v>3000</v>
      </c>
      <c r="I239" s="37" cm="1">
        <f t="array" ref="I239">_xlfn.IFNA(_xlfn.IFS(G239=$M$4,$N$4,G239=$M$5,$N$5,G239=$M$6,$N$6),"No Bonus")</f>
        <v>3000</v>
      </c>
    </row>
    <row r="240" spans="1:9" x14ac:dyDescent="0.25">
      <c r="A240" s="46" t="s">
        <v>361</v>
      </c>
      <c r="B240" s="47" t="s">
        <v>117</v>
      </c>
      <c r="C240" s="46" t="s">
        <v>306</v>
      </c>
      <c r="D240" s="48">
        <v>40267</v>
      </c>
      <c r="E240" s="49">
        <v>11</v>
      </c>
      <c r="F240" s="50">
        <v>62646</v>
      </c>
      <c r="G240" s="47">
        <v>2</v>
      </c>
      <c r="H240" s="51">
        <f t="shared" si="3"/>
        <v>100</v>
      </c>
      <c r="I240" s="37" t="str" cm="1">
        <f t="array" ref="I240">_xlfn.IFNA(_xlfn.IFS(G240=$M$4,$N$4,G240=$M$5,$N$5,G240=$M$6,$N$6),"No Bonus")</f>
        <v>No Bonus</v>
      </c>
    </row>
    <row r="241" spans="1:9" x14ac:dyDescent="0.25">
      <c r="A241" s="46" t="s">
        <v>362</v>
      </c>
      <c r="B241" s="47" t="s">
        <v>121</v>
      </c>
      <c r="C241" s="46" t="s">
        <v>306</v>
      </c>
      <c r="D241" s="48">
        <v>40623</v>
      </c>
      <c r="E241" s="49">
        <v>10</v>
      </c>
      <c r="F241" s="50">
        <v>102244</v>
      </c>
      <c r="G241" s="47">
        <v>2</v>
      </c>
      <c r="H241" s="51">
        <f t="shared" si="3"/>
        <v>100</v>
      </c>
      <c r="I241" s="37" t="str" cm="1">
        <f t="array" ref="I241">_xlfn.IFNA(_xlfn.IFS(G241=$M$4,$N$4,G241=$M$5,$N$5,G241=$M$6,$N$6),"No Bonus")</f>
        <v>No Bonus</v>
      </c>
    </row>
    <row r="242" spans="1:9" x14ac:dyDescent="0.25">
      <c r="A242" s="46" t="s">
        <v>363</v>
      </c>
      <c r="B242" s="47" t="s">
        <v>121</v>
      </c>
      <c r="C242" s="46" t="s">
        <v>306</v>
      </c>
      <c r="D242" s="48">
        <v>41348</v>
      </c>
      <c r="E242" s="49">
        <v>8</v>
      </c>
      <c r="F242" s="50">
        <v>124999</v>
      </c>
      <c r="G242" s="47">
        <v>5</v>
      </c>
      <c r="H242" s="51">
        <f t="shared" si="3"/>
        <v>3000</v>
      </c>
      <c r="I242" s="37" cm="1">
        <f t="array" ref="I242">_xlfn.IFNA(_xlfn.IFS(G242=$M$4,$N$4,G242=$M$5,$N$5,G242=$M$6,$N$6),"No Bonus")</f>
        <v>3000</v>
      </c>
    </row>
    <row r="243" spans="1:9" x14ac:dyDescent="0.25">
      <c r="A243" s="46" t="s">
        <v>364</v>
      </c>
      <c r="B243" s="47" t="s">
        <v>121</v>
      </c>
      <c r="C243" s="46" t="s">
        <v>306</v>
      </c>
      <c r="D243" s="48">
        <v>41712</v>
      </c>
      <c r="E243" s="49">
        <v>7</v>
      </c>
      <c r="F243" s="50">
        <v>114912</v>
      </c>
      <c r="G243" s="47">
        <v>3</v>
      </c>
      <c r="H243" s="51">
        <f t="shared" si="3"/>
        <v>900</v>
      </c>
      <c r="I243" s="37" cm="1">
        <f t="array" ref="I243">_xlfn.IFNA(_xlfn.IFS(G243=$M$4,$N$4,G243=$M$5,$N$5,G243=$M$6,$N$6),"No Bonus")</f>
        <v>900</v>
      </c>
    </row>
    <row r="244" spans="1:9" x14ac:dyDescent="0.25">
      <c r="A244" s="46" t="s">
        <v>365</v>
      </c>
      <c r="B244" s="47" t="s">
        <v>130</v>
      </c>
      <c r="C244" s="46" t="s">
        <v>306</v>
      </c>
      <c r="D244" s="48">
        <v>42134</v>
      </c>
      <c r="E244" s="49">
        <v>6</v>
      </c>
      <c r="F244" s="50">
        <v>51756</v>
      </c>
      <c r="G244" s="47">
        <v>4</v>
      </c>
      <c r="H244" s="51">
        <f t="shared" si="3"/>
        <v>1500</v>
      </c>
      <c r="I244" s="37" cm="1">
        <f t="array" ref="I244">_xlfn.IFNA(_xlfn.IFS(G244=$M$4,$N$4,G244=$M$5,$N$5,G244=$M$6,$N$6),"No Bonus")</f>
        <v>1500</v>
      </c>
    </row>
    <row r="245" spans="1:9" x14ac:dyDescent="0.25">
      <c r="A245" s="46" t="s">
        <v>366</v>
      </c>
      <c r="B245" s="47" t="s">
        <v>113</v>
      </c>
      <c r="C245" s="46" t="s">
        <v>306</v>
      </c>
      <c r="D245" s="48">
        <v>40675</v>
      </c>
      <c r="E245" s="49">
        <v>10</v>
      </c>
      <c r="F245" s="50">
        <v>85667</v>
      </c>
      <c r="G245" s="47">
        <v>4</v>
      </c>
      <c r="H245" s="51">
        <f t="shared" si="3"/>
        <v>1500</v>
      </c>
      <c r="I245" s="37" cm="1">
        <f t="array" ref="I245">_xlfn.IFNA(_xlfn.IFS(G245=$M$4,$N$4,G245=$M$5,$N$5,G245=$M$6,$N$6),"No Bonus")</f>
        <v>1500</v>
      </c>
    </row>
    <row r="246" spans="1:9" x14ac:dyDescent="0.25">
      <c r="A246" s="46" t="s">
        <v>367</v>
      </c>
      <c r="B246" s="47" t="s">
        <v>121</v>
      </c>
      <c r="C246" s="46" t="s">
        <v>306</v>
      </c>
      <c r="D246" s="48">
        <v>41379</v>
      </c>
      <c r="E246" s="49">
        <v>8</v>
      </c>
      <c r="F246" s="50">
        <v>76361</v>
      </c>
      <c r="G246" s="47">
        <v>2</v>
      </c>
      <c r="H246" s="51">
        <f t="shared" si="3"/>
        <v>100</v>
      </c>
      <c r="I246" s="37" t="str" cm="1">
        <f t="array" ref="I246">_xlfn.IFNA(_xlfn.IFS(G246=$M$4,$N$4,G246=$M$5,$N$5,G246=$M$6,$N$6),"No Bonus")</f>
        <v>No Bonus</v>
      </c>
    </row>
    <row r="247" spans="1:9" x14ac:dyDescent="0.25">
      <c r="A247" s="46" t="s">
        <v>368</v>
      </c>
      <c r="B247" s="47" t="s">
        <v>117</v>
      </c>
      <c r="C247" s="46" t="s">
        <v>306</v>
      </c>
      <c r="D247" s="48">
        <v>41380</v>
      </c>
      <c r="E247" s="49">
        <v>8</v>
      </c>
      <c r="F247" s="50">
        <v>42913</v>
      </c>
      <c r="G247" s="47">
        <v>5</v>
      </c>
      <c r="H247" s="51">
        <f t="shared" si="3"/>
        <v>3000</v>
      </c>
      <c r="I247" s="37" cm="1">
        <f t="array" ref="I247">_xlfn.IFNA(_xlfn.IFS(G247=$M$4,$N$4,G247=$M$5,$N$5,G247=$M$6,$N$6),"No Bonus")</f>
        <v>3000</v>
      </c>
    </row>
    <row r="248" spans="1:9" x14ac:dyDescent="0.25">
      <c r="A248" s="46" t="s">
        <v>369</v>
      </c>
      <c r="B248" s="47" t="s">
        <v>117</v>
      </c>
      <c r="C248" s="46" t="s">
        <v>306</v>
      </c>
      <c r="D248" s="48">
        <v>41390</v>
      </c>
      <c r="E248" s="49">
        <v>8</v>
      </c>
      <c r="F248" s="50">
        <v>99718</v>
      </c>
      <c r="G248" s="47">
        <v>3</v>
      </c>
      <c r="H248" s="51">
        <f t="shared" si="3"/>
        <v>900</v>
      </c>
      <c r="I248" s="37" cm="1">
        <f t="array" ref="I248">_xlfn.IFNA(_xlfn.IFS(G248=$M$4,$N$4,G248=$M$5,$N$5,G248=$M$6,$N$6),"No Bonus")</f>
        <v>900</v>
      </c>
    </row>
    <row r="249" spans="1:9" x14ac:dyDescent="0.25">
      <c r="A249" s="46" t="s">
        <v>370</v>
      </c>
      <c r="B249" s="47" t="s">
        <v>113</v>
      </c>
      <c r="C249" s="46" t="s">
        <v>306</v>
      </c>
      <c r="D249" s="48">
        <v>37005</v>
      </c>
      <c r="E249" s="49">
        <v>20</v>
      </c>
      <c r="F249" s="50">
        <v>62074</v>
      </c>
      <c r="G249" s="47">
        <v>1</v>
      </c>
      <c r="H249" s="51">
        <f t="shared" si="3"/>
        <v>0</v>
      </c>
      <c r="I249" s="37" t="str" cm="1">
        <f t="array" ref="I249">_xlfn.IFNA(_xlfn.IFS(G249=$M$4,$N$4,G249=$M$5,$N$5,G249=$M$6,$N$6),"No Bonus")</f>
        <v>No Bonus</v>
      </c>
    </row>
    <row r="250" spans="1:9" x14ac:dyDescent="0.25">
      <c r="A250" s="46" t="s">
        <v>371</v>
      </c>
      <c r="B250" s="47" t="s">
        <v>117</v>
      </c>
      <c r="C250" s="46" t="s">
        <v>306</v>
      </c>
      <c r="D250" s="48">
        <v>37010</v>
      </c>
      <c r="E250" s="49">
        <v>20</v>
      </c>
      <c r="F250" s="50">
        <v>97294</v>
      </c>
      <c r="G250" s="47">
        <v>5</v>
      </c>
      <c r="H250" s="51">
        <f t="shared" si="3"/>
        <v>3000</v>
      </c>
      <c r="I250" s="37" cm="1">
        <f t="array" ref="I250">_xlfn.IFNA(_xlfn.IFS(G250=$M$4,$N$4,G250=$M$5,$N$5,G250=$M$6,$N$6),"No Bonus")</f>
        <v>3000</v>
      </c>
    </row>
    <row r="251" spans="1:9" x14ac:dyDescent="0.25">
      <c r="A251" s="46" t="s">
        <v>372</v>
      </c>
      <c r="B251" s="47" t="s">
        <v>108</v>
      </c>
      <c r="C251" s="46" t="s">
        <v>306</v>
      </c>
      <c r="D251" s="48">
        <v>37016</v>
      </c>
      <c r="E251" s="49">
        <v>20</v>
      </c>
      <c r="F251" s="50">
        <v>91384</v>
      </c>
      <c r="G251" s="47">
        <v>5</v>
      </c>
      <c r="H251" s="51">
        <f t="shared" si="3"/>
        <v>3000</v>
      </c>
      <c r="I251" s="37" cm="1">
        <f t="array" ref="I251">_xlfn.IFNA(_xlfn.IFS(G251=$M$4,$N$4,G251=$M$5,$N$5,G251=$M$6,$N$6),"No Bonus")</f>
        <v>3000</v>
      </c>
    </row>
    <row r="252" spans="1:9" x14ac:dyDescent="0.25">
      <c r="A252" s="46" t="s">
        <v>373</v>
      </c>
      <c r="B252" s="47" t="s">
        <v>130</v>
      </c>
      <c r="C252" s="46" t="s">
        <v>306</v>
      </c>
      <c r="D252" s="48">
        <v>37361</v>
      </c>
      <c r="E252" s="49">
        <v>19</v>
      </c>
      <c r="F252" s="50">
        <v>121377</v>
      </c>
      <c r="G252" s="47">
        <v>5</v>
      </c>
      <c r="H252" s="51">
        <f t="shared" si="3"/>
        <v>3000</v>
      </c>
      <c r="I252" s="37" cm="1">
        <f t="array" ref="I252">_xlfn.IFNA(_xlfn.IFS(G252=$M$4,$N$4,G252=$M$5,$N$5,G252=$M$6,$N$6),"No Bonus")</f>
        <v>3000</v>
      </c>
    </row>
    <row r="253" spans="1:9" x14ac:dyDescent="0.25">
      <c r="A253" s="46" t="s">
        <v>374</v>
      </c>
      <c r="B253" s="47" t="s">
        <v>121</v>
      </c>
      <c r="C253" s="46" t="s">
        <v>306</v>
      </c>
      <c r="D253" s="48">
        <v>37383</v>
      </c>
      <c r="E253" s="49">
        <v>19</v>
      </c>
      <c r="F253" s="50">
        <v>117432</v>
      </c>
      <c r="G253" s="47">
        <v>4</v>
      </c>
      <c r="H253" s="51">
        <f t="shared" si="3"/>
        <v>1500</v>
      </c>
      <c r="I253" s="37" cm="1">
        <f t="array" ref="I253">_xlfn.IFNA(_xlfn.IFS(G253=$M$4,$N$4,G253=$M$5,$N$5,G253=$M$6,$N$6),"No Bonus")</f>
        <v>1500</v>
      </c>
    </row>
    <row r="254" spans="1:9" x14ac:dyDescent="0.25">
      <c r="A254" s="46" t="s">
        <v>375</v>
      </c>
      <c r="B254" s="47" t="s">
        <v>117</v>
      </c>
      <c r="C254" s="46" t="s">
        <v>306</v>
      </c>
      <c r="D254" s="48">
        <v>38472</v>
      </c>
      <c r="E254" s="49">
        <v>16</v>
      </c>
      <c r="F254" s="50">
        <v>104621</v>
      </c>
      <c r="G254" s="47">
        <v>3</v>
      </c>
      <c r="H254" s="51">
        <f t="shared" si="3"/>
        <v>900</v>
      </c>
      <c r="I254" s="37" cm="1">
        <f t="array" ref="I254">_xlfn.IFNA(_xlfn.IFS(G254=$M$4,$N$4,G254=$M$5,$N$5,G254=$M$6,$N$6),"No Bonus")</f>
        <v>900</v>
      </c>
    </row>
    <row r="255" spans="1:9" x14ac:dyDescent="0.25">
      <c r="A255" s="46" t="s">
        <v>376</v>
      </c>
      <c r="B255" s="47" t="s">
        <v>121</v>
      </c>
      <c r="C255" s="46" t="s">
        <v>306</v>
      </c>
      <c r="D255" s="48">
        <v>41758</v>
      </c>
      <c r="E255" s="49">
        <v>7</v>
      </c>
      <c r="F255" s="50">
        <v>85202</v>
      </c>
      <c r="G255" s="47">
        <v>3</v>
      </c>
      <c r="H255" s="51">
        <f t="shared" si="3"/>
        <v>900</v>
      </c>
      <c r="I255" s="37" cm="1">
        <f t="array" ref="I255">_xlfn.IFNA(_xlfn.IFS(G255=$M$4,$N$4,G255=$M$5,$N$5,G255=$M$6,$N$6),"No Bonus")</f>
        <v>900</v>
      </c>
    </row>
    <row r="256" spans="1:9" x14ac:dyDescent="0.25">
      <c r="A256" s="46" t="s">
        <v>377</v>
      </c>
      <c r="B256" s="47" t="s">
        <v>117</v>
      </c>
      <c r="C256" s="46" t="s">
        <v>306</v>
      </c>
      <c r="D256" s="48">
        <v>42157</v>
      </c>
      <c r="E256" s="49">
        <v>6</v>
      </c>
      <c r="F256" s="50">
        <v>42102</v>
      </c>
      <c r="G256" s="47">
        <v>3</v>
      </c>
      <c r="H256" s="51">
        <f t="shared" si="3"/>
        <v>900</v>
      </c>
      <c r="I256" s="37" cm="1">
        <f t="array" ref="I256">_xlfn.IFNA(_xlfn.IFS(G256=$M$4,$N$4,G256=$M$5,$N$5,G256=$M$6,$N$6),"No Bonus")</f>
        <v>900</v>
      </c>
    </row>
    <row r="257" spans="1:9" x14ac:dyDescent="0.25">
      <c r="A257" s="46" t="s">
        <v>378</v>
      </c>
      <c r="B257" s="47" t="s">
        <v>121</v>
      </c>
      <c r="C257" s="46" t="s">
        <v>306</v>
      </c>
      <c r="D257" s="48">
        <v>40340</v>
      </c>
      <c r="E257" s="49">
        <v>11</v>
      </c>
      <c r="F257" s="50">
        <v>66624</v>
      </c>
      <c r="G257" s="47">
        <v>5</v>
      </c>
      <c r="H257" s="51">
        <f t="shared" si="3"/>
        <v>3000</v>
      </c>
      <c r="I257" s="37" cm="1">
        <f t="array" ref="I257">_xlfn.IFNA(_xlfn.IFS(G257=$M$4,$N$4,G257=$M$5,$N$5,G257=$M$6,$N$6),"No Bonus")</f>
        <v>3000</v>
      </c>
    </row>
    <row r="258" spans="1:9" x14ac:dyDescent="0.25">
      <c r="A258" s="46" t="s">
        <v>379</v>
      </c>
      <c r="B258" s="47" t="s">
        <v>121</v>
      </c>
      <c r="C258" s="46" t="s">
        <v>306</v>
      </c>
      <c r="D258" s="48">
        <v>39954</v>
      </c>
      <c r="E258" s="49">
        <v>12</v>
      </c>
      <c r="F258" s="50">
        <v>64887</v>
      </c>
      <c r="G258" s="47">
        <v>1</v>
      </c>
      <c r="H258" s="51">
        <f t="shared" si="3"/>
        <v>0</v>
      </c>
      <c r="I258" s="37" t="str" cm="1">
        <f t="array" ref="I258">_xlfn.IFNA(_xlfn.IFS(G258=$M$4,$N$4,G258=$M$5,$N$5,G258=$M$6,$N$6),"No Bonus")</f>
        <v>No Bonus</v>
      </c>
    </row>
    <row r="259" spans="1:9" x14ac:dyDescent="0.25">
      <c r="A259" s="46" t="s">
        <v>380</v>
      </c>
      <c r="B259" s="47" t="s">
        <v>113</v>
      </c>
      <c r="C259" s="46" t="s">
        <v>306</v>
      </c>
      <c r="D259" s="48">
        <v>39956</v>
      </c>
      <c r="E259" s="49">
        <v>12</v>
      </c>
      <c r="F259" s="50">
        <v>44751</v>
      </c>
      <c r="G259" s="47">
        <v>2</v>
      </c>
      <c r="H259" s="51">
        <f t="shared" si="3"/>
        <v>100</v>
      </c>
      <c r="I259" s="37" t="str" cm="1">
        <f t="array" ref="I259">_xlfn.IFNA(_xlfn.IFS(G259=$M$4,$N$4,G259=$M$5,$N$5,G259=$M$6,$N$6),"No Bonus")</f>
        <v>No Bonus</v>
      </c>
    </row>
    <row r="260" spans="1:9" x14ac:dyDescent="0.25">
      <c r="A260" s="46" t="s">
        <v>381</v>
      </c>
      <c r="B260" s="47" t="s">
        <v>117</v>
      </c>
      <c r="C260" s="46" t="s">
        <v>306</v>
      </c>
      <c r="D260" s="48">
        <v>37050</v>
      </c>
      <c r="E260" s="49">
        <v>20</v>
      </c>
      <c r="F260" s="50">
        <v>42470</v>
      </c>
      <c r="G260" s="47">
        <v>5</v>
      </c>
      <c r="H260" s="51">
        <f t="shared" ref="H260:H323" si="4">IF(G260=$M$8,$N$8,IF(G260=$M$7,$N$7,IF(G260=$M$6,$N$6,IF(G260=$M$5,$N$5,IF(G260=$M$4,$N$4)))))</f>
        <v>3000</v>
      </c>
      <c r="I260" s="37" cm="1">
        <f t="array" ref="I260">_xlfn.IFNA(_xlfn.IFS(G260=$M$4,$N$4,G260=$M$5,$N$5,G260=$M$6,$N$6),"No Bonus")</f>
        <v>3000</v>
      </c>
    </row>
    <row r="261" spans="1:9" x14ac:dyDescent="0.25">
      <c r="A261" s="46" t="s">
        <v>382</v>
      </c>
      <c r="B261" s="47" t="s">
        <v>117</v>
      </c>
      <c r="C261" s="46" t="s">
        <v>306</v>
      </c>
      <c r="D261" s="48">
        <v>37396</v>
      </c>
      <c r="E261" s="49">
        <v>19</v>
      </c>
      <c r="F261" s="50">
        <v>90126</v>
      </c>
      <c r="G261" s="47">
        <v>1</v>
      </c>
      <c r="H261" s="51">
        <f t="shared" si="4"/>
        <v>0</v>
      </c>
      <c r="I261" s="37" t="str" cm="1">
        <f t="array" ref="I261">_xlfn.IFNA(_xlfn.IFS(G261=$M$4,$N$4,G261=$M$5,$N$5,G261=$M$6,$N$6),"No Bonus")</f>
        <v>No Bonus</v>
      </c>
    </row>
    <row r="262" spans="1:9" x14ac:dyDescent="0.25">
      <c r="A262" s="46" t="s">
        <v>383</v>
      </c>
      <c r="B262" s="47" t="s">
        <v>117</v>
      </c>
      <c r="C262" s="46" t="s">
        <v>306</v>
      </c>
      <c r="D262" s="48">
        <v>37410</v>
      </c>
      <c r="E262" s="49">
        <v>19</v>
      </c>
      <c r="F262" s="50">
        <v>47765</v>
      </c>
      <c r="G262" s="47">
        <v>2</v>
      </c>
      <c r="H262" s="51">
        <f t="shared" si="4"/>
        <v>100</v>
      </c>
      <c r="I262" s="37" t="str" cm="1">
        <f t="array" ref="I262">_xlfn.IFNA(_xlfn.IFS(G262=$M$4,$N$4,G262=$M$5,$N$5,G262=$M$6,$N$6),"No Bonus")</f>
        <v>No Bonus</v>
      </c>
    </row>
    <row r="263" spans="1:9" x14ac:dyDescent="0.25">
      <c r="A263" s="46" t="s">
        <v>384</v>
      </c>
      <c r="B263" s="47" t="s">
        <v>108</v>
      </c>
      <c r="C263" s="46" t="s">
        <v>306</v>
      </c>
      <c r="D263" s="48">
        <v>37776</v>
      </c>
      <c r="E263" s="49">
        <v>18</v>
      </c>
      <c r="F263" s="50">
        <v>65500</v>
      </c>
      <c r="G263" s="47">
        <v>1</v>
      </c>
      <c r="H263" s="51">
        <f t="shared" si="4"/>
        <v>0</v>
      </c>
      <c r="I263" s="37" t="str" cm="1">
        <f t="array" ref="I263">_xlfn.IFNA(_xlfn.IFS(G263=$M$4,$N$4,G263=$M$5,$N$5,G263=$M$6,$N$6),"No Bonus")</f>
        <v>No Bonus</v>
      </c>
    </row>
    <row r="264" spans="1:9" x14ac:dyDescent="0.25">
      <c r="A264" s="46" t="s">
        <v>385</v>
      </c>
      <c r="B264" s="47" t="s">
        <v>130</v>
      </c>
      <c r="C264" s="46" t="s">
        <v>306</v>
      </c>
      <c r="D264" s="48">
        <v>37782</v>
      </c>
      <c r="E264" s="49">
        <v>18</v>
      </c>
      <c r="F264" s="50">
        <v>42664</v>
      </c>
      <c r="G264" s="47">
        <v>3</v>
      </c>
      <c r="H264" s="51">
        <f t="shared" si="4"/>
        <v>900</v>
      </c>
      <c r="I264" s="37" cm="1">
        <f t="array" ref="I264">_xlfn.IFNA(_xlfn.IFS(G264=$M$4,$N$4,G264=$M$5,$N$5,G264=$M$6,$N$6),"No Bonus")</f>
        <v>900</v>
      </c>
    </row>
    <row r="265" spans="1:9" x14ac:dyDescent="0.25">
      <c r="A265" s="46" t="s">
        <v>386</v>
      </c>
      <c r="B265" s="47" t="s">
        <v>117</v>
      </c>
      <c r="C265" s="46" t="s">
        <v>306</v>
      </c>
      <c r="D265" s="48">
        <v>37785</v>
      </c>
      <c r="E265" s="49">
        <v>18</v>
      </c>
      <c r="F265" s="50">
        <v>97758</v>
      </c>
      <c r="G265" s="47">
        <v>2</v>
      </c>
      <c r="H265" s="51">
        <f t="shared" si="4"/>
        <v>100</v>
      </c>
      <c r="I265" s="37" t="str" cm="1">
        <f t="array" ref="I265">_xlfn.IFNA(_xlfn.IFS(G265=$M$4,$N$4,G265=$M$5,$N$5,G265=$M$6,$N$6),"No Bonus")</f>
        <v>No Bonus</v>
      </c>
    </row>
    <row r="266" spans="1:9" x14ac:dyDescent="0.25">
      <c r="A266" s="46" t="s">
        <v>387</v>
      </c>
      <c r="B266" s="47" t="s">
        <v>117</v>
      </c>
      <c r="C266" s="46" t="s">
        <v>306</v>
      </c>
      <c r="D266" s="48">
        <v>38146</v>
      </c>
      <c r="E266" s="49">
        <v>17</v>
      </c>
      <c r="F266" s="50">
        <v>88858</v>
      </c>
      <c r="G266" s="47">
        <v>5</v>
      </c>
      <c r="H266" s="51">
        <f t="shared" si="4"/>
        <v>3000</v>
      </c>
      <c r="I266" s="37" cm="1">
        <f t="array" ref="I266">_xlfn.IFNA(_xlfn.IFS(G266=$M$4,$N$4,G266=$M$5,$N$5,G266=$M$6,$N$6),"No Bonus")</f>
        <v>3000</v>
      </c>
    </row>
    <row r="267" spans="1:9" x14ac:dyDescent="0.25">
      <c r="A267" s="46" t="s">
        <v>388</v>
      </c>
      <c r="B267" s="47" t="s">
        <v>121</v>
      </c>
      <c r="C267" s="46" t="s">
        <v>306</v>
      </c>
      <c r="D267" s="48">
        <v>38514</v>
      </c>
      <c r="E267" s="49">
        <v>16</v>
      </c>
      <c r="F267" s="50">
        <v>92324</v>
      </c>
      <c r="G267" s="47">
        <v>1</v>
      </c>
      <c r="H267" s="51">
        <f t="shared" si="4"/>
        <v>0</v>
      </c>
      <c r="I267" s="37" t="str" cm="1">
        <f t="array" ref="I267">_xlfn.IFNA(_xlfn.IFS(G267=$M$4,$N$4,G267=$M$5,$N$5,G267=$M$6,$N$6),"No Bonus")</f>
        <v>No Bonus</v>
      </c>
    </row>
    <row r="268" spans="1:9" x14ac:dyDescent="0.25">
      <c r="A268" s="46" t="s">
        <v>389</v>
      </c>
      <c r="B268" s="47" t="s">
        <v>108</v>
      </c>
      <c r="C268" s="46" t="s">
        <v>306</v>
      </c>
      <c r="D268" s="48">
        <v>39224</v>
      </c>
      <c r="E268" s="49">
        <v>14</v>
      </c>
      <c r="F268" s="50">
        <v>102792</v>
      </c>
      <c r="G268" s="47">
        <v>2</v>
      </c>
      <c r="H268" s="51">
        <f t="shared" si="4"/>
        <v>100</v>
      </c>
      <c r="I268" s="37" t="str" cm="1">
        <f t="array" ref="I268">_xlfn.IFNA(_xlfn.IFS(G268=$M$4,$N$4,G268=$M$5,$N$5,G268=$M$6,$N$6),"No Bonus")</f>
        <v>No Bonus</v>
      </c>
    </row>
    <row r="269" spans="1:9" x14ac:dyDescent="0.25">
      <c r="A269" s="46" t="s">
        <v>390</v>
      </c>
      <c r="B269" s="47" t="s">
        <v>117</v>
      </c>
      <c r="C269" s="46" t="s">
        <v>306</v>
      </c>
      <c r="D269" s="48">
        <v>40681</v>
      </c>
      <c r="E269" s="49">
        <v>10</v>
      </c>
      <c r="F269" s="50">
        <v>69142</v>
      </c>
      <c r="G269" s="47">
        <v>2</v>
      </c>
      <c r="H269" s="51">
        <f t="shared" si="4"/>
        <v>100</v>
      </c>
      <c r="I269" s="37" t="str" cm="1">
        <f t="array" ref="I269">_xlfn.IFNA(_xlfn.IFS(G269=$M$4,$N$4,G269=$M$5,$N$5,G269=$M$6,$N$6),"No Bonus")</f>
        <v>No Bonus</v>
      </c>
    </row>
    <row r="270" spans="1:9" x14ac:dyDescent="0.25">
      <c r="A270" s="46" t="s">
        <v>391</v>
      </c>
      <c r="B270" s="47" t="s">
        <v>130</v>
      </c>
      <c r="C270" s="46" t="s">
        <v>306</v>
      </c>
      <c r="D270" s="48">
        <v>39952</v>
      </c>
      <c r="E270" s="49">
        <v>12</v>
      </c>
      <c r="F270" s="50">
        <v>95292</v>
      </c>
      <c r="G270" s="47">
        <v>4</v>
      </c>
      <c r="H270" s="51">
        <f t="shared" si="4"/>
        <v>1500</v>
      </c>
      <c r="I270" s="37" cm="1">
        <f t="array" ref="I270">_xlfn.IFNA(_xlfn.IFS(G270=$M$4,$N$4,G270=$M$5,$N$5,G270=$M$6,$N$6),"No Bonus")</f>
        <v>1500</v>
      </c>
    </row>
    <row r="271" spans="1:9" x14ac:dyDescent="0.25">
      <c r="A271" s="46" t="s">
        <v>392</v>
      </c>
      <c r="B271" s="47" t="s">
        <v>130</v>
      </c>
      <c r="C271" s="46" t="s">
        <v>306</v>
      </c>
      <c r="D271" s="48">
        <v>41050</v>
      </c>
      <c r="E271" s="49">
        <v>9</v>
      </c>
      <c r="F271" s="50">
        <v>65688</v>
      </c>
      <c r="G271" s="47">
        <v>5</v>
      </c>
      <c r="H271" s="51">
        <f t="shared" si="4"/>
        <v>3000</v>
      </c>
      <c r="I271" s="37" cm="1">
        <f t="array" ref="I271">_xlfn.IFNA(_xlfn.IFS(G271=$M$4,$N$4,G271=$M$5,$N$5,G271=$M$6,$N$6),"No Bonus")</f>
        <v>3000</v>
      </c>
    </row>
    <row r="272" spans="1:9" x14ac:dyDescent="0.25">
      <c r="A272" s="46" t="s">
        <v>393</v>
      </c>
      <c r="B272" s="47" t="s">
        <v>121</v>
      </c>
      <c r="C272" s="46" t="s">
        <v>306</v>
      </c>
      <c r="D272" s="48">
        <v>40342</v>
      </c>
      <c r="E272" s="49">
        <v>11</v>
      </c>
      <c r="F272" s="50">
        <v>87125</v>
      </c>
      <c r="G272" s="47">
        <v>2</v>
      </c>
      <c r="H272" s="51">
        <f t="shared" si="4"/>
        <v>100</v>
      </c>
      <c r="I272" s="37" t="str" cm="1">
        <f t="array" ref="I272">_xlfn.IFNA(_xlfn.IFS(G272=$M$4,$N$4,G272=$M$5,$N$5,G272=$M$6,$N$6),"No Bonus")</f>
        <v>No Bonus</v>
      </c>
    </row>
    <row r="273" spans="1:9" x14ac:dyDescent="0.25">
      <c r="A273" s="46" t="s">
        <v>394</v>
      </c>
      <c r="B273" s="47" t="s">
        <v>108</v>
      </c>
      <c r="C273" s="46" t="s">
        <v>306</v>
      </c>
      <c r="D273" s="48">
        <v>40354</v>
      </c>
      <c r="E273" s="49">
        <v>11</v>
      </c>
      <c r="F273" s="50">
        <v>95877</v>
      </c>
      <c r="G273" s="47">
        <v>4</v>
      </c>
      <c r="H273" s="51">
        <f t="shared" si="4"/>
        <v>1500</v>
      </c>
      <c r="I273" s="37" cm="1">
        <f t="array" ref="I273">_xlfn.IFNA(_xlfn.IFS(G273=$M$4,$N$4,G273=$M$5,$N$5,G273=$M$6,$N$6),"No Bonus")</f>
        <v>1500</v>
      </c>
    </row>
    <row r="274" spans="1:9" x14ac:dyDescent="0.25">
      <c r="A274" s="46" t="s">
        <v>395</v>
      </c>
      <c r="B274" s="47" t="s">
        <v>130</v>
      </c>
      <c r="C274" s="46" t="s">
        <v>306</v>
      </c>
      <c r="D274" s="48">
        <v>40356</v>
      </c>
      <c r="E274" s="49">
        <v>11</v>
      </c>
      <c r="F274" s="50">
        <v>104511</v>
      </c>
      <c r="G274" s="47">
        <v>1</v>
      </c>
      <c r="H274" s="51">
        <f t="shared" si="4"/>
        <v>0</v>
      </c>
      <c r="I274" s="37" t="str" cm="1">
        <f t="array" ref="I274">_xlfn.IFNA(_xlfn.IFS(G274=$M$4,$N$4,G274=$M$5,$N$5,G274=$M$6,$N$6),"No Bonus")</f>
        <v>No Bonus</v>
      </c>
    </row>
    <row r="275" spans="1:9" x14ac:dyDescent="0.25">
      <c r="A275" s="46" t="s">
        <v>396</v>
      </c>
      <c r="B275" s="47" t="s">
        <v>108</v>
      </c>
      <c r="C275" s="46" t="s">
        <v>306</v>
      </c>
      <c r="D275" s="48">
        <v>40733</v>
      </c>
      <c r="E275" s="49">
        <v>10</v>
      </c>
      <c r="F275" s="50">
        <v>53431</v>
      </c>
      <c r="G275" s="47">
        <v>3</v>
      </c>
      <c r="H275" s="51">
        <f t="shared" si="4"/>
        <v>900</v>
      </c>
      <c r="I275" s="37" cm="1">
        <f t="array" ref="I275">_xlfn.IFNA(_xlfn.IFS(G275=$M$4,$N$4,G275=$M$5,$N$5,G275=$M$6,$N$6),"No Bonus")</f>
        <v>900</v>
      </c>
    </row>
    <row r="276" spans="1:9" x14ac:dyDescent="0.25">
      <c r="A276" s="46" t="s">
        <v>397</v>
      </c>
      <c r="B276" s="47" t="s">
        <v>117</v>
      </c>
      <c r="C276" s="46" t="s">
        <v>306</v>
      </c>
      <c r="D276" s="48">
        <v>40342</v>
      </c>
      <c r="E276" s="49">
        <v>11</v>
      </c>
      <c r="F276" s="50">
        <v>54633</v>
      </c>
      <c r="G276" s="47">
        <v>1</v>
      </c>
      <c r="H276" s="51">
        <f t="shared" si="4"/>
        <v>0</v>
      </c>
      <c r="I276" s="37" t="str" cm="1">
        <f t="array" ref="I276">_xlfn.IFNA(_xlfn.IFS(G276=$M$4,$N$4,G276=$M$5,$N$5,G276=$M$6,$N$6),"No Bonus")</f>
        <v>No Bonus</v>
      </c>
    </row>
    <row r="277" spans="1:9" x14ac:dyDescent="0.25">
      <c r="A277" s="46" t="s">
        <v>398</v>
      </c>
      <c r="B277" s="47" t="s">
        <v>117</v>
      </c>
      <c r="C277" s="46" t="s">
        <v>306</v>
      </c>
      <c r="D277" s="48">
        <v>37060</v>
      </c>
      <c r="E277" s="49">
        <v>20</v>
      </c>
      <c r="F277" s="50">
        <v>62423</v>
      </c>
      <c r="G277" s="47">
        <v>3</v>
      </c>
      <c r="H277" s="51">
        <f t="shared" si="4"/>
        <v>900</v>
      </c>
      <c r="I277" s="37" cm="1">
        <f t="array" ref="I277">_xlfn.IFNA(_xlfn.IFS(G277=$M$4,$N$4,G277=$M$5,$N$5,G277=$M$6,$N$6),"No Bonus")</f>
        <v>900</v>
      </c>
    </row>
    <row r="278" spans="1:9" x14ac:dyDescent="0.25">
      <c r="A278" s="46" t="s">
        <v>399</v>
      </c>
      <c r="B278" s="47" t="s">
        <v>121</v>
      </c>
      <c r="C278" s="46" t="s">
        <v>306</v>
      </c>
      <c r="D278" s="48">
        <v>37070</v>
      </c>
      <c r="E278" s="49">
        <v>20</v>
      </c>
      <c r="F278" s="50">
        <v>107924</v>
      </c>
      <c r="G278" s="47">
        <v>5</v>
      </c>
      <c r="H278" s="51">
        <f t="shared" si="4"/>
        <v>3000</v>
      </c>
      <c r="I278" s="37" cm="1">
        <f t="array" ref="I278">_xlfn.IFNA(_xlfn.IFS(G278=$M$4,$N$4,G278=$M$5,$N$5,G278=$M$6,$N$6),"No Bonus")</f>
        <v>3000</v>
      </c>
    </row>
    <row r="279" spans="1:9" x14ac:dyDescent="0.25">
      <c r="A279" s="46" t="s">
        <v>400</v>
      </c>
      <c r="B279" s="47" t="s">
        <v>121</v>
      </c>
      <c r="C279" s="46" t="s">
        <v>306</v>
      </c>
      <c r="D279" s="48">
        <v>37074</v>
      </c>
      <c r="E279" s="49">
        <v>20</v>
      </c>
      <c r="F279" s="50">
        <v>50610</v>
      </c>
      <c r="G279" s="47">
        <v>2</v>
      </c>
      <c r="H279" s="51">
        <f t="shared" si="4"/>
        <v>100</v>
      </c>
      <c r="I279" s="37" t="str" cm="1">
        <f t="array" ref="I279">_xlfn.IFNA(_xlfn.IFS(G279=$M$4,$N$4,G279=$M$5,$N$5,G279=$M$6,$N$6),"No Bonus")</f>
        <v>No Bonus</v>
      </c>
    </row>
    <row r="280" spans="1:9" x14ac:dyDescent="0.25">
      <c r="A280" s="46" t="s">
        <v>401</v>
      </c>
      <c r="B280" s="47" t="s">
        <v>117</v>
      </c>
      <c r="C280" s="46" t="s">
        <v>306</v>
      </c>
      <c r="D280" s="48">
        <v>37075</v>
      </c>
      <c r="E280" s="49">
        <v>20</v>
      </c>
      <c r="F280" s="50">
        <v>85065</v>
      </c>
      <c r="G280" s="47">
        <v>3</v>
      </c>
      <c r="H280" s="51">
        <f t="shared" si="4"/>
        <v>900</v>
      </c>
      <c r="I280" s="37" cm="1">
        <f t="array" ref="I280">_xlfn.IFNA(_xlfn.IFS(G280=$M$4,$N$4,G280=$M$5,$N$5,G280=$M$6,$N$6),"No Bonus")</f>
        <v>900</v>
      </c>
    </row>
    <row r="281" spans="1:9" x14ac:dyDescent="0.25">
      <c r="A281" s="46" t="s">
        <v>402</v>
      </c>
      <c r="B281" s="47" t="s">
        <v>115</v>
      </c>
      <c r="C281" s="46" t="s">
        <v>306</v>
      </c>
      <c r="D281" s="48">
        <v>37428</v>
      </c>
      <c r="E281" s="49">
        <v>19</v>
      </c>
      <c r="F281" s="50">
        <v>58262</v>
      </c>
      <c r="G281" s="47">
        <v>3</v>
      </c>
      <c r="H281" s="51">
        <f t="shared" si="4"/>
        <v>900</v>
      </c>
      <c r="I281" s="37" cm="1">
        <f t="array" ref="I281">_xlfn.IFNA(_xlfn.IFS(G281=$M$4,$N$4,G281=$M$5,$N$5,G281=$M$6,$N$6),"No Bonus")</f>
        <v>900</v>
      </c>
    </row>
    <row r="282" spans="1:9" x14ac:dyDescent="0.25">
      <c r="A282" s="46" t="s">
        <v>403</v>
      </c>
      <c r="B282" s="47" t="s">
        <v>117</v>
      </c>
      <c r="C282" s="46" t="s">
        <v>306</v>
      </c>
      <c r="D282" s="48">
        <v>37438</v>
      </c>
      <c r="E282" s="49">
        <v>19</v>
      </c>
      <c r="F282" s="50">
        <v>100359</v>
      </c>
      <c r="G282" s="47">
        <v>1</v>
      </c>
      <c r="H282" s="51">
        <f t="shared" si="4"/>
        <v>0</v>
      </c>
      <c r="I282" s="37" t="str" cm="1">
        <f t="array" ref="I282">_xlfn.IFNA(_xlfn.IFS(G282=$M$4,$N$4,G282=$M$5,$N$5,G282=$M$6,$N$6),"No Bonus")</f>
        <v>No Bonus</v>
      </c>
    </row>
    <row r="283" spans="1:9" x14ac:dyDescent="0.25">
      <c r="A283" s="46" t="s">
        <v>404</v>
      </c>
      <c r="B283" s="47" t="s">
        <v>117</v>
      </c>
      <c r="C283" s="46" t="s">
        <v>306</v>
      </c>
      <c r="D283" s="48">
        <v>37796</v>
      </c>
      <c r="E283" s="49">
        <v>18</v>
      </c>
      <c r="F283" s="50">
        <v>108890</v>
      </c>
      <c r="G283" s="47">
        <v>5</v>
      </c>
      <c r="H283" s="51">
        <f t="shared" si="4"/>
        <v>3000</v>
      </c>
      <c r="I283" s="37" cm="1">
        <f t="array" ref="I283">_xlfn.IFNA(_xlfn.IFS(G283=$M$4,$N$4,G283=$M$5,$N$5,G283=$M$6,$N$6),"No Bonus")</f>
        <v>3000</v>
      </c>
    </row>
    <row r="284" spans="1:9" x14ac:dyDescent="0.25">
      <c r="A284" s="46" t="s">
        <v>405</v>
      </c>
      <c r="B284" s="47" t="s">
        <v>117</v>
      </c>
      <c r="C284" s="46" t="s">
        <v>306</v>
      </c>
      <c r="D284" s="48">
        <v>37807</v>
      </c>
      <c r="E284" s="49">
        <v>18</v>
      </c>
      <c r="F284" s="50">
        <v>51441</v>
      </c>
      <c r="G284" s="47">
        <v>1</v>
      </c>
      <c r="H284" s="51">
        <f t="shared" si="4"/>
        <v>0</v>
      </c>
      <c r="I284" s="37" t="str" cm="1">
        <f t="array" ref="I284">_xlfn.IFNA(_xlfn.IFS(G284=$M$4,$N$4,G284=$M$5,$N$5,G284=$M$6,$N$6),"No Bonus")</f>
        <v>No Bonus</v>
      </c>
    </row>
    <row r="285" spans="1:9" x14ac:dyDescent="0.25">
      <c r="A285" s="46" t="s">
        <v>406</v>
      </c>
      <c r="B285" s="47" t="s">
        <v>115</v>
      </c>
      <c r="C285" s="46" t="s">
        <v>306</v>
      </c>
      <c r="D285" s="48">
        <v>38898</v>
      </c>
      <c r="E285" s="49">
        <v>15</v>
      </c>
      <c r="F285" s="50">
        <v>43570</v>
      </c>
      <c r="G285" s="47">
        <v>1</v>
      </c>
      <c r="H285" s="51">
        <f t="shared" si="4"/>
        <v>0</v>
      </c>
      <c r="I285" s="37" t="str" cm="1">
        <f t="array" ref="I285">_xlfn.IFNA(_xlfn.IFS(G285=$M$4,$N$4,G285=$M$5,$N$5,G285=$M$6,$N$6),"No Bonus")</f>
        <v>No Bonus</v>
      </c>
    </row>
    <row r="286" spans="1:9" x14ac:dyDescent="0.25">
      <c r="A286" s="46" t="s">
        <v>407</v>
      </c>
      <c r="B286" s="47" t="s">
        <v>108</v>
      </c>
      <c r="C286" s="46" t="s">
        <v>306</v>
      </c>
      <c r="D286" s="48">
        <v>40711</v>
      </c>
      <c r="E286" s="49">
        <v>10</v>
      </c>
      <c r="F286" s="50">
        <v>121090</v>
      </c>
      <c r="G286" s="47">
        <v>1</v>
      </c>
      <c r="H286" s="51">
        <f t="shared" si="4"/>
        <v>0</v>
      </c>
      <c r="I286" s="37" t="str" cm="1">
        <f t="array" ref="I286">_xlfn.IFNA(_xlfn.IFS(G286=$M$4,$N$4,G286=$M$5,$N$5,G286=$M$6,$N$6),"No Bonus")</f>
        <v>No Bonus</v>
      </c>
    </row>
    <row r="287" spans="1:9" x14ac:dyDescent="0.25">
      <c r="A287" s="46" t="s">
        <v>408</v>
      </c>
      <c r="B287" s="47" t="s">
        <v>113</v>
      </c>
      <c r="C287" s="46" t="s">
        <v>306</v>
      </c>
      <c r="D287" s="48">
        <v>39990</v>
      </c>
      <c r="E287" s="49">
        <v>12</v>
      </c>
      <c r="F287" s="50">
        <v>54395</v>
      </c>
      <c r="G287" s="47">
        <v>4</v>
      </c>
      <c r="H287" s="51">
        <f t="shared" si="4"/>
        <v>1500</v>
      </c>
      <c r="I287" s="37" cm="1">
        <f t="array" ref="I287">_xlfn.IFNA(_xlfn.IFS(G287=$M$4,$N$4,G287=$M$5,$N$5,G287=$M$6,$N$6),"No Bonus")</f>
        <v>1500</v>
      </c>
    </row>
    <row r="288" spans="1:9" x14ac:dyDescent="0.25">
      <c r="A288" s="46" t="s">
        <v>409</v>
      </c>
      <c r="B288" s="47" t="s">
        <v>121</v>
      </c>
      <c r="C288" s="46" t="s">
        <v>306</v>
      </c>
      <c r="D288" s="48">
        <v>42202</v>
      </c>
      <c r="E288" s="49">
        <v>6</v>
      </c>
      <c r="F288" s="50">
        <v>102154</v>
      </c>
      <c r="G288" s="47">
        <v>2</v>
      </c>
      <c r="H288" s="51">
        <f t="shared" si="4"/>
        <v>100</v>
      </c>
      <c r="I288" s="37" t="str" cm="1">
        <f t="array" ref="I288">_xlfn.IFNA(_xlfn.IFS(G288=$M$4,$N$4,G288=$M$5,$N$5,G288=$M$6,$N$6),"No Bonus")</f>
        <v>No Bonus</v>
      </c>
    </row>
    <row r="289" spans="1:9" x14ac:dyDescent="0.25">
      <c r="A289" s="46" t="s">
        <v>410</v>
      </c>
      <c r="B289" s="47" t="s">
        <v>121</v>
      </c>
      <c r="C289" s="46" t="s">
        <v>306</v>
      </c>
      <c r="D289" s="48">
        <v>37087</v>
      </c>
      <c r="E289" s="49">
        <v>20</v>
      </c>
      <c r="F289" s="50">
        <v>61049</v>
      </c>
      <c r="G289" s="47">
        <v>5</v>
      </c>
      <c r="H289" s="51">
        <f t="shared" si="4"/>
        <v>3000</v>
      </c>
      <c r="I289" s="37" cm="1">
        <f t="array" ref="I289">_xlfn.IFNA(_xlfn.IFS(G289=$M$4,$N$4,G289=$M$5,$N$5,G289=$M$6,$N$6),"No Bonus")</f>
        <v>3000</v>
      </c>
    </row>
    <row r="290" spans="1:9" x14ac:dyDescent="0.25">
      <c r="A290" s="46" t="s">
        <v>411</v>
      </c>
      <c r="B290" s="47" t="s">
        <v>130</v>
      </c>
      <c r="C290" s="46" t="s">
        <v>306</v>
      </c>
      <c r="D290" s="48">
        <v>37089</v>
      </c>
      <c r="E290" s="49">
        <v>20</v>
      </c>
      <c r="F290" s="50">
        <v>72877</v>
      </c>
      <c r="G290" s="47">
        <v>1</v>
      </c>
      <c r="H290" s="51">
        <f t="shared" si="4"/>
        <v>0</v>
      </c>
      <c r="I290" s="37" t="str" cm="1">
        <f t="array" ref="I290">_xlfn.IFNA(_xlfn.IFS(G290=$M$4,$N$4,G290=$M$5,$N$5,G290=$M$6,$N$6),"No Bonus")</f>
        <v>No Bonus</v>
      </c>
    </row>
    <row r="291" spans="1:9" x14ac:dyDescent="0.25">
      <c r="A291" s="46" t="s">
        <v>412</v>
      </c>
      <c r="B291" s="47" t="s">
        <v>115</v>
      </c>
      <c r="C291" s="46" t="s">
        <v>306</v>
      </c>
      <c r="D291" s="48">
        <v>40390</v>
      </c>
      <c r="E291" s="49">
        <v>11</v>
      </c>
      <c r="F291" s="50">
        <v>86051</v>
      </c>
      <c r="G291" s="47">
        <v>3</v>
      </c>
      <c r="H291" s="51">
        <f t="shared" si="4"/>
        <v>900</v>
      </c>
      <c r="I291" s="37" cm="1">
        <f t="array" ref="I291">_xlfn.IFNA(_xlfn.IFS(G291=$M$4,$N$4,G291=$M$5,$N$5,G291=$M$6,$N$6),"No Bonus")</f>
        <v>900</v>
      </c>
    </row>
    <row r="292" spans="1:9" x14ac:dyDescent="0.25">
      <c r="A292" s="46" t="s">
        <v>413</v>
      </c>
      <c r="B292" s="47" t="s">
        <v>113</v>
      </c>
      <c r="C292" s="46" t="s">
        <v>306</v>
      </c>
      <c r="D292" s="48">
        <v>40775</v>
      </c>
      <c r="E292" s="49">
        <v>10</v>
      </c>
      <c r="F292" s="50">
        <v>113335</v>
      </c>
      <c r="G292" s="47">
        <v>2</v>
      </c>
      <c r="H292" s="51">
        <f t="shared" si="4"/>
        <v>100</v>
      </c>
      <c r="I292" s="37" t="str" cm="1">
        <f t="array" ref="I292">_xlfn.IFNA(_xlfn.IFS(G292=$M$4,$N$4,G292=$M$5,$N$5,G292=$M$6,$N$6),"No Bonus")</f>
        <v>No Bonus</v>
      </c>
    </row>
    <row r="293" spans="1:9" x14ac:dyDescent="0.25">
      <c r="A293" s="46" t="s">
        <v>414</v>
      </c>
      <c r="B293" s="47" t="s">
        <v>117</v>
      </c>
      <c r="C293" s="46" t="s">
        <v>306</v>
      </c>
      <c r="D293" s="48">
        <v>40432</v>
      </c>
      <c r="E293" s="49">
        <v>11</v>
      </c>
      <c r="F293" s="50">
        <v>55767</v>
      </c>
      <c r="G293" s="47">
        <v>4</v>
      </c>
      <c r="H293" s="51">
        <f t="shared" si="4"/>
        <v>1500</v>
      </c>
      <c r="I293" s="37" cm="1">
        <f t="array" ref="I293">_xlfn.IFNA(_xlfn.IFS(G293=$M$4,$N$4,G293=$M$5,$N$5,G293=$M$6,$N$6),"No Bonus")</f>
        <v>1500</v>
      </c>
    </row>
    <row r="294" spans="1:9" x14ac:dyDescent="0.25">
      <c r="A294" s="46" t="s">
        <v>415</v>
      </c>
      <c r="B294" s="47" t="s">
        <v>113</v>
      </c>
      <c r="C294" s="46" t="s">
        <v>306</v>
      </c>
      <c r="D294" s="48">
        <v>41502</v>
      </c>
      <c r="E294" s="49">
        <v>8</v>
      </c>
      <c r="F294" s="50">
        <v>56149</v>
      </c>
      <c r="G294" s="47">
        <v>5</v>
      </c>
      <c r="H294" s="51">
        <f t="shared" si="4"/>
        <v>3000</v>
      </c>
      <c r="I294" s="37" cm="1">
        <f t="array" ref="I294">_xlfn.IFNA(_xlfn.IFS(G294=$M$4,$N$4,G294=$M$5,$N$5,G294=$M$6,$N$6),"No Bonus")</f>
        <v>3000</v>
      </c>
    </row>
    <row r="295" spans="1:9" x14ac:dyDescent="0.25">
      <c r="A295" s="46" t="s">
        <v>416</v>
      </c>
      <c r="B295" s="47" t="s">
        <v>121</v>
      </c>
      <c r="C295" s="46" t="s">
        <v>306</v>
      </c>
      <c r="D295" s="48">
        <v>40060</v>
      </c>
      <c r="E295" s="49">
        <v>12</v>
      </c>
      <c r="F295" s="50">
        <v>54973</v>
      </c>
      <c r="G295" s="47">
        <v>1</v>
      </c>
      <c r="H295" s="51">
        <f t="shared" si="4"/>
        <v>0</v>
      </c>
      <c r="I295" s="37" t="str" cm="1">
        <f t="array" ref="I295">_xlfn.IFNA(_xlfn.IFS(G295=$M$4,$N$4,G295=$M$5,$N$5,G295=$M$6,$N$6),"No Bonus")</f>
        <v>No Bonus</v>
      </c>
    </row>
    <row r="296" spans="1:9" x14ac:dyDescent="0.25">
      <c r="A296" s="46" t="s">
        <v>417</v>
      </c>
      <c r="B296" s="47" t="s">
        <v>117</v>
      </c>
      <c r="C296" s="46" t="s">
        <v>306</v>
      </c>
      <c r="D296" s="48">
        <v>40068</v>
      </c>
      <c r="E296" s="49">
        <v>12</v>
      </c>
      <c r="F296" s="50">
        <v>119949</v>
      </c>
      <c r="G296" s="47">
        <v>2</v>
      </c>
      <c r="H296" s="51">
        <f t="shared" si="4"/>
        <v>100</v>
      </c>
      <c r="I296" s="37" t="str" cm="1">
        <f t="array" ref="I296">_xlfn.IFNA(_xlfn.IFS(G296=$M$4,$N$4,G296=$M$5,$N$5,G296=$M$6,$N$6),"No Bonus")</f>
        <v>No Bonus</v>
      </c>
    </row>
    <row r="297" spans="1:9" x14ac:dyDescent="0.25">
      <c r="A297" s="46" t="s">
        <v>418</v>
      </c>
      <c r="B297" s="47" t="s">
        <v>130</v>
      </c>
      <c r="C297" s="46" t="s">
        <v>306</v>
      </c>
      <c r="D297" s="48">
        <v>37145</v>
      </c>
      <c r="E297" s="49">
        <v>20</v>
      </c>
      <c r="F297" s="50">
        <v>49488</v>
      </c>
      <c r="G297" s="47">
        <v>4</v>
      </c>
      <c r="H297" s="51">
        <f t="shared" si="4"/>
        <v>1500</v>
      </c>
      <c r="I297" s="37" cm="1">
        <f t="array" ref="I297">_xlfn.IFNA(_xlfn.IFS(G297=$M$4,$N$4,G297=$M$5,$N$5,G297=$M$6,$N$6),"No Bonus")</f>
        <v>1500</v>
      </c>
    </row>
    <row r="298" spans="1:9" x14ac:dyDescent="0.25">
      <c r="A298" s="46" t="s">
        <v>419</v>
      </c>
      <c r="B298" s="47" t="s">
        <v>130</v>
      </c>
      <c r="C298" s="46" t="s">
        <v>306</v>
      </c>
      <c r="D298" s="48">
        <v>37491</v>
      </c>
      <c r="E298" s="49">
        <v>19</v>
      </c>
      <c r="F298" s="50">
        <v>43343</v>
      </c>
      <c r="G298" s="47">
        <v>3</v>
      </c>
      <c r="H298" s="51">
        <f t="shared" si="4"/>
        <v>900</v>
      </c>
      <c r="I298" s="37" cm="1">
        <f t="array" ref="I298">_xlfn.IFNA(_xlfn.IFS(G298=$M$4,$N$4,G298=$M$5,$N$5,G298=$M$6,$N$6),"No Bonus")</f>
        <v>900</v>
      </c>
    </row>
    <row r="299" spans="1:9" x14ac:dyDescent="0.25">
      <c r="A299" s="46" t="s">
        <v>420</v>
      </c>
      <c r="B299" s="47" t="s">
        <v>117</v>
      </c>
      <c r="C299" s="46" t="s">
        <v>306</v>
      </c>
      <c r="D299" s="48">
        <v>37500</v>
      </c>
      <c r="E299" s="49">
        <v>19</v>
      </c>
      <c r="F299" s="50">
        <v>58134</v>
      </c>
      <c r="G299" s="47">
        <v>5</v>
      </c>
      <c r="H299" s="51">
        <f t="shared" si="4"/>
        <v>3000</v>
      </c>
      <c r="I299" s="37" cm="1">
        <f t="array" ref="I299">_xlfn.IFNA(_xlfn.IFS(G299=$M$4,$N$4,G299=$M$5,$N$5,G299=$M$6,$N$6),"No Bonus")</f>
        <v>3000</v>
      </c>
    </row>
    <row r="300" spans="1:9" x14ac:dyDescent="0.25">
      <c r="A300" s="46" t="s">
        <v>421</v>
      </c>
      <c r="B300" s="47" t="s">
        <v>117</v>
      </c>
      <c r="C300" s="46" t="s">
        <v>306</v>
      </c>
      <c r="D300" s="48">
        <v>37509</v>
      </c>
      <c r="E300" s="49">
        <v>19</v>
      </c>
      <c r="F300" s="50">
        <v>55295</v>
      </c>
      <c r="G300" s="47">
        <v>2</v>
      </c>
      <c r="H300" s="51">
        <f t="shared" si="4"/>
        <v>100</v>
      </c>
      <c r="I300" s="37" t="str" cm="1">
        <f t="array" ref="I300">_xlfn.IFNA(_xlfn.IFS(G300=$M$4,$N$4,G300=$M$5,$N$5,G300=$M$6,$N$6),"No Bonus")</f>
        <v>No Bonus</v>
      </c>
    </row>
    <row r="301" spans="1:9" x14ac:dyDescent="0.25">
      <c r="A301" s="46" t="s">
        <v>422</v>
      </c>
      <c r="B301" s="47" t="s">
        <v>121</v>
      </c>
      <c r="C301" s="46" t="s">
        <v>306</v>
      </c>
      <c r="D301" s="48">
        <v>38587</v>
      </c>
      <c r="E301" s="49">
        <v>16</v>
      </c>
      <c r="F301" s="50">
        <v>104197</v>
      </c>
      <c r="G301" s="47">
        <v>3</v>
      </c>
      <c r="H301" s="51">
        <f t="shared" si="4"/>
        <v>900</v>
      </c>
      <c r="I301" s="37" cm="1">
        <f t="array" ref="I301">_xlfn.IFNA(_xlfn.IFS(G301=$M$4,$N$4,G301=$M$5,$N$5,G301=$M$6,$N$6),"No Bonus")</f>
        <v>900</v>
      </c>
    </row>
    <row r="302" spans="1:9" x14ac:dyDescent="0.25">
      <c r="A302" s="46" t="s">
        <v>423</v>
      </c>
      <c r="B302" s="47" t="s">
        <v>117</v>
      </c>
      <c r="C302" s="46" t="s">
        <v>306</v>
      </c>
      <c r="D302" s="48">
        <v>38944</v>
      </c>
      <c r="E302" s="49">
        <v>15</v>
      </c>
      <c r="F302" s="50">
        <v>46006</v>
      </c>
      <c r="G302" s="47">
        <v>5</v>
      </c>
      <c r="H302" s="51">
        <f t="shared" si="4"/>
        <v>3000</v>
      </c>
      <c r="I302" s="37" cm="1">
        <f t="array" ref="I302">_xlfn.IFNA(_xlfn.IFS(G302=$M$4,$N$4,G302=$M$5,$N$5,G302=$M$6,$N$6),"No Bonus")</f>
        <v>3000</v>
      </c>
    </row>
    <row r="303" spans="1:9" x14ac:dyDescent="0.25">
      <c r="A303" s="46" t="s">
        <v>424</v>
      </c>
      <c r="B303" s="47" t="s">
        <v>130</v>
      </c>
      <c r="C303" s="46" t="s">
        <v>306</v>
      </c>
      <c r="D303" s="48">
        <v>40426</v>
      </c>
      <c r="E303" s="49">
        <v>11</v>
      </c>
      <c r="F303" s="50">
        <v>105667</v>
      </c>
      <c r="G303" s="47">
        <v>2</v>
      </c>
      <c r="H303" s="51">
        <f t="shared" si="4"/>
        <v>100</v>
      </c>
      <c r="I303" s="37" t="str" cm="1">
        <f t="array" ref="I303">_xlfn.IFNA(_xlfn.IFS(G303=$M$4,$N$4,G303=$M$5,$N$5,G303=$M$6,$N$6),"No Bonus")</f>
        <v>No Bonus</v>
      </c>
    </row>
    <row r="304" spans="1:9" x14ac:dyDescent="0.25">
      <c r="A304" s="46" t="s">
        <v>425</v>
      </c>
      <c r="B304" s="47" t="s">
        <v>121</v>
      </c>
      <c r="C304" s="46" t="s">
        <v>306</v>
      </c>
      <c r="D304" s="48">
        <v>40774</v>
      </c>
      <c r="E304" s="49">
        <v>10</v>
      </c>
      <c r="F304" s="50">
        <v>50007</v>
      </c>
      <c r="G304" s="47">
        <v>3</v>
      </c>
      <c r="H304" s="51">
        <f t="shared" si="4"/>
        <v>900</v>
      </c>
      <c r="I304" s="37" cm="1">
        <f t="array" ref="I304">_xlfn.IFNA(_xlfn.IFS(G304=$M$4,$N$4,G304=$M$5,$N$5,G304=$M$6,$N$6),"No Bonus")</f>
        <v>900</v>
      </c>
    </row>
    <row r="305" spans="1:9" x14ac:dyDescent="0.25">
      <c r="A305" s="46" t="s">
        <v>426</v>
      </c>
      <c r="B305" s="47" t="s">
        <v>117</v>
      </c>
      <c r="C305" s="46" t="s">
        <v>306</v>
      </c>
      <c r="D305" s="48">
        <v>41527</v>
      </c>
      <c r="E305" s="49">
        <v>8</v>
      </c>
      <c r="F305" s="50">
        <v>77016</v>
      </c>
      <c r="G305" s="47">
        <v>5</v>
      </c>
      <c r="H305" s="51">
        <f t="shared" si="4"/>
        <v>3000</v>
      </c>
      <c r="I305" s="37" cm="1">
        <f t="array" ref="I305">_xlfn.IFNA(_xlfn.IFS(G305=$M$4,$N$4,G305=$M$5,$N$5,G305=$M$6,$N$6),"No Bonus")</f>
        <v>3000</v>
      </c>
    </row>
    <row r="306" spans="1:9" x14ac:dyDescent="0.25">
      <c r="A306" s="46" t="s">
        <v>427</v>
      </c>
      <c r="B306" s="47" t="s">
        <v>130</v>
      </c>
      <c r="C306" s="46" t="s">
        <v>306</v>
      </c>
      <c r="D306" s="48">
        <v>40456</v>
      </c>
      <c r="E306" s="49">
        <v>11</v>
      </c>
      <c r="F306" s="50">
        <v>125134</v>
      </c>
      <c r="G306" s="47">
        <v>3</v>
      </c>
      <c r="H306" s="51">
        <f t="shared" si="4"/>
        <v>900</v>
      </c>
      <c r="I306" s="37" cm="1">
        <f t="array" ref="I306">_xlfn.IFNA(_xlfn.IFS(G306=$M$4,$N$4,G306=$M$5,$N$5,G306=$M$6,$N$6),"No Bonus")</f>
        <v>900</v>
      </c>
    </row>
    <row r="307" spans="1:9" x14ac:dyDescent="0.25">
      <c r="A307" s="46" t="s">
        <v>428</v>
      </c>
      <c r="B307" s="47" t="s">
        <v>113</v>
      </c>
      <c r="C307" s="46" t="s">
        <v>306</v>
      </c>
      <c r="D307" s="48">
        <v>41534</v>
      </c>
      <c r="E307" s="49">
        <v>8</v>
      </c>
      <c r="F307" s="50">
        <v>65953</v>
      </c>
      <c r="G307" s="47">
        <v>5</v>
      </c>
      <c r="H307" s="51">
        <f t="shared" si="4"/>
        <v>3000</v>
      </c>
      <c r="I307" s="37" cm="1">
        <f t="array" ref="I307">_xlfn.IFNA(_xlfn.IFS(G307=$M$4,$N$4,G307=$M$5,$N$5,G307=$M$6,$N$6),"No Bonus")</f>
        <v>3000</v>
      </c>
    </row>
    <row r="308" spans="1:9" x14ac:dyDescent="0.25">
      <c r="A308" s="46" t="s">
        <v>429</v>
      </c>
      <c r="B308" s="47" t="s">
        <v>121</v>
      </c>
      <c r="C308" s="46" t="s">
        <v>306</v>
      </c>
      <c r="D308" s="48">
        <v>41540</v>
      </c>
      <c r="E308" s="49">
        <v>8</v>
      </c>
      <c r="F308" s="50">
        <v>84936</v>
      </c>
      <c r="G308" s="47">
        <v>4</v>
      </c>
      <c r="H308" s="51">
        <f t="shared" si="4"/>
        <v>1500</v>
      </c>
      <c r="I308" s="37" cm="1">
        <f t="array" ref="I308">_xlfn.IFNA(_xlfn.IFS(G308=$M$4,$N$4,G308=$M$5,$N$5,G308=$M$6,$N$6),"No Bonus")</f>
        <v>1500</v>
      </c>
    </row>
    <row r="309" spans="1:9" x14ac:dyDescent="0.25">
      <c r="A309" s="46" t="s">
        <v>430</v>
      </c>
      <c r="B309" s="47" t="s">
        <v>121</v>
      </c>
      <c r="C309" s="46" t="s">
        <v>306</v>
      </c>
      <c r="D309" s="48">
        <v>41547</v>
      </c>
      <c r="E309" s="49">
        <v>8</v>
      </c>
      <c r="F309" s="50">
        <v>42514</v>
      </c>
      <c r="G309" s="47">
        <v>4</v>
      </c>
      <c r="H309" s="51">
        <f t="shared" si="4"/>
        <v>1500</v>
      </c>
      <c r="I309" s="37" cm="1">
        <f t="array" ref="I309">_xlfn.IFNA(_xlfn.IFS(G309=$M$4,$N$4,G309=$M$5,$N$5,G309=$M$6,$N$6),"No Bonus")</f>
        <v>1500</v>
      </c>
    </row>
    <row r="310" spans="1:9" x14ac:dyDescent="0.25">
      <c r="A310" s="46" t="s">
        <v>431</v>
      </c>
      <c r="B310" s="47" t="s">
        <v>115</v>
      </c>
      <c r="C310" s="46" t="s">
        <v>306</v>
      </c>
      <c r="D310" s="48">
        <v>41551</v>
      </c>
      <c r="E310" s="49">
        <v>8</v>
      </c>
      <c r="F310" s="50">
        <v>68976</v>
      </c>
      <c r="G310" s="47">
        <v>5</v>
      </c>
      <c r="H310" s="51">
        <f t="shared" si="4"/>
        <v>3000</v>
      </c>
      <c r="I310" s="37" cm="1">
        <f t="array" ref="I310">_xlfn.IFNA(_xlfn.IFS(G310=$M$4,$N$4,G310=$M$5,$N$5,G310=$M$6,$N$6),"No Bonus")</f>
        <v>3000</v>
      </c>
    </row>
    <row r="311" spans="1:9" x14ac:dyDescent="0.25">
      <c r="A311" s="46" t="s">
        <v>432</v>
      </c>
      <c r="B311" s="47" t="s">
        <v>115</v>
      </c>
      <c r="C311" s="46" t="s">
        <v>306</v>
      </c>
      <c r="D311" s="48">
        <v>41552</v>
      </c>
      <c r="E311" s="49">
        <v>8</v>
      </c>
      <c r="F311" s="50">
        <v>100625</v>
      </c>
      <c r="G311" s="47">
        <v>4</v>
      </c>
      <c r="H311" s="51">
        <f t="shared" si="4"/>
        <v>1500</v>
      </c>
      <c r="I311" s="37" cm="1">
        <f t="array" ref="I311">_xlfn.IFNA(_xlfn.IFS(G311=$M$4,$N$4,G311=$M$5,$N$5,G311=$M$6,$N$6),"No Bonus")</f>
        <v>1500</v>
      </c>
    </row>
    <row r="312" spans="1:9" x14ac:dyDescent="0.25">
      <c r="A312" s="46" t="s">
        <v>433</v>
      </c>
      <c r="B312" s="47" t="s">
        <v>108</v>
      </c>
      <c r="C312" s="46" t="s">
        <v>306</v>
      </c>
      <c r="D312" s="48">
        <v>40079</v>
      </c>
      <c r="E312" s="49">
        <v>12</v>
      </c>
      <c r="F312" s="50">
        <v>71207</v>
      </c>
      <c r="G312" s="47">
        <v>3</v>
      </c>
      <c r="H312" s="51">
        <f t="shared" si="4"/>
        <v>900</v>
      </c>
      <c r="I312" s="37" cm="1">
        <f t="array" ref="I312">_xlfn.IFNA(_xlfn.IFS(G312=$M$4,$N$4,G312=$M$5,$N$5,G312=$M$6,$N$6),"No Bonus")</f>
        <v>900</v>
      </c>
    </row>
    <row r="313" spans="1:9" x14ac:dyDescent="0.25">
      <c r="A313" s="46" t="s">
        <v>434</v>
      </c>
      <c r="B313" s="47" t="s">
        <v>130</v>
      </c>
      <c r="C313" s="46" t="s">
        <v>306</v>
      </c>
      <c r="D313" s="48">
        <v>37162</v>
      </c>
      <c r="E313" s="49">
        <v>20</v>
      </c>
      <c r="F313" s="50">
        <v>74177</v>
      </c>
      <c r="G313" s="47">
        <v>4</v>
      </c>
      <c r="H313" s="51">
        <f t="shared" si="4"/>
        <v>1500</v>
      </c>
      <c r="I313" s="37" cm="1">
        <f t="array" ref="I313">_xlfn.IFNA(_xlfn.IFS(G313=$M$4,$N$4,G313=$M$5,$N$5,G313=$M$6,$N$6),"No Bonus")</f>
        <v>1500</v>
      </c>
    </row>
    <row r="314" spans="1:9" x14ac:dyDescent="0.25">
      <c r="A314" s="46" t="s">
        <v>435</v>
      </c>
      <c r="B314" s="47" t="s">
        <v>108</v>
      </c>
      <c r="C314" s="46" t="s">
        <v>306</v>
      </c>
      <c r="D314" s="48">
        <v>37522</v>
      </c>
      <c r="E314" s="49">
        <v>19</v>
      </c>
      <c r="F314" s="50">
        <v>110056</v>
      </c>
      <c r="G314" s="47">
        <v>3</v>
      </c>
      <c r="H314" s="51">
        <f t="shared" si="4"/>
        <v>900</v>
      </c>
      <c r="I314" s="37" cm="1">
        <f t="array" ref="I314">_xlfn.IFNA(_xlfn.IFS(G314=$M$4,$N$4,G314=$M$5,$N$5,G314=$M$6,$N$6),"No Bonus")</f>
        <v>900</v>
      </c>
    </row>
    <row r="315" spans="1:9" x14ac:dyDescent="0.25">
      <c r="A315" s="46" t="s">
        <v>436</v>
      </c>
      <c r="B315" s="47" t="s">
        <v>121</v>
      </c>
      <c r="C315" s="46" t="s">
        <v>306</v>
      </c>
      <c r="D315" s="48">
        <v>37533</v>
      </c>
      <c r="E315" s="49">
        <v>19</v>
      </c>
      <c r="F315" s="50">
        <v>123134</v>
      </c>
      <c r="G315" s="47">
        <v>4</v>
      </c>
      <c r="H315" s="51">
        <f t="shared" si="4"/>
        <v>1500</v>
      </c>
      <c r="I315" s="37" cm="1">
        <f t="array" ref="I315">_xlfn.IFNA(_xlfn.IFS(G315=$M$4,$N$4,G315=$M$5,$N$5,G315=$M$6,$N$6),"No Bonus")</f>
        <v>1500</v>
      </c>
    </row>
    <row r="316" spans="1:9" x14ac:dyDescent="0.25">
      <c r="A316" s="46" t="s">
        <v>437</v>
      </c>
      <c r="B316" s="47" t="s">
        <v>115</v>
      </c>
      <c r="C316" s="46" t="s">
        <v>306</v>
      </c>
      <c r="D316" s="48">
        <v>38977</v>
      </c>
      <c r="E316" s="49">
        <v>15</v>
      </c>
      <c r="F316" s="50">
        <v>57193</v>
      </c>
      <c r="G316" s="47">
        <v>5</v>
      </c>
      <c r="H316" s="51">
        <f t="shared" si="4"/>
        <v>3000</v>
      </c>
      <c r="I316" s="37" cm="1">
        <f t="array" ref="I316">_xlfn.IFNA(_xlfn.IFS(G316=$M$4,$N$4,G316=$M$5,$N$5,G316=$M$6,$N$6),"No Bonus")</f>
        <v>3000</v>
      </c>
    </row>
    <row r="317" spans="1:9" x14ac:dyDescent="0.25">
      <c r="A317" s="46" t="s">
        <v>438</v>
      </c>
      <c r="B317" s="47" t="s">
        <v>108</v>
      </c>
      <c r="C317" s="46" t="s">
        <v>306</v>
      </c>
      <c r="D317" s="48">
        <v>39367</v>
      </c>
      <c r="E317" s="49">
        <v>14</v>
      </c>
      <c r="F317" s="50">
        <v>48168</v>
      </c>
      <c r="G317" s="47">
        <v>3</v>
      </c>
      <c r="H317" s="51">
        <f t="shared" si="4"/>
        <v>900</v>
      </c>
      <c r="I317" s="37" cm="1">
        <f t="array" ref="I317">_xlfn.IFNA(_xlfn.IFS(G317=$M$4,$N$4,G317=$M$5,$N$5,G317=$M$6,$N$6),"No Bonus")</f>
        <v>900</v>
      </c>
    </row>
    <row r="318" spans="1:9" x14ac:dyDescent="0.25">
      <c r="A318" s="46" t="s">
        <v>439</v>
      </c>
      <c r="B318" s="47" t="s">
        <v>115</v>
      </c>
      <c r="C318" s="46" t="s">
        <v>306</v>
      </c>
      <c r="D318" s="48">
        <v>40825</v>
      </c>
      <c r="E318" s="49">
        <v>10</v>
      </c>
      <c r="F318" s="50">
        <v>118550</v>
      </c>
      <c r="G318" s="47">
        <v>4</v>
      </c>
      <c r="H318" s="51">
        <f t="shared" si="4"/>
        <v>1500</v>
      </c>
      <c r="I318" s="37" cm="1">
        <f t="array" ref="I318">_xlfn.IFNA(_xlfn.IFS(G318=$M$4,$N$4,G318=$M$5,$N$5,G318=$M$6,$N$6),"No Bonus")</f>
        <v>1500</v>
      </c>
    </row>
    <row r="319" spans="1:9" x14ac:dyDescent="0.25">
      <c r="A319" s="46" t="s">
        <v>440</v>
      </c>
      <c r="B319" s="47" t="s">
        <v>121</v>
      </c>
      <c r="C319" s="46" t="s">
        <v>306</v>
      </c>
      <c r="D319" s="48">
        <v>41548</v>
      </c>
      <c r="E319" s="49">
        <v>8</v>
      </c>
      <c r="F319" s="50">
        <v>56533</v>
      </c>
      <c r="G319" s="47">
        <v>1</v>
      </c>
      <c r="H319" s="51">
        <f t="shared" si="4"/>
        <v>0</v>
      </c>
      <c r="I319" s="37" t="str" cm="1">
        <f t="array" ref="I319">_xlfn.IFNA(_xlfn.IFS(G319=$M$4,$N$4,G319=$M$5,$N$5,G319=$M$6,$N$6),"No Bonus")</f>
        <v>No Bonus</v>
      </c>
    </row>
    <row r="320" spans="1:9" x14ac:dyDescent="0.25">
      <c r="A320" s="46" t="s">
        <v>441</v>
      </c>
      <c r="B320" s="47" t="s">
        <v>108</v>
      </c>
      <c r="C320" s="46" t="s">
        <v>306</v>
      </c>
      <c r="D320" s="48">
        <v>40481</v>
      </c>
      <c r="E320" s="49">
        <v>11</v>
      </c>
      <c r="F320" s="50">
        <v>113370</v>
      </c>
      <c r="G320" s="47">
        <v>2</v>
      </c>
      <c r="H320" s="51">
        <f t="shared" si="4"/>
        <v>100</v>
      </c>
      <c r="I320" s="37" t="str" cm="1">
        <f t="array" ref="I320">_xlfn.IFNA(_xlfn.IFS(G320=$M$4,$N$4,G320=$M$5,$N$5,G320=$M$6,$N$6),"No Bonus")</f>
        <v>No Bonus</v>
      </c>
    </row>
    <row r="321" spans="1:9" x14ac:dyDescent="0.25">
      <c r="A321" s="46" t="s">
        <v>442</v>
      </c>
      <c r="B321" s="47" t="s">
        <v>117</v>
      </c>
      <c r="C321" s="46" t="s">
        <v>306</v>
      </c>
      <c r="D321" s="48">
        <v>40485</v>
      </c>
      <c r="E321" s="49">
        <v>11</v>
      </c>
      <c r="F321" s="50">
        <v>42407</v>
      </c>
      <c r="G321" s="47">
        <v>5</v>
      </c>
      <c r="H321" s="51">
        <f t="shared" si="4"/>
        <v>3000</v>
      </c>
      <c r="I321" s="37" cm="1">
        <f t="array" ref="I321">_xlfn.IFNA(_xlfn.IFS(G321=$M$4,$N$4,G321=$M$5,$N$5,G321=$M$6,$N$6),"No Bonus")</f>
        <v>3000</v>
      </c>
    </row>
    <row r="322" spans="1:9" x14ac:dyDescent="0.25">
      <c r="A322" s="46" t="s">
        <v>443</v>
      </c>
      <c r="B322" s="47" t="s">
        <v>121</v>
      </c>
      <c r="C322" s="46" t="s">
        <v>306</v>
      </c>
      <c r="D322" s="48">
        <v>41570</v>
      </c>
      <c r="E322" s="49">
        <v>8</v>
      </c>
      <c r="F322" s="50">
        <v>47350</v>
      </c>
      <c r="G322" s="47">
        <v>2</v>
      </c>
      <c r="H322" s="51">
        <f t="shared" si="4"/>
        <v>100</v>
      </c>
      <c r="I322" s="37" t="str" cm="1">
        <f t="array" ref="I322">_xlfn.IFNA(_xlfn.IFS(G322=$M$4,$N$4,G322=$M$5,$N$5,G322=$M$6,$N$6),"No Bonus")</f>
        <v>No Bonus</v>
      </c>
    </row>
    <row r="323" spans="1:9" x14ac:dyDescent="0.25">
      <c r="A323" s="46" t="s">
        <v>444</v>
      </c>
      <c r="B323" s="47" t="s">
        <v>121</v>
      </c>
      <c r="C323" s="46" t="s">
        <v>306</v>
      </c>
      <c r="D323" s="48">
        <v>37179</v>
      </c>
      <c r="E323" s="49">
        <v>20</v>
      </c>
      <c r="F323" s="50">
        <v>43983</v>
      </c>
      <c r="G323" s="47">
        <v>5</v>
      </c>
      <c r="H323" s="51">
        <f t="shared" si="4"/>
        <v>3000</v>
      </c>
      <c r="I323" s="37" cm="1">
        <f t="array" ref="I323">_xlfn.IFNA(_xlfn.IFS(G323=$M$4,$N$4,G323=$M$5,$N$5,G323=$M$6,$N$6),"No Bonus")</f>
        <v>3000</v>
      </c>
    </row>
    <row r="324" spans="1:9" x14ac:dyDescent="0.25">
      <c r="A324" s="46" t="s">
        <v>445</v>
      </c>
      <c r="B324" s="47" t="s">
        <v>108</v>
      </c>
      <c r="C324" s="46" t="s">
        <v>306</v>
      </c>
      <c r="D324" s="48">
        <v>37200</v>
      </c>
      <c r="E324" s="49">
        <v>20</v>
      </c>
      <c r="F324" s="50">
        <v>123099</v>
      </c>
      <c r="G324" s="47">
        <v>2</v>
      </c>
      <c r="H324" s="51">
        <f t="shared" ref="H324:H387" si="5">IF(G324=$M$8,$N$8,IF(G324=$M$7,$N$7,IF(G324=$M$6,$N$6,IF(G324=$M$5,$N$5,IF(G324=$M$4,$N$4)))))</f>
        <v>100</v>
      </c>
      <c r="I324" s="37" t="str" cm="1">
        <f t="array" ref="I324">_xlfn.IFNA(_xlfn.IFS(G324=$M$4,$N$4,G324=$M$5,$N$5,G324=$M$6,$N$6),"No Bonus")</f>
        <v>No Bonus</v>
      </c>
    </row>
    <row r="325" spans="1:9" x14ac:dyDescent="0.25">
      <c r="A325" s="46" t="s">
        <v>446</v>
      </c>
      <c r="B325" s="47" t="s">
        <v>115</v>
      </c>
      <c r="C325" s="46" t="s">
        <v>306</v>
      </c>
      <c r="D325" s="48">
        <v>39014</v>
      </c>
      <c r="E325" s="49">
        <v>15</v>
      </c>
      <c r="F325" s="50">
        <v>95555</v>
      </c>
      <c r="G325" s="47">
        <v>5</v>
      </c>
      <c r="H325" s="51">
        <f t="shared" si="5"/>
        <v>3000</v>
      </c>
      <c r="I325" s="37" cm="1">
        <f t="array" ref="I325">_xlfn.IFNA(_xlfn.IFS(G325=$M$4,$N$4,G325=$M$5,$N$5,G325=$M$6,$N$6),"No Bonus")</f>
        <v>3000</v>
      </c>
    </row>
    <row r="326" spans="1:9" x14ac:dyDescent="0.25">
      <c r="A326" s="46" t="s">
        <v>447</v>
      </c>
      <c r="B326" s="47" t="s">
        <v>121</v>
      </c>
      <c r="C326" s="46" t="s">
        <v>306</v>
      </c>
      <c r="D326" s="48">
        <v>39021</v>
      </c>
      <c r="E326" s="49">
        <v>15</v>
      </c>
      <c r="F326" s="50">
        <v>69335</v>
      </c>
      <c r="G326" s="47">
        <v>3</v>
      </c>
      <c r="H326" s="51">
        <f t="shared" si="5"/>
        <v>900</v>
      </c>
      <c r="I326" s="37" cm="1">
        <f t="array" ref="I326">_xlfn.IFNA(_xlfn.IFS(G326=$M$4,$N$4,G326=$M$5,$N$5,G326=$M$6,$N$6),"No Bonus")</f>
        <v>900</v>
      </c>
    </row>
    <row r="327" spans="1:9" x14ac:dyDescent="0.25">
      <c r="A327" s="46" t="s">
        <v>448</v>
      </c>
      <c r="B327" s="47" t="s">
        <v>117</v>
      </c>
      <c r="C327" s="46" t="s">
        <v>306</v>
      </c>
      <c r="D327" s="48">
        <v>39399</v>
      </c>
      <c r="E327" s="49">
        <v>14</v>
      </c>
      <c r="F327" s="50">
        <v>45405</v>
      </c>
      <c r="G327" s="47">
        <v>4</v>
      </c>
      <c r="H327" s="51">
        <f t="shared" si="5"/>
        <v>1500</v>
      </c>
      <c r="I327" s="37" cm="1">
        <f t="array" ref="I327">_xlfn.IFNA(_xlfn.IFS(G327=$M$4,$N$4,G327=$M$5,$N$5,G327=$M$6,$N$6),"No Bonus")</f>
        <v>1500</v>
      </c>
    </row>
    <row r="328" spans="1:9" x14ac:dyDescent="0.25">
      <c r="A328" s="46" t="s">
        <v>449</v>
      </c>
      <c r="B328" s="47" t="s">
        <v>115</v>
      </c>
      <c r="C328" s="46" t="s">
        <v>306</v>
      </c>
      <c r="D328" s="48">
        <v>39399</v>
      </c>
      <c r="E328" s="49">
        <v>14</v>
      </c>
      <c r="F328" s="50">
        <v>45873</v>
      </c>
      <c r="G328" s="47">
        <v>1</v>
      </c>
      <c r="H328" s="51">
        <f t="shared" si="5"/>
        <v>0</v>
      </c>
      <c r="I328" s="37" t="str" cm="1">
        <f t="array" ref="I328">_xlfn.IFNA(_xlfn.IFS(G328=$M$4,$N$4,G328=$M$5,$N$5,G328=$M$6,$N$6),"No Bonus")</f>
        <v>No Bonus</v>
      </c>
    </row>
    <row r="329" spans="1:9" x14ac:dyDescent="0.25">
      <c r="A329" s="46" t="s">
        <v>450</v>
      </c>
      <c r="B329" s="47" t="s">
        <v>117</v>
      </c>
      <c r="C329" s="46" t="s">
        <v>306</v>
      </c>
      <c r="D329" s="48">
        <v>40838</v>
      </c>
      <c r="E329" s="49">
        <v>10</v>
      </c>
      <c r="F329" s="50">
        <v>117677</v>
      </c>
      <c r="G329" s="47">
        <v>5</v>
      </c>
      <c r="H329" s="51">
        <f t="shared" si="5"/>
        <v>3000</v>
      </c>
      <c r="I329" s="37" cm="1">
        <f t="array" ref="I329">_xlfn.IFNA(_xlfn.IFS(G329=$M$4,$N$4,G329=$M$5,$N$5,G329=$M$6,$N$6),"No Bonus")</f>
        <v>3000</v>
      </c>
    </row>
    <row r="330" spans="1:9" x14ac:dyDescent="0.25">
      <c r="A330" s="46" t="s">
        <v>451</v>
      </c>
      <c r="B330" s="47" t="s">
        <v>121</v>
      </c>
      <c r="C330" s="46" t="s">
        <v>306</v>
      </c>
      <c r="D330" s="48">
        <v>40468</v>
      </c>
      <c r="E330" s="49">
        <v>11</v>
      </c>
      <c r="F330" s="50">
        <v>49740</v>
      </c>
      <c r="G330" s="47">
        <v>5</v>
      </c>
      <c r="H330" s="51">
        <f t="shared" si="5"/>
        <v>3000</v>
      </c>
      <c r="I330" s="37" cm="1">
        <f t="array" ref="I330">_xlfn.IFNA(_xlfn.IFS(G330=$M$4,$N$4,G330=$M$5,$N$5,G330=$M$6,$N$6),"No Bonus")</f>
        <v>3000</v>
      </c>
    </row>
    <row r="331" spans="1:9" x14ac:dyDescent="0.25">
      <c r="A331" s="46" t="s">
        <v>452</v>
      </c>
      <c r="B331" s="47" t="s">
        <v>115</v>
      </c>
      <c r="C331" s="46" t="s">
        <v>306</v>
      </c>
      <c r="D331" s="48">
        <v>40863</v>
      </c>
      <c r="E331" s="49">
        <v>10</v>
      </c>
      <c r="F331" s="50">
        <v>83005</v>
      </c>
      <c r="G331" s="47">
        <v>3</v>
      </c>
      <c r="H331" s="51">
        <f t="shared" si="5"/>
        <v>900</v>
      </c>
      <c r="I331" s="37" cm="1">
        <f t="array" ref="I331">_xlfn.IFNA(_xlfn.IFS(G331=$M$4,$N$4,G331=$M$5,$N$5,G331=$M$6,$N$6),"No Bonus")</f>
        <v>900</v>
      </c>
    </row>
    <row r="332" spans="1:9" x14ac:dyDescent="0.25">
      <c r="A332" s="46" t="s">
        <v>453</v>
      </c>
      <c r="B332" s="47" t="s">
        <v>121</v>
      </c>
      <c r="C332" s="46" t="s">
        <v>306</v>
      </c>
      <c r="D332" s="48">
        <v>37581</v>
      </c>
      <c r="E332" s="49">
        <v>19</v>
      </c>
      <c r="F332" s="50">
        <v>59808</v>
      </c>
      <c r="G332" s="47">
        <v>1</v>
      </c>
      <c r="H332" s="51">
        <f t="shared" si="5"/>
        <v>0</v>
      </c>
      <c r="I332" s="37" t="str" cm="1">
        <f t="array" ref="I332">_xlfn.IFNA(_xlfn.IFS(G332=$M$4,$N$4,G332=$M$5,$N$5,G332=$M$6,$N$6),"No Bonus")</f>
        <v>No Bonus</v>
      </c>
    </row>
    <row r="333" spans="1:9" x14ac:dyDescent="0.25">
      <c r="A333" s="46" t="s">
        <v>454</v>
      </c>
      <c r="B333" s="47" t="s">
        <v>130</v>
      </c>
      <c r="C333" s="46" t="s">
        <v>306</v>
      </c>
      <c r="D333" s="48">
        <v>38307</v>
      </c>
      <c r="E333" s="49">
        <v>17</v>
      </c>
      <c r="F333" s="50">
        <v>74514</v>
      </c>
      <c r="G333" s="47">
        <v>4</v>
      </c>
      <c r="H333" s="51">
        <f t="shared" si="5"/>
        <v>1500</v>
      </c>
      <c r="I333" s="37" cm="1">
        <f t="array" ref="I333">_xlfn.IFNA(_xlfn.IFS(G333=$M$4,$N$4,G333=$M$5,$N$5,G333=$M$6,$N$6),"No Bonus")</f>
        <v>1500</v>
      </c>
    </row>
    <row r="334" spans="1:9" x14ac:dyDescent="0.25">
      <c r="A334" s="46" t="s">
        <v>455</v>
      </c>
      <c r="B334" s="47" t="s">
        <v>108</v>
      </c>
      <c r="C334" s="46" t="s">
        <v>306</v>
      </c>
      <c r="D334" s="48">
        <v>38698</v>
      </c>
      <c r="E334" s="49">
        <v>16</v>
      </c>
      <c r="F334" s="50">
        <v>103603</v>
      </c>
      <c r="G334" s="47">
        <v>1</v>
      </c>
      <c r="H334" s="51">
        <f t="shared" si="5"/>
        <v>0</v>
      </c>
      <c r="I334" s="37" t="str" cm="1">
        <f t="array" ref="I334">_xlfn.IFNA(_xlfn.IFS(G334=$M$4,$N$4,G334=$M$5,$N$5,G334=$M$6,$N$6),"No Bonus")</f>
        <v>No Bonus</v>
      </c>
    </row>
    <row r="335" spans="1:9" x14ac:dyDescent="0.25">
      <c r="A335" s="46" t="s">
        <v>456</v>
      </c>
      <c r="B335" s="47" t="s">
        <v>115</v>
      </c>
      <c r="C335" s="46" t="s">
        <v>306</v>
      </c>
      <c r="D335" s="48">
        <v>41253</v>
      </c>
      <c r="E335" s="49">
        <v>9</v>
      </c>
      <c r="F335" s="50">
        <v>126627</v>
      </c>
      <c r="G335" s="47">
        <v>2</v>
      </c>
      <c r="H335" s="51">
        <f t="shared" si="5"/>
        <v>100</v>
      </c>
      <c r="I335" s="37" t="str" cm="1">
        <f t="array" ref="I335">_xlfn.IFNA(_xlfn.IFS(G335=$M$4,$N$4,G335=$M$5,$N$5,G335=$M$6,$N$6),"No Bonus")</f>
        <v>No Bonus</v>
      </c>
    </row>
    <row r="336" spans="1:9" x14ac:dyDescent="0.25">
      <c r="A336" s="46" t="s">
        <v>457</v>
      </c>
      <c r="B336" s="47" t="s">
        <v>115</v>
      </c>
      <c r="C336" s="46" t="s">
        <v>458</v>
      </c>
      <c r="D336" s="48">
        <v>41370</v>
      </c>
      <c r="E336" s="49">
        <v>8</v>
      </c>
      <c r="F336" s="50">
        <v>110756</v>
      </c>
      <c r="G336" s="47">
        <v>2</v>
      </c>
      <c r="H336" s="51">
        <f t="shared" si="5"/>
        <v>100</v>
      </c>
      <c r="I336" s="37" t="str" cm="1">
        <f t="array" ref="I336">_xlfn.IFNA(_xlfn.IFS(G336=$M$4,$N$4,G336=$M$5,$N$5,G336=$M$6,$N$6),"No Bonus")</f>
        <v>No Bonus</v>
      </c>
    </row>
    <row r="337" spans="1:9" x14ac:dyDescent="0.25">
      <c r="A337" s="46" t="s">
        <v>459</v>
      </c>
      <c r="B337" s="47" t="s">
        <v>113</v>
      </c>
      <c r="C337" s="46" t="s">
        <v>458</v>
      </c>
      <c r="D337" s="48">
        <v>38485</v>
      </c>
      <c r="E337" s="49">
        <v>16</v>
      </c>
      <c r="F337" s="50">
        <v>103260</v>
      </c>
      <c r="G337" s="47">
        <v>5</v>
      </c>
      <c r="H337" s="51">
        <f t="shared" si="5"/>
        <v>3000</v>
      </c>
      <c r="I337" s="37" cm="1">
        <f t="array" ref="I337">_xlfn.IFNA(_xlfn.IFS(G337=$M$4,$N$4,G337=$M$5,$N$5,G337=$M$6,$N$6),"No Bonus")</f>
        <v>3000</v>
      </c>
    </row>
    <row r="338" spans="1:9" x14ac:dyDescent="0.25">
      <c r="A338" s="46" t="s">
        <v>460</v>
      </c>
      <c r="B338" s="47" t="s">
        <v>115</v>
      </c>
      <c r="C338" s="46" t="s">
        <v>458</v>
      </c>
      <c r="D338" s="48">
        <v>41391</v>
      </c>
      <c r="E338" s="49">
        <v>8</v>
      </c>
      <c r="F338" s="50">
        <v>61640</v>
      </c>
      <c r="G338" s="47">
        <v>5</v>
      </c>
      <c r="H338" s="51">
        <f t="shared" si="5"/>
        <v>3000</v>
      </c>
      <c r="I338" s="37" cm="1">
        <f t="array" ref="I338">_xlfn.IFNA(_xlfn.IFS(G338=$M$4,$N$4,G338=$M$5,$N$5,G338=$M$6,$N$6),"No Bonus")</f>
        <v>3000</v>
      </c>
    </row>
    <row r="339" spans="1:9" x14ac:dyDescent="0.25">
      <c r="A339" s="46" t="s">
        <v>461</v>
      </c>
      <c r="B339" s="47" t="s">
        <v>130</v>
      </c>
      <c r="C339" s="46" t="s">
        <v>458</v>
      </c>
      <c r="D339" s="48">
        <v>42215</v>
      </c>
      <c r="E339" s="49">
        <v>6</v>
      </c>
      <c r="F339" s="50">
        <v>111408</v>
      </c>
      <c r="G339" s="47">
        <v>3</v>
      </c>
      <c r="H339" s="51">
        <f t="shared" si="5"/>
        <v>900</v>
      </c>
      <c r="I339" s="37" cm="1">
        <f t="array" ref="I339">_xlfn.IFNA(_xlfn.IFS(G339=$M$4,$N$4,G339=$M$5,$N$5,G339=$M$6,$N$6),"No Bonus")</f>
        <v>900</v>
      </c>
    </row>
    <row r="340" spans="1:9" x14ac:dyDescent="0.25">
      <c r="A340" s="46" t="s">
        <v>462</v>
      </c>
      <c r="B340" s="47" t="s">
        <v>108</v>
      </c>
      <c r="C340" s="46" t="s">
        <v>458</v>
      </c>
      <c r="D340" s="48">
        <v>37843</v>
      </c>
      <c r="E340" s="49">
        <v>18</v>
      </c>
      <c r="F340" s="50">
        <v>44469</v>
      </c>
      <c r="G340" s="47">
        <v>4</v>
      </c>
      <c r="H340" s="51">
        <f t="shared" si="5"/>
        <v>1500</v>
      </c>
      <c r="I340" s="37" cm="1">
        <f t="array" ref="I340">_xlfn.IFNA(_xlfn.IFS(G340=$M$4,$N$4,G340=$M$5,$N$5,G340=$M$6,$N$6),"No Bonus")</f>
        <v>1500</v>
      </c>
    </row>
    <row r="341" spans="1:9" x14ac:dyDescent="0.25">
      <c r="A341" s="46" t="s">
        <v>463</v>
      </c>
      <c r="B341" s="47" t="s">
        <v>117</v>
      </c>
      <c r="C341" s="46" t="s">
        <v>458</v>
      </c>
      <c r="D341" s="48">
        <v>39014</v>
      </c>
      <c r="E341" s="49">
        <v>15</v>
      </c>
      <c r="F341" s="50">
        <v>115240</v>
      </c>
      <c r="G341" s="47">
        <v>2</v>
      </c>
      <c r="H341" s="51">
        <f t="shared" si="5"/>
        <v>100</v>
      </c>
      <c r="I341" s="37" t="str" cm="1">
        <f t="array" ref="I341">_xlfn.IFNA(_xlfn.IFS(G341=$M$4,$N$4,G341=$M$5,$N$5,G341=$M$6,$N$6),"No Bonus")</f>
        <v>No Bonus</v>
      </c>
    </row>
    <row r="342" spans="1:9" x14ac:dyDescent="0.25">
      <c r="A342" s="46" t="s">
        <v>464</v>
      </c>
      <c r="B342" s="47" t="s">
        <v>108</v>
      </c>
      <c r="C342" s="46" t="s">
        <v>458</v>
      </c>
      <c r="D342" s="48">
        <v>40116</v>
      </c>
      <c r="E342" s="49">
        <v>12</v>
      </c>
      <c r="F342" s="50">
        <v>93239</v>
      </c>
      <c r="G342" s="47">
        <v>4</v>
      </c>
      <c r="H342" s="51">
        <f t="shared" si="5"/>
        <v>1500</v>
      </c>
      <c r="I342" s="37" cm="1">
        <f t="array" ref="I342">_xlfn.IFNA(_xlfn.IFS(G342=$M$4,$N$4,G342=$M$5,$N$5,G342=$M$6,$N$6),"No Bonus")</f>
        <v>1500</v>
      </c>
    </row>
    <row r="343" spans="1:9" x14ac:dyDescent="0.25">
      <c r="A343" s="46" t="s">
        <v>465</v>
      </c>
      <c r="B343" s="47" t="s">
        <v>130</v>
      </c>
      <c r="C343" s="46" t="s">
        <v>6</v>
      </c>
      <c r="D343" s="48">
        <v>41630</v>
      </c>
      <c r="E343" s="49">
        <v>8</v>
      </c>
      <c r="F343" s="50">
        <v>123209</v>
      </c>
      <c r="G343" s="47">
        <v>4</v>
      </c>
      <c r="H343" s="51">
        <f t="shared" si="5"/>
        <v>1500</v>
      </c>
      <c r="I343" s="37" cm="1">
        <f t="array" ref="I343">_xlfn.IFNA(_xlfn.IFS(G343=$M$4,$N$4,G343=$M$5,$N$5,G343=$M$6,$N$6),"No Bonus")</f>
        <v>1500</v>
      </c>
    </row>
    <row r="344" spans="1:9" x14ac:dyDescent="0.25">
      <c r="A344" s="46" t="s">
        <v>466</v>
      </c>
      <c r="B344" s="47" t="s">
        <v>117</v>
      </c>
      <c r="C344" s="46" t="s">
        <v>6</v>
      </c>
      <c r="D344" s="48">
        <v>41989</v>
      </c>
      <c r="E344" s="49">
        <v>7</v>
      </c>
      <c r="F344" s="50">
        <v>105769</v>
      </c>
      <c r="G344" s="47">
        <v>3</v>
      </c>
      <c r="H344" s="51">
        <f t="shared" si="5"/>
        <v>900</v>
      </c>
      <c r="I344" s="37" cm="1">
        <f t="array" ref="I344">_xlfn.IFNA(_xlfn.IFS(G344=$M$4,$N$4,G344=$M$5,$N$5,G344=$M$6,$N$6),"No Bonus")</f>
        <v>900</v>
      </c>
    </row>
    <row r="345" spans="1:9" x14ac:dyDescent="0.25">
      <c r="A345" s="46" t="s">
        <v>467</v>
      </c>
      <c r="B345" s="47" t="s">
        <v>117</v>
      </c>
      <c r="C345" s="46" t="s">
        <v>6</v>
      </c>
      <c r="D345" s="48">
        <v>40535</v>
      </c>
      <c r="E345" s="49">
        <v>11</v>
      </c>
      <c r="F345" s="50">
        <v>86681</v>
      </c>
      <c r="G345" s="47">
        <v>5</v>
      </c>
      <c r="H345" s="51">
        <f t="shared" si="5"/>
        <v>3000</v>
      </c>
      <c r="I345" s="37" cm="1">
        <f t="array" ref="I345">_xlfn.IFNA(_xlfn.IFS(G345=$M$4,$N$4,G345=$M$5,$N$5,G345=$M$6,$N$6),"No Bonus")</f>
        <v>3000</v>
      </c>
    </row>
    <row r="346" spans="1:9" x14ac:dyDescent="0.25">
      <c r="A346" s="46" t="s">
        <v>468</v>
      </c>
      <c r="B346" s="47" t="s">
        <v>108</v>
      </c>
      <c r="C346" s="46" t="s">
        <v>6</v>
      </c>
      <c r="D346" s="48">
        <v>40176</v>
      </c>
      <c r="E346" s="49">
        <v>12</v>
      </c>
      <c r="F346" s="50">
        <v>81413</v>
      </c>
      <c r="G346" s="47">
        <v>5</v>
      </c>
      <c r="H346" s="51">
        <f t="shared" si="5"/>
        <v>3000</v>
      </c>
      <c r="I346" s="37" cm="1">
        <f t="array" ref="I346">_xlfn.IFNA(_xlfn.IFS(G346=$M$4,$N$4,G346=$M$5,$N$5,G346=$M$6,$N$6),"No Bonus")</f>
        <v>3000</v>
      </c>
    </row>
    <row r="347" spans="1:9" x14ac:dyDescent="0.25">
      <c r="A347" s="46" t="s">
        <v>469</v>
      </c>
      <c r="B347" s="47" t="s">
        <v>121</v>
      </c>
      <c r="C347" s="46" t="s">
        <v>6</v>
      </c>
      <c r="D347" s="48">
        <v>41287</v>
      </c>
      <c r="E347" s="49">
        <v>9</v>
      </c>
      <c r="F347" s="50">
        <v>78610</v>
      </c>
      <c r="G347" s="47">
        <v>4</v>
      </c>
      <c r="H347" s="51">
        <f t="shared" si="5"/>
        <v>1500</v>
      </c>
      <c r="I347" s="37" cm="1">
        <f t="array" ref="I347">_xlfn.IFNA(_xlfn.IFS(G347=$M$4,$N$4,G347=$M$5,$N$5,G347=$M$6,$N$6),"No Bonus")</f>
        <v>1500</v>
      </c>
    </row>
    <row r="348" spans="1:9" x14ac:dyDescent="0.25">
      <c r="A348" s="46" t="s">
        <v>470</v>
      </c>
      <c r="B348" s="47" t="s">
        <v>108</v>
      </c>
      <c r="C348" s="46" t="s">
        <v>6</v>
      </c>
      <c r="D348" s="48">
        <v>37270</v>
      </c>
      <c r="E348" s="49">
        <v>20</v>
      </c>
      <c r="F348" s="50">
        <v>116319</v>
      </c>
      <c r="G348" s="47">
        <v>5</v>
      </c>
      <c r="H348" s="51">
        <f t="shared" si="5"/>
        <v>3000</v>
      </c>
      <c r="I348" s="37" cm="1">
        <f t="array" ref="I348">_xlfn.IFNA(_xlfn.IFS(G348=$M$4,$N$4,G348=$M$5,$N$5,G348=$M$6,$N$6),"No Bonus")</f>
        <v>3000</v>
      </c>
    </row>
    <row r="349" spans="1:9" x14ac:dyDescent="0.25">
      <c r="A349" s="46" t="s">
        <v>471</v>
      </c>
      <c r="B349" s="47" t="s">
        <v>113</v>
      </c>
      <c r="C349" s="46" t="s">
        <v>6</v>
      </c>
      <c r="D349" s="48">
        <v>37277</v>
      </c>
      <c r="E349" s="49">
        <v>19</v>
      </c>
      <c r="F349" s="50">
        <v>65423</v>
      </c>
      <c r="G349" s="47">
        <v>5</v>
      </c>
      <c r="H349" s="51">
        <f t="shared" si="5"/>
        <v>3000</v>
      </c>
      <c r="I349" s="37" cm="1">
        <f t="array" ref="I349">_xlfn.IFNA(_xlfn.IFS(G349=$M$4,$N$4,G349=$M$5,$N$5,G349=$M$6,$N$6),"No Bonus")</f>
        <v>3000</v>
      </c>
    </row>
    <row r="350" spans="1:9" x14ac:dyDescent="0.25">
      <c r="A350" s="46" t="s">
        <v>472</v>
      </c>
      <c r="B350" s="47" t="s">
        <v>108</v>
      </c>
      <c r="C350" s="46" t="s">
        <v>6</v>
      </c>
      <c r="D350" s="48">
        <v>38018</v>
      </c>
      <c r="E350" s="49">
        <v>17</v>
      </c>
      <c r="F350" s="50">
        <v>54011</v>
      </c>
      <c r="G350" s="47">
        <v>5</v>
      </c>
      <c r="H350" s="51">
        <f t="shared" si="5"/>
        <v>3000</v>
      </c>
      <c r="I350" s="37" cm="1">
        <f t="array" ref="I350">_xlfn.IFNA(_xlfn.IFS(G350=$M$4,$N$4,G350=$M$5,$N$5,G350=$M$6,$N$6),"No Bonus")</f>
        <v>3000</v>
      </c>
    </row>
    <row r="351" spans="1:9" x14ac:dyDescent="0.25">
      <c r="A351" s="46" t="s">
        <v>473</v>
      </c>
      <c r="B351" s="47" t="s">
        <v>108</v>
      </c>
      <c r="C351" s="46" t="s">
        <v>6</v>
      </c>
      <c r="D351" s="48">
        <v>40949</v>
      </c>
      <c r="E351" s="49">
        <v>9</v>
      </c>
      <c r="F351" s="50">
        <v>56645</v>
      </c>
      <c r="G351" s="47">
        <v>2</v>
      </c>
      <c r="H351" s="51">
        <f t="shared" si="5"/>
        <v>100</v>
      </c>
      <c r="I351" s="37" t="str" cm="1">
        <f t="array" ref="I351">_xlfn.IFNA(_xlfn.IFS(G351=$M$4,$N$4,G351=$M$5,$N$5,G351=$M$6,$N$6),"No Bonus")</f>
        <v>No Bonus</v>
      </c>
    </row>
    <row r="352" spans="1:9" x14ac:dyDescent="0.25">
      <c r="A352" s="46" t="s">
        <v>474</v>
      </c>
      <c r="B352" s="47" t="s">
        <v>117</v>
      </c>
      <c r="C352" s="46" t="s">
        <v>6</v>
      </c>
      <c r="D352" s="48">
        <v>41688</v>
      </c>
      <c r="E352" s="49">
        <v>7</v>
      </c>
      <c r="F352" s="50">
        <v>112790</v>
      </c>
      <c r="G352" s="47">
        <v>4</v>
      </c>
      <c r="H352" s="51">
        <f t="shared" si="5"/>
        <v>1500</v>
      </c>
      <c r="I352" s="37" cm="1">
        <f t="array" ref="I352">_xlfn.IFNA(_xlfn.IFS(G352=$M$4,$N$4,G352=$M$5,$N$5,G352=$M$6,$N$6),"No Bonus")</f>
        <v>1500</v>
      </c>
    </row>
    <row r="353" spans="1:9" x14ac:dyDescent="0.25">
      <c r="A353" s="46" t="s">
        <v>475</v>
      </c>
      <c r="B353" s="47" t="s">
        <v>121</v>
      </c>
      <c r="C353" s="46" t="s">
        <v>6</v>
      </c>
      <c r="D353" s="48">
        <v>41702</v>
      </c>
      <c r="E353" s="49">
        <v>7</v>
      </c>
      <c r="F353" s="50">
        <v>125069</v>
      </c>
      <c r="G353" s="47">
        <v>4</v>
      </c>
      <c r="H353" s="51">
        <f t="shared" si="5"/>
        <v>1500</v>
      </c>
      <c r="I353" s="37" cm="1">
        <f t="array" ref="I353">_xlfn.IFNA(_xlfn.IFS(G353=$M$4,$N$4,G353=$M$5,$N$5,G353=$M$6,$N$6),"No Bonus")</f>
        <v>1500</v>
      </c>
    </row>
    <row r="354" spans="1:9" x14ac:dyDescent="0.25">
      <c r="A354" s="46" t="s">
        <v>476</v>
      </c>
      <c r="B354" s="47" t="s">
        <v>117</v>
      </c>
      <c r="C354" s="46" t="s">
        <v>6</v>
      </c>
      <c r="D354" s="48">
        <v>40225</v>
      </c>
      <c r="E354" s="49">
        <v>11</v>
      </c>
      <c r="F354" s="50">
        <v>75401</v>
      </c>
      <c r="G354" s="47">
        <v>5</v>
      </c>
      <c r="H354" s="51">
        <f t="shared" si="5"/>
        <v>3000</v>
      </c>
      <c r="I354" s="37" cm="1">
        <f t="array" ref="I354">_xlfn.IFNA(_xlfn.IFS(G354=$M$4,$N$4,G354=$M$5,$N$5,G354=$M$6,$N$6),"No Bonus")</f>
        <v>3000</v>
      </c>
    </row>
    <row r="355" spans="1:9" x14ac:dyDescent="0.25">
      <c r="A355" s="46" t="s">
        <v>477</v>
      </c>
      <c r="B355" s="47" t="s">
        <v>115</v>
      </c>
      <c r="C355" s="46" t="s">
        <v>6</v>
      </c>
      <c r="D355" s="48">
        <v>40245</v>
      </c>
      <c r="E355" s="49">
        <v>11</v>
      </c>
      <c r="F355" s="50">
        <v>95570</v>
      </c>
      <c r="G355" s="47">
        <v>5</v>
      </c>
      <c r="H355" s="51">
        <f t="shared" si="5"/>
        <v>3000</v>
      </c>
      <c r="I355" s="37" cm="1">
        <f t="array" ref="I355">_xlfn.IFNA(_xlfn.IFS(G355=$M$4,$N$4,G355=$M$5,$N$5,G355=$M$6,$N$6),"No Bonus")</f>
        <v>3000</v>
      </c>
    </row>
    <row r="356" spans="1:9" x14ac:dyDescent="0.25">
      <c r="A356" s="46" t="s">
        <v>478</v>
      </c>
      <c r="B356" s="47" t="s">
        <v>115</v>
      </c>
      <c r="C356" s="46" t="s">
        <v>6</v>
      </c>
      <c r="D356" s="48">
        <v>39883</v>
      </c>
      <c r="E356" s="49">
        <v>12</v>
      </c>
      <c r="F356" s="50">
        <v>83404</v>
      </c>
      <c r="G356" s="47">
        <v>2</v>
      </c>
      <c r="H356" s="51">
        <f t="shared" si="5"/>
        <v>100</v>
      </c>
      <c r="I356" s="37" t="str" cm="1">
        <f t="array" ref="I356">_xlfn.IFNA(_xlfn.IFS(G356=$M$4,$N$4,G356=$M$5,$N$5,G356=$M$6,$N$6),"No Bonus")</f>
        <v>No Bonus</v>
      </c>
    </row>
    <row r="357" spans="1:9" x14ac:dyDescent="0.25">
      <c r="A357" s="46" t="s">
        <v>479</v>
      </c>
      <c r="B357" s="47" t="s">
        <v>108</v>
      </c>
      <c r="C357" s="46" t="s">
        <v>6</v>
      </c>
      <c r="D357" s="48">
        <v>36934</v>
      </c>
      <c r="E357" s="49">
        <v>20</v>
      </c>
      <c r="F357" s="50">
        <v>69800</v>
      </c>
      <c r="G357" s="47">
        <v>3</v>
      </c>
      <c r="H357" s="51">
        <f t="shared" si="5"/>
        <v>900</v>
      </c>
      <c r="I357" s="37" cm="1">
        <f t="array" ref="I357">_xlfn.IFNA(_xlfn.IFS(G357=$M$4,$N$4,G357=$M$5,$N$5,G357=$M$6,$N$6),"No Bonus")</f>
        <v>900</v>
      </c>
    </row>
    <row r="358" spans="1:9" x14ac:dyDescent="0.25">
      <c r="A358" s="46" t="s">
        <v>480</v>
      </c>
      <c r="B358" s="47" t="s">
        <v>121</v>
      </c>
      <c r="C358" s="46" t="s">
        <v>6</v>
      </c>
      <c r="D358" s="48">
        <v>36935</v>
      </c>
      <c r="E358" s="49">
        <v>20</v>
      </c>
      <c r="F358" s="50">
        <v>84002</v>
      </c>
      <c r="G358" s="47">
        <v>3</v>
      </c>
      <c r="H358" s="51">
        <f t="shared" si="5"/>
        <v>900</v>
      </c>
      <c r="I358" s="37" cm="1">
        <f t="array" ref="I358">_xlfn.IFNA(_xlfn.IFS(G358=$M$4,$N$4,G358=$M$5,$N$5,G358=$M$6,$N$6),"No Bonus")</f>
        <v>900</v>
      </c>
    </row>
    <row r="359" spans="1:9" x14ac:dyDescent="0.25">
      <c r="A359" s="46" t="s">
        <v>481</v>
      </c>
      <c r="B359" s="47" t="s">
        <v>108</v>
      </c>
      <c r="C359" s="46" t="s">
        <v>6</v>
      </c>
      <c r="D359" s="48">
        <v>40235</v>
      </c>
      <c r="E359" s="49">
        <v>11</v>
      </c>
      <c r="F359" s="50">
        <v>123051</v>
      </c>
      <c r="G359" s="47">
        <v>4</v>
      </c>
      <c r="H359" s="51">
        <f t="shared" si="5"/>
        <v>1500</v>
      </c>
      <c r="I359" s="37" cm="1">
        <f t="array" ref="I359">_xlfn.IFNA(_xlfn.IFS(G359=$M$4,$N$4,G359=$M$5,$N$5,G359=$M$6,$N$6),"No Bonus")</f>
        <v>1500</v>
      </c>
    </row>
    <row r="360" spans="1:9" x14ac:dyDescent="0.25">
      <c r="A360" s="46" t="s">
        <v>482</v>
      </c>
      <c r="B360" s="47" t="s">
        <v>117</v>
      </c>
      <c r="C360" s="46" t="s">
        <v>6</v>
      </c>
      <c r="D360" s="48">
        <v>42078</v>
      </c>
      <c r="E360" s="49">
        <v>6</v>
      </c>
      <c r="F360" s="50">
        <v>123234</v>
      </c>
      <c r="G360" s="47">
        <v>4</v>
      </c>
      <c r="H360" s="51">
        <f t="shared" si="5"/>
        <v>1500</v>
      </c>
      <c r="I360" s="37" cm="1">
        <f t="array" ref="I360">_xlfn.IFNA(_xlfn.IFS(G360=$M$4,$N$4,G360=$M$5,$N$5,G360=$M$6,$N$6),"No Bonus")</f>
        <v>1500</v>
      </c>
    </row>
    <row r="361" spans="1:9" x14ac:dyDescent="0.25">
      <c r="A361" s="46" t="s">
        <v>483</v>
      </c>
      <c r="B361" s="47" t="s">
        <v>108</v>
      </c>
      <c r="C361" s="46" t="s">
        <v>6</v>
      </c>
      <c r="D361" s="48">
        <v>42085</v>
      </c>
      <c r="E361" s="49">
        <v>6</v>
      </c>
      <c r="F361" s="50">
        <v>61223</v>
      </c>
      <c r="G361" s="47">
        <v>2</v>
      </c>
      <c r="H361" s="51">
        <f t="shared" si="5"/>
        <v>100</v>
      </c>
      <c r="I361" s="37" t="str" cm="1">
        <f t="array" ref="I361">_xlfn.IFNA(_xlfn.IFS(G361=$M$4,$N$4,G361=$M$5,$N$5,G361=$M$6,$N$6),"No Bonus")</f>
        <v>No Bonus</v>
      </c>
    </row>
    <row r="362" spans="1:9" x14ac:dyDescent="0.25">
      <c r="A362" s="46" t="s">
        <v>484</v>
      </c>
      <c r="B362" s="47" t="s">
        <v>117</v>
      </c>
      <c r="C362" s="46" t="s">
        <v>6</v>
      </c>
      <c r="D362" s="48">
        <v>40258</v>
      </c>
      <c r="E362" s="49">
        <v>11</v>
      </c>
      <c r="F362" s="50">
        <v>119751</v>
      </c>
      <c r="G362" s="47">
        <v>4</v>
      </c>
      <c r="H362" s="51">
        <f t="shared" si="5"/>
        <v>1500</v>
      </c>
      <c r="I362" s="37" cm="1">
        <f t="array" ref="I362">_xlfn.IFNA(_xlfn.IFS(G362=$M$4,$N$4,G362=$M$5,$N$5,G362=$M$6,$N$6),"No Bonus")</f>
        <v>1500</v>
      </c>
    </row>
    <row r="363" spans="1:9" x14ac:dyDescent="0.25">
      <c r="A363" s="46" t="s">
        <v>485</v>
      </c>
      <c r="B363" s="47" t="s">
        <v>117</v>
      </c>
      <c r="C363" s="46" t="s">
        <v>6</v>
      </c>
      <c r="D363" s="48">
        <v>39912</v>
      </c>
      <c r="E363" s="49">
        <v>12</v>
      </c>
      <c r="F363" s="50">
        <v>80640</v>
      </c>
      <c r="G363" s="47">
        <v>4</v>
      </c>
      <c r="H363" s="51">
        <f t="shared" si="5"/>
        <v>1500</v>
      </c>
      <c r="I363" s="37" cm="1">
        <f t="array" ref="I363">_xlfn.IFNA(_xlfn.IFS(G363=$M$4,$N$4,G363=$M$5,$N$5,G363=$M$6,$N$6),"No Bonus")</f>
        <v>1500</v>
      </c>
    </row>
    <row r="364" spans="1:9" x14ac:dyDescent="0.25">
      <c r="A364" s="46" t="s">
        <v>486</v>
      </c>
      <c r="B364" s="47" t="s">
        <v>115</v>
      </c>
      <c r="C364" s="46" t="s">
        <v>6</v>
      </c>
      <c r="D364" s="48">
        <v>37375</v>
      </c>
      <c r="E364" s="49">
        <v>19</v>
      </c>
      <c r="F364" s="50">
        <v>71455</v>
      </c>
      <c r="G364" s="47">
        <v>2</v>
      </c>
      <c r="H364" s="51">
        <f t="shared" si="5"/>
        <v>100</v>
      </c>
      <c r="I364" s="37" t="str" cm="1">
        <f t="array" ref="I364">_xlfn.IFNA(_xlfn.IFS(G364=$M$4,$N$4,G364=$M$5,$N$5,G364=$M$6,$N$6),"No Bonus")</f>
        <v>No Bonus</v>
      </c>
    </row>
    <row r="365" spans="1:9" x14ac:dyDescent="0.25">
      <c r="A365" s="46" t="s">
        <v>487</v>
      </c>
      <c r="B365" s="47" t="s">
        <v>108</v>
      </c>
      <c r="C365" s="46" t="s">
        <v>6</v>
      </c>
      <c r="D365" s="48">
        <v>37740</v>
      </c>
      <c r="E365" s="49">
        <v>18</v>
      </c>
      <c r="F365" s="50">
        <v>74304</v>
      </c>
      <c r="G365" s="47">
        <v>4</v>
      </c>
      <c r="H365" s="51">
        <f t="shared" si="5"/>
        <v>1500</v>
      </c>
      <c r="I365" s="37" cm="1">
        <f t="array" ref="I365">_xlfn.IFNA(_xlfn.IFS(G365=$M$4,$N$4,G365=$M$5,$N$5,G365=$M$6,$N$6),"No Bonus")</f>
        <v>1500</v>
      </c>
    </row>
    <row r="366" spans="1:9" x14ac:dyDescent="0.25">
      <c r="A366" s="46" t="s">
        <v>488</v>
      </c>
      <c r="B366" s="47" t="s">
        <v>113</v>
      </c>
      <c r="C366" s="46" t="s">
        <v>6</v>
      </c>
      <c r="D366" s="48">
        <v>40670</v>
      </c>
      <c r="E366" s="49">
        <v>10</v>
      </c>
      <c r="F366" s="50">
        <v>86111</v>
      </c>
      <c r="G366" s="47">
        <v>3</v>
      </c>
      <c r="H366" s="51">
        <f t="shared" si="5"/>
        <v>900</v>
      </c>
      <c r="I366" s="37" cm="1">
        <f t="array" ref="I366">_xlfn.IFNA(_xlfn.IFS(G366=$M$4,$N$4,G366=$M$5,$N$5,G366=$M$6,$N$6),"No Bonus")</f>
        <v>900</v>
      </c>
    </row>
    <row r="367" spans="1:9" x14ac:dyDescent="0.25">
      <c r="A367" s="46" t="s">
        <v>489</v>
      </c>
      <c r="B367" s="47" t="s">
        <v>113</v>
      </c>
      <c r="C367" s="46" t="s">
        <v>6</v>
      </c>
      <c r="D367" s="48">
        <v>41790</v>
      </c>
      <c r="E367" s="49">
        <v>7</v>
      </c>
      <c r="F367" s="50">
        <v>122165</v>
      </c>
      <c r="G367" s="47">
        <v>1</v>
      </c>
      <c r="H367" s="51">
        <f t="shared" si="5"/>
        <v>0</v>
      </c>
      <c r="I367" s="37" t="str" cm="1">
        <f t="array" ref="I367">_xlfn.IFNA(_xlfn.IFS(G367=$M$4,$N$4,G367=$M$5,$N$5,G367=$M$6,$N$6),"No Bonus")</f>
        <v>No Bonus</v>
      </c>
    </row>
    <row r="368" spans="1:9" x14ac:dyDescent="0.25">
      <c r="A368" s="46" t="s">
        <v>490</v>
      </c>
      <c r="B368" s="47" t="s">
        <v>113</v>
      </c>
      <c r="C368" s="46" t="s">
        <v>6</v>
      </c>
      <c r="D368" s="48">
        <v>42148</v>
      </c>
      <c r="E368" s="49">
        <v>6</v>
      </c>
      <c r="F368" s="50">
        <v>104783</v>
      </c>
      <c r="G368" s="47">
        <v>1</v>
      </c>
      <c r="H368" s="51">
        <f t="shared" si="5"/>
        <v>0</v>
      </c>
      <c r="I368" s="37" t="str" cm="1">
        <f t="array" ref="I368">_xlfn.IFNA(_xlfn.IFS(G368=$M$4,$N$4,G368=$M$5,$N$5,G368=$M$6,$N$6),"No Bonus")</f>
        <v>No Bonus</v>
      </c>
    </row>
    <row r="369" spans="1:9" x14ac:dyDescent="0.25">
      <c r="A369" s="46" t="s">
        <v>491</v>
      </c>
      <c r="B369" s="47" t="s">
        <v>117</v>
      </c>
      <c r="C369" s="46" t="s">
        <v>6</v>
      </c>
      <c r="D369" s="48">
        <v>40336</v>
      </c>
      <c r="E369" s="49">
        <v>11</v>
      </c>
      <c r="F369" s="50">
        <v>57724</v>
      </c>
      <c r="G369" s="47">
        <v>2</v>
      </c>
      <c r="H369" s="51">
        <f t="shared" si="5"/>
        <v>100</v>
      </c>
      <c r="I369" s="37" t="str" cm="1">
        <f t="array" ref="I369">_xlfn.IFNA(_xlfn.IFS(G369=$M$4,$N$4,G369=$M$5,$N$5,G369=$M$6,$N$6),"No Bonus")</f>
        <v>No Bonus</v>
      </c>
    </row>
    <row r="370" spans="1:9" x14ac:dyDescent="0.25">
      <c r="A370" s="46" t="s">
        <v>492</v>
      </c>
      <c r="B370" s="47" t="s">
        <v>108</v>
      </c>
      <c r="C370" s="46" t="s">
        <v>6</v>
      </c>
      <c r="D370" s="48">
        <v>41411</v>
      </c>
      <c r="E370" s="49">
        <v>8</v>
      </c>
      <c r="F370" s="50">
        <v>66016</v>
      </c>
      <c r="G370" s="47">
        <v>4</v>
      </c>
      <c r="H370" s="51">
        <f t="shared" si="5"/>
        <v>1500</v>
      </c>
      <c r="I370" s="37" cm="1">
        <f t="array" ref="I370">_xlfn.IFNA(_xlfn.IFS(G370=$M$4,$N$4,G370=$M$5,$N$5,G370=$M$6,$N$6),"No Bonus")</f>
        <v>1500</v>
      </c>
    </row>
    <row r="371" spans="1:9" x14ac:dyDescent="0.25">
      <c r="A371" s="46" t="s">
        <v>493</v>
      </c>
      <c r="B371" s="47" t="s">
        <v>117</v>
      </c>
      <c r="C371" s="46" t="s">
        <v>6</v>
      </c>
      <c r="D371" s="48">
        <v>37781</v>
      </c>
      <c r="E371" s="49">
        <v>18</v>
      </c>
      <c r="F371" s="50">
        <v>88259</v>
      </c>
      <c r="G371" s="47">
        <v>4</v>
      </c>
      <c r="H371" s="51">
        <f t="shared" si="5"/>
        <v>1500</v>
      </c>
      <c r="I371" s="37" cm="1">
        <f t="array" ref="I371">_xlfn.IFNA(_xlfn.IFS(G371=$M$4,$N$4,G371=$M$5,$N$5,G371=$M$6,$N$6),"No Bonus")</f>
        <v>1500</v>
      </c>
    </row>
    <row r="372" spans="1:9" x14ac:dyDescent="0.25">
      <c r="A372" s="46" t="s">
        <v>494</v>
      </c>
      <c r="B372" s="47" t="s">
        <v>121</v>
      </c>
      <c r="C372" s="46" t="s">
        <v>6</v>
      </c>
      <c r="D372" s="48">
        <v>41429</v>
      </c>
      <c r="E372" s="49">
        <v>8</v>
      </c>
      <c r="F372" s="50">
        <v>96619</v>
      </c>
      <c r="G372" s="47">
        <v>3</v>
      </c>
      <c r="H372" s="51">
        <f t="shared" si="5"/>
        <v>900</v>
      </c>
      <c r="I372" s="37" cm="1">
        <f t="array" ref="I372">_xlfn.IFNA(_xlfn.IFS(G372=$M$4,$N$4,G372=$M$5,$N$5,G372=$M$6,$N$6),"No Bonus")</f>
        <v>900</v>
      </c>
    </row>
    <row r="373" spans="1:9" x14ac:dyDescent="0.25">
      <c r="A373" s="46" t="s">
        <v>495</v>
      </c>
      <c r="B373" s="47" t="s">
        <v>117</v>
      </c>
      <c r="C373" s="46" t="s">
        <v>6</v>
      </c>
      <c r="D373" s="48">
        <v>40368</v>
      </c>
      <c r="E373" s="49">
        <v>11</v>
      </c>
      <c r="F373" s="50">
        <v>47851</v>
      </c>
      <c r="G373" s="47">
        <v>2</v>
      </c>
      <c r="H373" s="51">
        <f t="shared" si="5"/>
        <v>100</v>
      </c>
      <c r="I373" s="37" t="str" cm="1">
        <f t="array" ref="I373">_xlfn.IFNA(_xlfn.IFS(G373=$M$4,$N$4,G373=$M$5,$N$5,G373=$M$6,$N$6),"No Bonus")</f>
        <v>No Bonus</v>
      </c>
    </row>
    <row r="374" spans="1:9" x14ac:dyDescent="0.25">
      <c r="A374" s="46" t="s">
        <v>496</v>
      </c>
      <c r="B374" s="47" t="s">
        <v>108</v>
      </c>
      <c r="C374" s="46" t="s">
        <v>6</v>
      </c>
      <c r="D374" s="48">
        <v>41445</v>
      </c>
      <c r="E374" s="49">
        <v>8</v>
      </c>
      <c r="F374" s="50">
        <v>55409</v>
      </c>
      <c r="G374" s="47">
        <v>4</v>
      </c>
      <c r="H374" s="51">
        <f t="shared" si="5"/>
        <v>1500</v>
      </c>
      <c r="I374" s="37" cm="1">
        <f t="array" ref="I374">_xlfn.IFNA(_xlfn.IFS(G374=$M$4,$N$4,G374=$M$5,$N$5,G374=$M$6,$N$6),"No Bonus")</f>
        <v>1500</v>
      </c>
    </row>
    <row r="375" spans="1:9" x14ac:dyDescent="0.25">
      <c r="A375" s="46" t="s">
        <v>497</v>
      </c>
      <c r="B375" s="47" t="s">
        <v>130</v>
      </c>
      <c r="C375" s="46" t="s">
        <v>6</v>
      </c>
      <c r="D375" s="48">
        <v>37449</v>
      </c>
      <c r="E375" s="49">
        <v>19</v>
      </c>
      <c r="F375" s="50">
        <v>116169</v>
      </c>
      <c r="G375" s="47">
        <v>2</v>
      </c>
      <c r="H375" s="51">
        <f t="shared" si="5"/>
        <v>100</v>
      </c>
      <c r="I375" s="37" t="str" cm="1">
        <f t="array" ref="I375">_xlfn.IFNA(_xlfn.IFS(G375=$M$4,$N$4,G375=$M$5,$N$5,G375=$M$6,$N$6),"No Bonus")</f>
        <v>No Bonus</v>
      </c>
    </row>
    <row r="376" spans="1:9" x14ac:dyDescent="0.25">
      <c r="A376" s="46" t="s">
        <v>498</v>
      </c>
      <c r="B376" s="47" t="s">
        <v>121</v>
      </c>
      <c r="C376" s="46" t="s">
        <v>6</v>
      </c>
      <c r="D376" s="48">
        <v>40361</v>
      </c>
      <c r="E376" s="49">
        <v>11</v>
      </c>
      <c r="F376" s="50">
        <v>94826</v>
      </c>
      <c r="G376" s="47">
        <v>3</v>
      </c>
      <c r="H376" s="51">
        <f t="shared" si="5"/>
        <v>900</v>
      </c>
      <c r="I376" s="37" cm="1">
        <f t="array" ref="I376">_xlfn.IFNA(_xlfn.IFS(G376=$M$4,$N$4,G376=$M$5,$N$5,G376=$M$6,$N$6),"No Bonus")</f>
        <v>900</v>
      </c>
    </row>
    <row r="377" spans="1:9" x14ac:dyDescent="0.25">
      <c r="A377" s="46" t="s">
        <v>499</v>
      </c>
      <c r="B377" s="47" t="s">
        <v>121</v>
      </c>
      <c r="C377" s="46" t="s">
        <v>6</v>
      </c>
      <c r="D377" s="48">
        <v>41439</v>
      </c>
      <c r="E377" s="49">
        <v>8</v>
      </c>
      <c r="F377" s="50">
        <v>96418</v>
      </c>
      <c r="G377" s="47">
        <v>2</v>
      </c>
      <c r="H377" s="51">
        <f t="shared" si="5"/>
        <v>100</v>
      </c>
      <c r="I377" s="37" t="str" cm="1">
        <f t="array" ref="I377">_xlfn.IFNA(_xlfn.IFS(G377=$M$4,$N$4,G377=$M$5,$N$5,G377=$M$6,$N$6),"No Bonus")</f>
        <v>No Bonus</v>
      </c>
    </row>
    <row r="378" spans="1:9" x14ac:dyDescent="0.25">
      <c r="A378" s="46" t="s">
        <v>500</v>
      </c>
      <c r="B378" s="47" t="s">
        <v>113</v>
      </c>
      <c r="C378" s="46" t="s">
        <v>6</v>
      </c>
      <c r="D378" s="48">
        <v>41473</v>
      </c>
      <c r="E378" s="49">
        <v>8</v>
      </c>
      <c r="F378" s="50">
        <v>42446</v>
      </c>
      <c r="G378" s="47">
        <v>4</v>
      </c>
      <c r="H378" s="51">
        <f t="shared" si="5"/>
        <v>1500</v>
      </c>
      <c r="I378" s="37" cm="1">
        <f t="array" ref="I378">_xlfn.IFNA(_xlfn.IFS(G378=$M$4,$N$4,G378=$M$5,$N$5,G378=$M$6,$N$6),"No Bonus")</f>
        <v>1500</v>
      </c>
    </row>
    <row r="379" spans="1:9" x14ac:dyDescent="0.25">
      <c r="A379" s="46" t="s">
        <v>501</v>
      </c>
      <c r="B379" s="47" t="s">
        <v>113</v>
      </c>
      <c r="C379" s="46" t="s">
        <v>6</v>
      </c>
      <c r="D379" s="48">
        <v>37470</v>
      </c>
      <c r="E379" s="49">
        <v>19</v>
      </c>
      <c r="F379" s="50">
        <v>90681</v>
      </c>
      <c r="G379" s="47">
        <v>4</v>
      </c>
      <c r="H379" s="51">
        <f t="shared" si="5"/>
        <v>1500</v>
      </c>
      <c r="I379" s="37" cm="1">
        <f t="array" ref="I379">_xlfn.IFNA(_xlfn.IFS(G379=$M$4,$N$4,G379=$M$5,$N$5,G379=$M$6,$N$6),"No Bonus")</f>
        <v>1500</v>
      </c>
    </row>
    <row r="380" spans="1:9" x14ac:dyDescent="0.25">
      <c r="A380" s="46" t="s">
        <v>502</v>
      </c>
      <c r="B380" s="47" t="s">
        <v>130</v>
      </c>
      <c r="C380" s="46" t="s">
        <v>6</v>
      </c>
      <c r="D380" s="48">
        <v>40408</v>
      </c>
      <c r="E380" s="49">
        <v>11</v>
      </c>
      <c r="F380" s="50">
        <v>58792</v>
      </c>
      <c r="G380" s="47">
        <v>5</v>
      </c>
      <c r="H380" s="51">
        <f t="shared" si="5"/>
        <v>3000</v>
      </c>
      <c r="I380" s="37" cm="1">
        <f t="array" ref="I380">_xlfn.IFNA(_xlfn.IFS(G380=$M$4,$N$4,G380=$M$5,$N$5,G380=$M$6,$N$6),"No Bonus")</f>
        <v>3000</v>
      </c>
    </row>
    <row r="381" spans="1:9" x14ac:dyDescent="0.25">
      <c r="A381" s="46" t="s">
        <v>503</v>
      </c>
      <c r="B381" s="47" t="s">
        <v>117</v>
      </c>
      <c r="C381" s="46" t="s">
        <v>6</v>
      </c>
      <c r="D381" s="48">
        <v>40047</v>
      </c>
      <c r="E381" s="49">
        <v>12</v>
      </c>
      <c r="F381" s="50">
        <v>88669</v>
      </c>
      <c r="G381" s="47">
        <v>2</v>
      </c>
      <c r="H381" s="51">
        <f t="shared" si="5"/>
        <v>100</v>
      </c>
      <c r="I381" s="37" t="str" cm="1">
        <f t="array" ref="I381">_xlfn.IFNA(_xlfn.IFS(G381=$M$4,$N$4,G381=$M$5,$N$5,G381=$M$6,$N$6),"No Bonus")</f>
        <v>No Bonus</v>
      </c>
    </row>
    <row r="382" spans="1:9" x14ac:dyDescent="0.25">
      <c r="A382" s="46" t="s">
        <v>504</v>
      </c>
      <c r="B382" s="47" t="s">
        <v>108</v>
      </c>
      <c r="C382" s="46" t="s">
        <v>6</v>
      </c>
      <c r="D382" s="48">
        <v>38216</v>
      </c>
      <c r="E382" s="49">
        <v>17</v>
      </c>
      <c r="F382" s="50">
        <v>95336</v>
      </c>
      <c r="G382" s="47">
        <v>1</v>
      </c>
      <c r="H382" s="51">
        <f t="shared" si="5"/>
        <v>0</v>
      </c>
      <c r="I382" s="37" t="str" cm="1">
        <f t="array" ref="I382">_xlfn.IFNA(_xlfn.IFS(G382=$M$4,$N$4,G382=$M$5,$N$5,G382=$M$6,$N$6),"No Bonus")</f>
        <v>No Bonus</v>
      </c>
    </row>
    <row r="383" spans="1:9" x14ac:dyDescent="0.25">
      <c r="A383" s="46" t="s">
        <v>505</v>
      </c>
      <c r="B383" s="47" t="s">
        <v>130</v>
      </c>
      <c r="C383" s="46" t="s">
        <v>6</v>
      </c>
      <c r="D383" s="48">
        <v>38219</v>
      </c>
      <c r="E383" s="49">
        <v>17</v>
      </c>
      <c r="F383" s="50">
        <v>57718</v>
      </c>
      <c r="G383" s="47">
        <v>3</v>
      </c>
      <c r="H383" s="51">
        <f t="shared" si="5"/>
        <v>900</v>
      </c>
      <c r="I383" s="37" cm="1">
        <f t="array" ref="I383">_xlfn.IFNA(_xlfn.IFS(G383=$M$4,$N$4,G383=$M$5,$N$5,G383=$M$6,$N$6),"No Bonus")</f>
        <v>900</v>
      </c>
    </row>
    <row r="384" spans="1:9" x14ac:dyDescent="0.25">
      <c r="A384" s="46" t="s">
        <v>506</v>
      </c>
      <c r="B384" s="47" t="s">
        <v>115</v>
      </c>
      <c r="C384" s="46" t="s">
        <v>6</v>
      </c>
      <c r="D384" s="48">
        <v>41161</v>
      </c>
      <c r="E384" s="49">
        <v>9</v>
      </c>
      <c r="F384" s="50">
        <v>103657</v>
      </c>
      <c r="G384" s="47">
        <v>4</v>
      </c>
      <c r="H384" s="51">
        <f t="shared" si="5"/>
        <v>1500</v>
      </c>
      <c r="I384" s="37" cm="1">
        <f t="array" ref="I384">_xlfn.IFNA(_xlfn.IFS(G384=$M$4,$N$4,G384=$M$5,$N$5,G384=$M$6,$N$6),"No Bonus")</f>
        <v>1500</v>
      </c>
    </row>
    <row r="385" spans="1:9" x14ac:dyDescent="0.25">
      <c r="A385" s="46" t="s">
        <v>507</v>
      </c>
      <c r="B385" s="47" t="s">
        <v>121</v>
      </c>
      <c r="C385" s="46" t="s">
        <v>6</v>
      </c>
      <c r="D385" s="48">
        <v>41525</v>
      </c>
      <c r="E385" s="49">
        <v>8</v>
      </c>
      <c r="F385" s="50">
        <v>80141</v>
      </c>
      <c r="G385" s="47">
        <v>4</v>
      </c>
      <c r="H385" s="51">
        <f t="shared" si="5"/>
        <v>1500</v>
      </c>
      <c r="I385" s="37" cm="1">
        <f t="array" ref="I385">_xlfn.IFNA(_xlfn.IFS(G385=$M$4,$N$4,G385=$M$5,$N$5,G385=$M$6,$N$6),"No Bonus")</f>
        <v>1500</v>
      </c>
    </row>
    <row r="386" spans="1:9" x14ac:dyDescent="0.25">
      <c r="A386" s="46" t="s">
        <v>508</v>
      </c>
      <c r="B386" s="47" t="s">
        <v>117</v>
      </c>
      <c r="C386" s="46" t="s">
        <v>6</v>
      </c>
      <c r="D386" s="48">
        <v>37172</v>
      </c>
      <c r="E386" s="49">
        <v>20</v>
      </c>
      <c r="F386" s="50">
        <v>48546</v>
      </c>
      <c r="G386" s="47">
        <v>1</v>
      </c>
      <c r="H386" s="51">
        <f t="shared" si="5"/>
        <v>0</v>
      </c>
      <c r="I386" s="37" t="str" cm="1">
        <f t="array" ref="I386">_xlfn.IFNA(_xlfn.IFS(G386=$M$4,$N$4,G386=$M$5,$N$5,G386=$M$6,$N$6),"No Bonus")</f>
        <v>No Bonus</v>
      </c>
    </row>
    <row r="387" spans="1:9" x14ac:dyDescent="0.25">
      <c r="A387" s="46" t="s">
        <v>509</v>
      </c>
      <c r="B387" s="47" t="s">
        <v>121</v>
      </c>
      <c r="C387" s="46" t="s">
        <v>6</v>
      </c>
      <c r="D387" s="48">
        <v>37534</v>
      </c>
      <c r="E387" s="49">
        <v>19</v>
      </c>
      <c r="F387" s="50">
        <v>60489</v>
      </c>
      <c r="G387" s="47">
        <v>5</v>
      </c>
      <c r="H387" s="51">
        <f t="shared" si="5"/>
        <v>3000</v>
      </c>
      <c r="I387" s="37" cm="1">
        <f t="array" ref="I387">_xlfn.IFNA(_xlfn.IFS(G387=$M$4,$N$4,G387=$M$5,$N$5,G387=$M$6,$N$6),"No Bonus")</f>
        <v>3000</v>
      </c>
    </row>
    <row r="388" spans="1:9" x14ac:dyDescent="0.25">
      <c r="A388" s="46" t="s">
        <v>510</v>
      </c>
      <c r="B388" s="47" t="s">
        <v>117</v>
      </c>
      <c r="C388" s="46" t="s">
        <v>6</v>
      </c>
      <c r="D388" s="48">
        <v>37541</v>
      </c>
      <c r="E388" s="49">
        <v>19</v>
      </c>
      <c r="F388" s="50">
        <v>77192</v>
      </c>
      <c r="G388" s="47">
        <v>3</v>
      </c>
      <c r="H388" s="51">
        <f t="shared" ref="H388:H451" si="6">IF(G388=$M$8,$N$8,IF(G388=$M$7,$N$7,IF(G388=$M$6,$N$6,IF(G388=$M$5,$N$5,IF(G388=$M$4,$N$4)))))</f>
        <v>900</v>
      </c>
      <c r="I388" s="37" cm="1">
        <f t="array" ref="I388">_xlfn.IFNA(_xlfn.IFS(G388=$M$4,$N$4,G388=$M$5,$N$5,G388=$M$6,$N$6),"No Bonus")</f>
        <v>900</v>
      </c>
    </row>
    <row r="389" spans="1:9" x14ac:dyDescent="0.25">
      <c r="A389" s="46" t="s">
        <v>511</v>
      </c>
      <c r="B389" s="47" t="s">
        <v>121</v>
      </c>
      <c r="C389" s="46" t="s">
        <v>6</v>
      </c>
      <c r="D389" s="48">
        <v>38244</v>
      </c>
      <c r="E389" s="49">
        <v>17</v>
      </c>
      <c r="F389" s="50">
        <v>69414</v>
      </c>
      <c r="G389" s="47">
        <v>4</v>
      </c>
      <c r="H389" s="51">
        <f t="shared" si="6"/>
        <v>1500</v>
      </c>
      <c r="I389" s="37" cm="1">
        <f t="array" ref="I389">_xlfn.IFNA(_xlfn.IFS(G389=$M$4,$N$4,G389=$M$5,$N$5,G389=$M$6,$N$6),"No Bonus")</f>
        <v>1500</v>
      </c>
    </row>
    <row r="390" spans="1:9" x14ac:dyDescent="0.25">
      <c r="A390" s="46" t="s">
        <v>512</v>
      </c>
      <c r="B390" s="47" t="s">
        <v>117</v>
      </c>
      <c r="C390" s="46" t="s">
        <v>6</v>
      </c>
      <c r="D390" s="48">
        <v>37194</v>
      </c>
      <c r="E390" s="49">
        <v>20</v>
      </c>
      <c r="F390" s="50">
        <v>122418</v>
      </c>
      <c r="G390" s="47">
        <v>1</v>
      </c>
      <c r="H390" s="51">
        <f t="shared" si="6"/>
        <v>0</v>
      </c>
      <c r="I390" s="37" t="str" cm="1">
        <f t="array" ref="I390">_xlfn.IFNA(_xlfn.IFS(G390=$M$4,$N$4,G390=$M$5,$N$5,G390=$M$6,$N$6),"No Bonus")</f>
        <v>No Bonus</v>
      </c>
    </row>
    <row r="391" spans="1:9" x14ac:dyDescent="0.25">
      <c r="A391" s="46" t="s">
        <v>513</v>
      </c>
      <c r="B391" s="47" t="s">
        <v>108</v>
      </c>
      <c r="C391" s="46" t="s">
        <v>6</v>
      </c>
      <c r="D391" s="48">
        <v>37199</v>
      </c>
      <c r="E391" s="49">
        <v>20</v>
      </c>
      <c r="F391" s="50">
        <v>110342</v>
      </c>
      <c r="G391" s="47">
        <v>3</v>
      </c>
      <c r="H391" s="51">
        <f t="shared" si="6"/>
        <v>900</v>
      </c>
      <c r="I391" s="37" cm="1">
        <f t="array" ref="I391">_xlfn.IFNA(_xlfn.IFS(G391=$M$4,$N$4,G391=$M$5,$N$5,G391=$M$6,$N$6),"No Bonus")</f>
        <v>900</v>
      </c>
    </row>
    <row r="392" spans="1:9" x14ac:dyDescent="0.25">
      <c r="A392" s="46" t="s">
        <v>514</v>
      </c>
      <c r="B392" s="47" t="s">
        <v>108</v>
      </c>
      <c r="C392" s="46" t="s">
        <v>6</v>
      </c>
      <c r="D392" s="48">
        <v>37223</v>
      </c>
      <c r="E392" s="49">
        <v>20</v>
      </c>
      <c r="F392" s="50">
        <v>74920</v>
      </c>
      <c r="G392" s="47">
        <v>5</v>
      </c>
      <c r="H392" s="51">
        <f t="shared" si="6"/>
        <v>3000</v>
      </c>
      <c r="I392" s="37" cm="1">
        <f t="array" ref="I392">_xlfn.IFNA(_xlfn.IFS(G392=$M$4,$N$4,G392=$M$5,$N$5,G392=$M$6,$N$6),"No Bonus")</f>
        <v>3000</v>
      </c>
    </row>
    <row r="393" spans="1:9" x14ac:dyDescent="0.25">
      <c r="A393" s="46" t="s">
        <v>515</v>
      </c>
      <c r="B393" s="47" t="s">
        <v>121</v>
      </c>
      <c r="C393" s="46" t="s">
        <v>6</v>
      </c>
      <c r="D393" s="48">
        <v>40141</v>
      </c>
      <c r="E393" s="49">
        <v>12</v>
      </c>
      <c r="F393" s="50">
        <v>52239</v>
      </c>
      <c r="G393" s="47">
        <v>5</v>
      </c>
      <c r="H393" s="51">
        <f t="shared" si="6"/>
        <v>3000</v>
      </c>
      <c r="I393" s="37" cm="1">
        <f t="array" ref="I393">_xlfn.IFNA(_xlfn.IFS(G393=$M$4,$N$4,G393=$M$5,$N$5,G393=$M$6,$N$6),"No Bonus")</f>
        <v>3000</v>
      </c>
    </row>
    <row r="394" spans="1:9" x14ac:dyDescent="0.25">
      <c r="A394" s="46" t="s">
        <v>516</v>
      </c>
      <c r="B394" s="47" t="s">
        <v>130</v>
      </c>
      <c r="C394" s="46" t="s">
        <v>11</v>
      </c>
      <c r="D394" s="48">
        <v>42000</v>
      </c>
      <c r="E394" s="49">
        <v>7</v>
      </c>
      <c r="F394" s="50">
        <v>87790</v>
      </c>
      <c r="G394" s="47">
        <v>5</v>
      </c>
      <c r="H394" s="51">
        <f t="shared" si="6"/>
        <v>3000</v>
      </c>
      <c r="I394" s="37" cm="1">
        <f t="array" ref="I394">_xlfn.IFNA(_xlfn.IFS(G394=$M$4,$N$4,G394=$M$5,$N$5,G394=$M$6,$N$6),"No Bonus")</f>
        <v>3000</v>
      </c>
    </row>
    <row r="395" spans="1:9" x14ac:dyDescent="0.25">
      <c r="A395" s="46" t="s">
        <v>517</v>
      </c>
      <c r="B395" s="47" t="s">
        <v>117</v>
      </c>
      <c r="C395" s="46" t="s">
        <v>11</v>
      </c>
      <c r="D395" s="48">
        <v>39812</v>
      </c>
      <c r="E395" s="49">
        <v>13</v>
      </c>
      <c r="F395" s="50">
        <v>85333</v>
      </c>
      <c r="G395" s="47">
        <v>4</v>
      </c>
      <c r="H395" s="51">
        <f t="shared" si="6"/>
        <v>1500</v>
      </c>
      <c r="I395" s="37" cm="1">
        <f t="array" ref="I395">_xlfn.IFNA(_xlfn.IFS(G395=$M$4,$N$4,G395=$M$5,$N$5,G395=$M$6,$N$6),"No Bonus")</f>
        <v>1500</v>
      </c>
    </row>
    <row r="396" spans="1:9" x14ac:dyDescent="0.25">
      <c r="A396" s="46" t="s">
        <v>518</v>
      </c>
      <c r="B396" s="47" t="s">
        <v>121</v>
      </c>
      <c r="C396" s="46" t="s">
        <v>11</v>
      </c>
      <c r="D396" s="48">
        <v>37253</v>
      </c>
      <c r="E396" s="49">
        <v>20</v>
      </c>
      <c r="F396" s="50">
        <v>122546</v>
      </c>
      <c r="G396" s="47">
        <v>2</v>
      </c>
      <c r="H396" s="51">
        <f t="shared" si="6"/>
        <v>100</v>
      </c>
      <c r="I396" s="37" t="str" cm="1">
        <f t="array" ref="I396">_xlfn.IFNA(_xlfn.IFS(G396=$M$4,$N$4,G396=$M$5,$N$5,G396=$M$6,$N$6),"No Bonus")</f>
        <v>No Bonus</v>
      </c>
    </row>
    <row r="397" spans="1:9" x14ac:dyDescent="0.25">
      <c r="A397" s="46" t="s">
        <v>519</v>
      </c>
      <c r="B397" s="47" t="s">
        <v>121</v>
      </c>
      <c r="C397" s="46" t="s">
        <v>11</v>
      </c>
      <c r="D397" s="48">
        <v>37976</v>
      </c>
      <c r="E397" s="49">
        <v>18</v>
      </c>
      <c r="F397" s="50">
        <v>66852</v>
      </c>
      <c r="G397" s="47">
        <v>2</v>
      </c>
      <c r="H397" s="51">
        <f t="shared" si="6"/>
        <v>100</v>
      </c>
      <c r="I397" s="37" t="str" cm="1">
        <f t="array" ref="I397">_xlfn.IFNA(_xlfn.IFS(G397=$M$4,$N$4,G397=$M$5,$N$5,G397=$M$6,$N$6),"No Bonus")</f>
        <v>No Bonus</v>
      </c>
    </row>
    <row r="398" spans="1:9" x14ac:dyDescent="0.25">
      <c r="A398" s="46" t="s">
        <v>520</v>
      </c>
      <c r="B398" s="47" t="s">
        <v>117</v>
      </c>
      <c r="C398" s="46" t="s">
        <v>11</v>
      </c>
      <c r="D398" s="48">
        <v>41313</v>
      </c>
      <c r="E398" s="49">
        <v>8</v>
      </c>
      <c r="F398" s="50">
        <v>73768</v>
      </c>
      <c r="G398" s="47">
        <v>5</v>
      </c>
      <c r="H398" s="51">
        <f t="shared" si="6"/>
        <v>3000</v>
      </c>
      <c r="I398" s="37" cm="1">
        <f t="array" ref="I398">_xlfn.IFNA(_xlfn.IFS(G398=$M$4,$N$4,G398=$M$5,$N$5,G398=$M$6,$N$6),"No Bonus")</f>
        <v>3000</v>
      </c>
    </row>
    <row r="399" spans="1:9" x14ac:dyDescent="0.25">
      <c r="A399" s="46" t="s">
        <v>521</v>
      </c>
      <c r="B399" s="47" t="s">
        <v>130</v>
      </c>
      <c r="C399" s="46" t="s">
        <v>11</v>
      </c>
      <c r="D399" s="48">
        <v>37645</v>
      </c>
      <c r="E399" s="49">
        <v>18</v>
      </c>
      <c r="F399" s="50">
        <v>121665</v>
      </c>
      <c r="G399" s="47">
        <v>5</v>
      </c>
      <c r="H399" s="51">
        <f t="shared" si="6"/>
        <v>3000</v>
      </c>
      <c r="I399" s="37" cm="1">
        <f t="array" ref="I399">_xlfn.IFNA(_xlfn.IFS(G399=$M$4,$N$4,G399=$M$5,$N$5,G399=$M$6,$N$6),"No Bonus")</f>
        <v>3000</v>
      </c>
    </row>
    <row r="400" spans="1:9" x14ac:dyDescent="0.25">
      <c r="A400" s="46" t="s">
        <v>522</v>
      </c>
      <c r="B400" s="47" t="s">
        <v>130</v>
      </c>
      <c r="C400" s="46" t="s">
        <v>11</v>
      </c>
      <c r="D400" s="48">
        <v>41341</v>
      </c>
      <c r="E400" s="49">
        <v>8</v>
      </c>
      <c r="F400" s="50">
        <v>54271</v>
      </c>
      <c r="G400" s="47">
        <v>4</v>
      </c>
      <c r="H400" s="51">
        <f t="shared" si="6"/>
        <v>1500</v>
      </c>
      <c r="I400" s="37" cm="1">
        <f t="array" ref="I400">_xlfn.IFNA(_xlfn.IFS(G400=$M$4,$N$4,G400=$M$5,$N$5,G400=$M$6,$N$6),"No Bonus")</f>
        <v>1500</v>
      </c>
    </row>
    <row r="401" spans="1:9" x14ac:dyDescent="0.25">
      <c r="A401" s="46" t="s">
        <v>523</v>
      </c>
      <c r="B401" s="47" t="s">
        <v>117</v>
      </c>
      <c r="C401" s="46" t="s">
        <v>11</v>
      </c>
      <c r="D401" s="48">
        <v>42124</v>
      </c>
      <c r="E401" s="49">
        <v>6</v>
      </c>
      <c r="F401" s="50">
        <v>112476</v>
      </c>
      <c r="G401" s="47">
        <v>5</v>
      </c>
      <c r="H401" s="51">
        <f t="shared" si="6"/>
        <v>3000</v>
      </c>
      <c r="I401" s="37" cm="1">
        <f t="array" ref="I401">_xlfn.IFNA(_xlfn.IFS(G401=$M$4,$N$4,G401=$M$5,$N$5,G401=$M$6,$N$6),"No Bonus")</f>
        <v>3000</v>
      </c>
    </row>
    <row r="402" spans="1:9" x14ac:dyDescent="0.25">
      <c r="A402" s="46" t="s">
        <v>524</v>
      </c>
      <c r="B402" s="47" t="s">
        <v>121</v>
      </c>
      <c r="C402" s="46" t="s">
        <v>11</v>
      </c>
      <c r="D402" s="48">
        <v>37039</v>
      </c>
      <c r="E402" s="49">
        <v>20</v>
      </c>
      <c r="F402" s="50">
        <v>110665</v>
      </c>
      <c r="G402" s="47">
        <v>3</v>
      </c>
      <c r="H402" s="51">
        <f t="shared" si="6"/>
        <v>900</v>
      </c>
      <c r="I402" s="37" cm="1">
        <f t="array" ref="I402">_xlfn.IFNA(_xlfn.IFS(G402=$M$4,$N$4,G402=$M$5,$N$5,G402=$M$6,$N$6),"No Bonus")</f>
        <v>900</v>
      </c>
    </row>
    <row r="403" spans="1:9" x14ac:dyDescent="0.25">
      <c r="A403" s="46" t="s">
        <v>525</v>
      </c>
      <c r="B403" s="47" t="s">
        <v>113</v>
      </c>
      <c r="C403" s="46" t="s">
        <v>11</v>
      </c>
      <c r="D403" s="48">
        <v>41411</v>
      </c>
      <c r="E403" s="49">
        <v>8</v>
      </c>
      <c r="F403" s="50">
        <v>87268</v>
      </c>
      <c r="G403" s="47">
        <v>2</v>
      </c>
      <c r="H403" s="51">
        <f t="shared" si="6"/>
        <v>100</v>
      </c>
      <c r="I403" s="37" t="str" cm="1">
        <f t="array" ref="I403">_xlfn.IFNA(_xlfn.IFS(G403=$M$4,$N$4,G403=$M$5,$N$5,G403=$M$6,$N$6),"No Bonus")</f>
        <v>No Bonus</v>
      </c>
    </row>
    <row r="404" spans="1:9" x14ac:dyDescent="0.25">
      <c r="A404" s="46" t="s">
        <v>526</v>
      </c>
      <c r="B404" s="47" t="s">
        <v>117</v>
      </c>
      <c r="C404" s="46" t="s">
        <v>11</v>
      </c>
      <c r="D404" s="48">
        <v>38881</v>
      </c>
      <c r="E404" s="49">
        <v>15</v>
      </c>
      <c r="F404" s="50">
        <v>96303</v>
      </c>
      <c r="G404" s="47">
        <v>3</v>
      </c>
      <c r="H404" s="51">
        <f t="shared" si="6"/>
        <v>900</v>
      </c>
      <c r="I404" s="37" cm="1">
        <f t="array" ref="I404">_xlfn.IFNA(_xlfn.IFS(G404=$M$4,$N$4,G404=$M$5,$N$5,G404=$M$6,$N$6),"No Bonus")</f>
        <v>900</v>
      </c>
    </row>
    <row r="405" spans="1:9" x14ac:dyDescent="0.25">
      <c r="A405" s="46" t="s">
        <v>527</v>
      </c>
      <c r="B405" s="47" t="s">
        <v>115</v>
      </c>
      <c r="C405" s="46" t="s">
        <v>11</v>
      </c>
      <c r="D405" s="48">
        <v>38905</v>
      </c>
      <c r="E405" s="49">
        <v>15</v>
      </c>
      <c r="F405" s="50">
        <v>75506</v>
      </c>
      <c r="G405" s="47">
        <v>2</v>
      </c>
      <c r="H405" s="51">
        <f t="shared" si="6"/>
        <v>100</v>
      </c>
      <c r="I405" s="37" t="str" cm="1">
        <f t="array" ref="I405">_xlfn.IFNA(_xlfn.IFS(G405=$M$4,$N$4,G405=$M$5,$N$5,G405=$M$6,$N$6),"No Bonus")</f>
        <v>No Bonus</v>
      </c>
    </row>
    <row r="406" spans="1:9" x14ac:dyDescent="0.25">
      <c r="A406" s="46" t="s">
        <v>528</v>
      </c>
      <c r="B406" s="47" t="s">
        <v>121</v>
      </c>
      <c r="C406" s="46" t="s">
        <v>11</v>
      </c>
      <c r="D406" s="48">
        <v>41450</v>
      </c>
      <c r="E406" s="49">
        <v>8</v>
      </c>
      <c r="F406" s="50">
        <v>74973</v>
      </c>
      <c r="G406" s="47">
        <v>4</v>
      </c>
      <c r="H406" s="51">
        <f t="shared" si="6"/>
        <v>1500</v>
      </c>
      <c r="I406" s="37" cm="1">
        <f t="array" ref="I406">_xlfn.IFNA(_xlfn.IFS(G406=$M$4,$N$4,G406=$M$5,$N$5,G406=$M$6,$N$6),"No Bonus")</f>
        <v>1500</v>
      </c>
    </row>
    <row r="407" spans="1:9" x14ac:dyDescent="0.25">
      <c r="A407" s="46" t="s">
        <v>529</v>
      </c>
      <c r="B407" s="47" t="s">
        <v>108</v>
      </c>
      <c r="C407" s="46" t="s">
        <v>11</v>
      </c>
      <c r="D407" s="48">
        <v>37125</v>
      </c>
      <c r="E407" s="49">
        <v>20</v>
      </c>
      <c r="F407" s="50">
        <v>76226</v>
      </c>
      <c r="G407" s="47">
        <v>2</v>
      </c>
      <c r="H407" s="51">
        <f t="shared" si="6"/>
        <v>100</v>
      </c>
      <c r="I407" s="37" t="str" cm="1">
        <f t="array" ref="I407">_xlfn.IFNA(_xlfn.IFS(G407=$M$4,$N$4,G407=$M$5,$N$5,G407=$M$6,$N$6),"No Bonus")</f>
        <v>No Bonus</v>
      </c>
    </row>
    <row r="408" spans="1:9" x14ac:dyDescent="0.25">
      <c r="A408" s="46" t="s">
        <v>530</v>
      </c>
      <c r="B408" s="47" t="s">
        <v>117</v>
      </c>
      <c r="C408" s="46" t="s">
        <v>11</v>
      </c>
      <c r="D408" s="48">
        <v>42287</v>
      </c>
      <c r="E408" s="49">
        <v>6</v>
      </c>
      <c r="F408" s="50">
        <v>82363</v>
      </c>
      <c r="G408" s="47">
        <v>1</v>
      </c>
      <c r="H408" s="51">
        <f t="shared" si="6"/>
        <v>0</v>
      </c>
      <c r="I408" s="37" t="str" cm="1">
        <f t="array" ref="I408">_xlfn.IFNA(_xlfn.IFS(G408=$M$4,$N$4,G408=$M$5,$N$5,G408=$M$6,$N$6),"No Bonus")</f>
        <v>No Bonus</v>
      </c>
    </row>
    <row r="409" spans="1:9" x14ac:dyDescent="0.25">
      <c r="A409" s="46" t="s">
        <v>531</v>
      </c>
      <c r="B409" s="47" t="s">
        <v>113</v>
      </c>
      <c r="C409" s="46" t="s">
        <v>11</v>
      </c>
      <c r="D409" s="48">
        <v>40089</v>
      </c>
      <c r="E409" s="49">
        <v>12</v>
      </c>
      <c r="F409" s="50">
        <v>72407</v>
      </c>
      <c r="G409" s="47">
        <v>4</v>
      </c>
      <c r="H409" s="51">
        <f t="shared" si="6"/>
        <v>1500</v>
      </c>
      <c r="I409" s="37" cm="1">
        <f t="array" ref="I409">_xlfn.IFNA(_xlfn.IFS(G409=$M$4,$N$4,G409=$M$5,$N$5,G409=$M$6,$N$6),"No Bonus")</f>
        <v>1500</v>
      </c>
    </row>
    <row r="410" spans="1:9" x14ac:dyDescent="0.25">
      <c r="A410" s="46" t="s">
        <v>532</v>
      </c>
      <c r="B410" s="47" t="s">
        <v>121</v>
      </c>
      <c r="C410" s="46" t="s">
        <v>11</v>
      </c>
      <c r="D410" s="48">
        <v>37162</v>
      </c>
      <c r="E410" s="49">
        <v>20</v>
      </c>
      <c r="F410" s="50">
        <v>99465</v>
      </c>
      <c r="G410" s="47">
        <v>4</v>
      </c>
      <c r="H410" s="51">
        <f t="shared" si="6"/>
        <v>1500</v>
      </c>
      <c r="I410" s="37" cm="1">
        <f t="array" ref="I410">_xlfn.IFNA(_xlfn.IFS(G410=$M$4,$N$4,G410=$M$5,$N$5,G410=$M$6,$N$6),"No Bonus")</f>
        <v>1500</v>
      </c>
    </row>
    <row r="411" spans="1:9" x14ac:dyDescent="0.25">
      <c r="A411" s="46" t="s">
        <v>533</v>
      </c>
      <c r="B411" s="47" t="s">
        <v>121</v>
      </c>
      <c r="C411" s="46" t="s">
        <v>11</v>
      </c>
      <c r="D411" s="48">
        <v>41572</v>
      </c>
      <c r="E411" s="49">
        <v>8</v>
      </c>
      <c r="F411" s="50">
        <v>114721</v>
      </c>
      <c r="G411" s="47">
        <v>3</v>
      </c>
      <c r="H411" s="51">
        <f t="shared" si="6"/>
        <v>900</v>
      </c>
      <c r="I411" s="37" cm="1">
        <f t="array" ref="I411">_xlfn.IFNA(_xlfn.IFS(G411=$M$4,$N$4,G411=$M$5,$N$5,G411=$M$6,$N$6),"No Bonus")</f>
        <v>900</v>
      </c>
    </row>
    <row r="412" spans="1:9" x14ac:dyDescent="0.25">
      <c r="A412" s="46" t="s">
        <v>534</v>
      </c>
      <c r="B412" s="47" t="s">
        <v>115</v>
      </c>
      <c r="C412" s="46" t="s">
        <v>11</v>
      </c>
      <c r="D412" s="48">
        <v>37544</v>
      </c>
      <c r="E412" s="49">
        <v>19</v>
      </c>
      <c r="F412" s="50">
        <v>88353</v>
      </c>
      <c r="G412" s="47">
        <v>5</v>
      </c>
      <c r="H412" s="51">
        <f t="shared" si="6"/>
        <v>3000</v>
      </c>
      <c r="I412" s="37" cm="1">
        <f t="array" ref="I412">_xlfn.IFNA(_xlfn.IFS(G412=$M$4,$N$4,G412=$M$5,$N$5,G412=$M$6,$N$6),"No Bonus")</f>
        <v>3000</v>
      </c>
    </row>
    <row r="413" spans="1:9" x14ac:dyDescent="0.25">
      <c r="A413" s="46" t="s">
        <v>535</v>
      </c>
      <c r="B413" s="47" t="s">
        <v>108</v>
      </c>
      <c r="C413" s="46" t="s">
        <v>11</v>
      </c>
      <c r="D413" s="48">
        <v>38314</v>
      </c>
      <c r="E413" s="49">
        <v>17</v>
      </c>
      <c r="F413" s="50">
        <v>86059</v>
      </c>
      <c r="G413" s="47">
        <v>3</v>
      </c>
      <c r="H413" s="51">
        <f t="shared" si="6"/>
        <v>900</v>
      </c>
      <c r="I413" s="37" cm="1">
        <f t="array" ref="I413">_xlfn.IFNA(_xlfn.IFS(G413=$M$4,$N$4,G413=$M$5,$N$5,G413=$M$6,$N$6),"No Bonus")</f>
        <v>900</v>
      </c>
    </row>
    <row r="414" spans="1:9" x14ac:dyDescent="0.25">
      <c r="A414" s="46" t="s">
        <v>536</v>
      </c>
      <c r="B414" s="47" t="s">
        <v>130</v>
      </c>
      <c r="C414" s="46" t="s">
        <v>11</v>
      </c>
      <c r="D414" s="48">
        <v>41611</v>
      </c>
      <c r="E414" s="49">
        <v>8</v>
      </c>
      <c r="F414" s="50">
        <v>64793</v>
      </c>
      <c r="G414" s="47">
        <v>2</v>
      </c>
      <c r="H414" s="51">
        <f t="shared" si="6"/>
        <v>100</v>
      </c>
      <c r="I414" s="37" t="str" cm="1">
        <f t="array" ref="I414">_xlfn.IFNA(_xlfn.IFS(G414=$M$4,$N$4,G414=$M$5,$N$5,G414=$M$6,$N$6),"No Bonus")</f>
        <v>No Bonus</v>
      </c>
    </row>
    <row r="415" spans="1:9" x14ac:dyDescent="0.25">
      <c r="A415" s="46" t="s">
        <v>537</v>
      </c>
      <c r="B415" s="47" t="s">
        <v>108</v>
      </c>
      <c r="C415" s="46" t="s">
        <v>252</v>
      </c>
      <c r="D415" s="48">
        <v>39816</v>
      </c>
      <c r="E415" s="49">
        <v>13</v>
      </c>
      <c r="F415" s="50">
        <v>42001</v>
      </c>
      <c r="G415" s="47">
        <v>2</v>
      </c>
      <c r="H415" s="51">
        <f t="shared" si="6"/>
        <v>100</v>
      </c>
      <c r="I415" s="37" t="str" cm="1">
        <f t="array" ref="I415">_xlfn.IFNA(_xlfn.IFS(G415=$M$4,$N$4,G415=$M$5,$N$5,G415=$M$6,$N$6),"No Bonus")</f>
        <v>No Bonus</v>
      </c>
    </row>
    <row r="416" spans="1:9" x14ac:dyDescent="0.25">
      <c r="A416" s="46" t="s">
        <v>538</v>
      </c>
      <c r="B416" s="47" t="s">
        <v>108</v>
      </c>
      <c r="C416" s="46" t="s">
        <v>252</v>
      </c>
      <c r="D416" s="48">
        <v>40600</v>
      </c>
      <c r="E416" s="49">
        <v>10</v>
      </c>
      <c r="F416" s="50">
        <v>43487</v>
      </c>
      <c r="G416" s="47">
        <v>2</v>
      </c>
      <c r="H416" s="51">
        <f t="shared" si="6"/>
        <v>100</v>
      </c>
      <c r="I416" s="37" t="str" cm="1">
        <f t="array" ref="I416">_xlfn.IFNA(_xlfn.IFS(G416=$M$4,$N$4,G416=$M$5,$N$5,G416=$M$6,$N$6),"No Bonus")</f>
        <v>No Bonus</v>
      </c>
    </row>
    <row r="417" spans="1:9" x14ac:dyDescent="0.25">
      <c r="A417" s="46" t="s">
        <v>539</v>
      </c>
      <c r="B417" s="47" t="s">
        <v>117</v>
      </c>
      <c r="C417" s="46" t="s">
        <v>252</v>
      </c>
      <c r="D417" s="48">
        <v>40275</v>
      </c>
      <c r="E417" s="49">
        <v>11</v>
      </c>
      <c r="F417" s="50">
        <v>102929</v>
      </c>
      <c r="G417" s="47">
        <v>1</v>
      </c>
      <c r="H417" s="51">
        <f t="shared" si="6"/>
        <v>0</v>
      </c>
      <c r="I417" s="37" t="str" cm="1">
        <f t="array" ref="I417">_xlfn.IFNA(_xlfn.IFS(G417=$M$4,$N$4,G417=$M$5,$N$5,G417=$M$6,$N$6),"No Bonus")</f>
        <v>No Bonus</v>
      </c>
    </row>
    <row r="418" spans="1:9" x14ac:dyDescent="0.25">
      <c r="A418" s="46" t="s">
        <v>540</v>
      </c>
      <c r="B418" s="47" t="s">
        <v>121</v>
      </c>
      <c r="C418" s="46" t="s">
        <v>252</v>
      </c>
      <c r="D418" s="48">
        <v>39932</v>
      </c>
      <c r="E418" s="49">
        <v>12</v>
      </c>
      <c r="F418" s="50">
        <v>98838</v>
      </c>
      <c r="G418" s="47">
        <v>4</v>
      </c>
      <c r="H418" s="51">
        <f t="shared" si="6"/>
        <v>1500</v>
      </c>
      <c r="I418" s="37" cm="1">
        <f t="array" ref="I418">_xlfn.IFNA(_xlfn.IFS(G418=$M$4,$N$4,G418=$M$5,$N$5,G418=$M$6,$N$6),"No Bonus")</f>
        <v>1500</v>
      </c>
    </row>
    <row r="419" spans="1:9" x14ac:dyDescent="0.25">
      <c r="A419" s="46" t="s">
        <v>541</v>
      </c>
      <c r="B419" s="47" t="s">
        <v>108</v>
      </c>
      <c r="C419" s="46" t="s">
        <v>23</v>
      </c>
      <c r="D419" s="48">
        <v>42003</v>
      </c>
      <c r="E419" s="49">
        <v>7</v>
      </c>
      <c r="F419" s="50">
        <v>83272</v>
      </c>
      <c r="G419" s="47">
        <v>2</v>
      </c>
      <c r="H419" s="51">
        <f t="shared" si="6"/>
        <v>100</v>
      </c>
      <c r="I419" s="37" t="str" cm="1">
        <f t="array" ref="I419">_xlfn.IFNA(_xlfn.IFS(G419=$M$4,$N$4,G419=$M$5,$N$5,G419=$M$6,$N$6),"No Bonus")</f>
        <v>No Bonus</v>
      </c>
    </row>
    <row r="420" spans="1:9" x14ac:dyDescent="0.25">
      <c r="A420" s="46" t="s">
        <v>542</v>
      </c>
      <c r="B420" s="47" t="s">
        <v>130</v>
      </c>
      <c r="C420" s="46" t="s">
        <v>23</v>
      </c>
      <c r="D420" s="48">
        <v>40163</v>
      </c>
      <c r="E420" s="49">
        <v>12</v>
      </c>
      <c r="F420" s="50">
        <v>62768</v>
      </c>
      <c r="G420" s="47">
        <v>3</v>
      </c>
      <c r="H420" s="51">
        <f t="shared" si="6"/>
        <v>900</v>
      </c>
      <c r="I420" s="37" cm="1">
        <f t="array" ref="I420">_xlfn.IFNA(_xlfn.IFS(G420=$M$4,$N$4,G420=$M$5,$N$5,G420=$M$6,$N$6),"No Bonus")</f>
        <v>900</v>
      </c>
    </row>
    <row r="421" spans="1:9" x14ac:dyDescent="0.25">
      <c r="A421" s="46" t="s">
        <v>543</v>
      </c>
      <c r="B421" s="47" t="s">
        <v>108</v>
      </c>
      <c r="C421" s="46" t="s">
        <v>23</v>
      </c>
      <c r="D421" s="48">
        <v>42019</v>
      </c>
      <c r="E421" s="49">
        <v>7</v>
      </c>
      <c r="F421" s="50">
        <v>52114</v>
      </c>
      <c r="G421" s="47">
        <v>1</v>
      </c>
      <c r="H421" s="51">
        <f t="shared" si="6"/>
        <v>0</v>
      </c>
      <c r="I421" s="37" t="str" cm="1">
        <f t="array" ref="I421">_xlfn.IFNA(_xlfn.IFS(G421=$M$4,$N$4,G421=$M$5,$N$5,G421=$M$6,$N$6),"No Bonus")</f>
        <v>No Bonus</v>
      </c>
    </row>
    <row r="422" spans="1:9" x14ac:dyDescent="0.25">
      <c r="A422" s="46" t="s">
        <v>544</v>
      </c>
      <c r="B422" s="47" t="s">
        <v>117</v>
      </c>
      <c r="C422" s="46" t="s">
        <v>23</v>
      </c>
      <c r="D422" s="48">
        <v>42025</v>
      </c>
      <c r="E422" s="49">
        <v>6</v>
      </c>
      <c r="F422" s="50">
        <v>111847</v>
      </c>
      <c r="G422" s="47">
        <v>4</v>
      </c>
      <c r="H422" s="51">
        <f t="shared" si="6"/>
        <v>1500</v>
      </c>
      <c r="I422" s="37" cm="1">
        <f t="array" ref="I422">_xlfn.IFNA(_xlfn.IFS(G422=$M$4,$N$4,G422=$M$5,$N$5,G422=$M$6,$N$6),"No Bonus")</f>
        <v>1500</v>
      </c>
    </row>
    <row r="423" spans="1:9" x14ac:dyDescent="0.25">
      <c r="A423" s="46" t="s">
        <v>545</v>
      </c>
      <c r="B423" s="47" t="s">
        <v>117</v>
      </c>
      <c r="C423" s="46" t="s">
        <v>23</v>
      </c>
      <c r="D423" s="48">
        <v>40198</v>
      </c>
      <c r="E423" s="49">
        <v>12</v>
      </c>
      <c r="F423" s="50">
        <v>115916</v>
      </c>
      <c r="G423" s="47">
        <v>3</v>
      </c>
      <c r="H423" s="51">
        <f t="shared" si="6"/>
        <v>900</v>
      </c>
      <c r="I423" s="37" cm="1">
        <f t="array" ref="I423">_xlfn.IFNA(_xlfn.IFS(G423=$M$4,$N$4,G423=$M$5,$N$5,G423=$M$6,$N$6),"No Bonus")</f>
        <v>900</v>
      </c>
    </row>
    <row r="424" spans="1:9" x14ac:dyDescent="0.25">
      <c r="A424" s="46" t="s">
        <v>546</v>
      </c>
      <c r="B424" s="47" t="s">
        <v>115</v>
      </c>
      <c r="C424" s="46" t="s">
        <v>23</v>
      </c>
      <c r="D424" s="48">
        <v>40201</v>
      </c>
      <c r="E424" s="49">
        <v>11</v>
      </c>
      <c r="F424" s="50">
        <v>96237</v>
      </c>
      <c r="G424" s="47">
        <v>2</v>
      </c>
      <c r="H424" s="51">
        <f t="shared" si="6"/>
        <v>100</v>
      </c>
      <c r="I424" s="37" t="str" cm="1">
        <f t="array" ref="I424">_xlfn.IFNA(_xlfn.IFS(G424=$M$4,$N$4,G424=$M$5,$N$5,G424=$M$6,$N$6),"No Bonus")</f>
        <v>No Bonus</v>
      </c>
    </row>
    <row r="425" spans="1:9" x14ac:dyDescent="0.25">
      <c r="A425" s="46" t="s">
        <v>547</v>
      </c>
      <c r="B425" s="47" t="s">
        <v>130</v>
      </c>
      <c r="C425" s="46" t="s">
        <v>23</v>
      </c>
      <c r="D425" s="48">
        <v>41324</v>
      </c>
      <c r="E425" s="49">
        <v>8</v>
      </c>
      <c r="F425" s="50">
        <v>71913</v>
      </c>
      <c r="G425" s="47">
        <v>5</v>
      </c>
      <c r="H425" s="51">
        <f t="shared" si="6"/>
        <v>3000</v>
      </c>
      <c r="I425" s="37" cm="1">
        <f t="array" ref="I425">_xlfn.IFNA(_xlfn.IFS(G425=$M$4,$N$4,G425=$M$5,$N$5,G425=$M$6,$N$6),"No Bonus")</f>
        <v>3000</v>
      </c>
    </row>
    <row r="426" spans="1:9" x14ac:dyDescent="0.25">
      <c r="A426" s="46" t="s">
        <v>548</v>
      </c>
      <c r="B426" s="47" t="s">
        <v>121</v>
      </c>
      <c r="C426" s="46" t="s">
        <v>23</v>
      </c>
      <c r="D426" s="48">
        <v>38789</v>
      </c>
      <c r="E426" s="49">
        <v>15</v>
      </c>
      <c r="F426" s="50">
        <v>70301</v>
      </c>
      <c r="G426" s="47">
        <v>2</v>
      </c>
      <c r="H426" s="51">
        <f t="shared" si="6"/>
        <v>100</v>
      </c>
      <c r="I426" s="37" t="str" cm="1">
        <f t="array" ref="I426">_xlfn.IFNA(_xlfn.IFS(G426=$M$4,$N$4,G426=$M$5,$N$5,G426=$M$6,$N$6),"No Bonus")</f>
        <v>No Bonus</v>
      </c>
    </row>
    <row r="427" spans="1:9" x14ac:dyDescent="0.25">
      <c r="A427" s="46" t="s">
        <v>549</v>
      </c>
      <c r="B427" s="47" t="s">
        <v>117</v>
      </c>
      <c r="C427" s="46" t="s">
        <v>23</v>
      </c>
      <c r="D427" s="48">
        <v>39885</v>
      </c>
      <c r="E427" s="49">
        <v>12</v>
      </c>
      <c r="F427" s="50">
        <v>74004</v>
      </c>
      <c r="G427" s="47">
        <v>4</v>
      </c>
      <c r="H427" s="51">
        <f t="shared" si="6"/>
        <v>1500</v>
      </c>
      <c r="I427" s="37" cm="1">
        <f t="array" ref="I427">_xlfn.IFNA(_xlfn.IFS(G427=$M$4,$N$4,G427=$M$5,$N$5,G427=$M$6,$N$6),"No Bonus")</f>
        <v>1500</v>
      </c>
    </row>
    <row r="428" spans="1:9" x14ac:dyDescent="0.25">
      <c r="A428" s="46" t="s">
        <v>550</v>
      </c>
      <c r="B428" s="47" t="s">
        <v>113</v>
      </c>
      <c r="C428" s="46" t="s">
        <v>23</v>
      </c>
      <c r="D428" s="48">
        <v>41698</v>
      </c>
      <c r="E428" s="49">
        <v>7</v>
      </c>
      <c r="F428" s="50">
        <v>115347</v>
      </c>
      <c r="G428" s="47">
        <v>1</v>
      </c>
      <c r="H428" s="51">
        <f t="shared" si="6"/>
        <v>0</v>
      </c>
      <c r="I428" s="37" t="str" cm="1">
        <f t="array" ref="I428">_xlfn.IFNA(_xlfn.IFS(G428=$M$4,$N$4,G428=$M$5,$N$5,G428=$M$6,$N$6),"No Bonus")</f>
        <v>No Bonus</v>
      </c>
    </row>
    <row r="429" spans="1:9" x14ac:dyDescent="0.25">
      <c r="A429" s="46" t="s">
        <v>551</v>
      </c>
      <c r="B429" s="47" t="s">
        <v>117</v>
      </c>
      <c r="C429" s="46" t="s">
        <v>23</v>
      </c>
      <c r="D429" s="48">
        <v>36981</v>
      </c>
      <c r="E429" s="49">
        <v>20</v>
      </c>
      <c r="F429" s="50">
        <v>51697</v>
      </c>
      <c r="G429" s="47">
        <v>5</v>
      </c>
      <c r="H429" s="51">
        <f t="shared" si="6"/>
        <v>3000</v>
      </c>
      <c r="I429" s="37" cm="1">
        <f t="array" ref="I429">_xlfn.IFNA(_xlfn.IFS(G429=$M$4,$N$4,G429=$M$5,$N$5,G429=$M$6,$N$6),"No Bonus")</f>
        <v>3000</v>
      </c>
    </row>
    <row r="430" spans="1:9" x14ac:dyDescent="0.25">
      <c r="A430" s="46" t="s">
        <v>552</v>
      </c>
      <c r="B430" s="47" t="s">
        <v>121</v>
      </c>
      <c r="C430" s="46" t="s">
        <v>23</v>
      </c>
      <c r="D430" s="48">
        <v>37701</v>
      </c>
      <c r="E430" s="49">
        <v>18</v>
      </c>
      <c r="F430" s="50">
        <v>55969</v>
      </c>
      <c r="G430" s="47">
        <v>1</v>
      </c>
      <c r="H430" s="51">
        <f t="shared" si="6"/>
        <v>0</v>
      </c>
      <c r="I430" s="37" t="str" cm="1">
        <f t="array" ref="I430">_xlfn.IFNA(_xlfn.IFS(G430=$M$4,$N$4,G430=$M$5,$N$5,G430=$M$6,$N$6),"No Bonus")</f>
        <v>No Bonus</v>
      </c>
    </row>
    <row r="431" spans="1:9" x14ac:dyDescent="0.25">
      <c r="A431" s="46" t="s">
        <v>553</v>
      </c>
      <c r="B431" s="47" t="s">
        <v>121</v>
      </c>
      <c r="C431" s="46" t="s">
        <v>23</v>
      </c>
      <c r="D431" s="48">
        <v>40302</v>
      </c>
      <c r="E431" s="49">
        <v>11</v>
      </c>
      <c r="F431" s="50">
        <v>66292</v>
      </c>
      <c r="G431" s="47">
        <v>5</v>
      </c>
      <c r="H431" s="51">
        <f t="shared" si="6"/>
        <v>3000</v>
      </c>
      <c r="I431" s="37" cm="1">
        <f t="array" ref="I431">_xlfn.IFNA(_xlfn.IFS(G431=$M$4,$N$4,G431=$M$5,$N$5,G431=$M$6,$N$6),"No Bonus")</f>
        <v>3000</v>
      </c>
    </row>
    <row r="432" spans="1:9" x14ac:dyDescent="0.25">
      <c r="A432" s="46" t="s">
        <v>554</v>
      </c>
      <c r="B432" s="47" t="s">
        <v>130</v>
      </c>
      <c r="C432" s="46" t="s">
        <v>23</v>
      </c>
      <c r="D432" s="48">
        <v>36999</v>
      </c>
      <c r="E432" s="49">
        <v>20</v>
      </c>
      <c r="F432" s="50">
        <v>102285</v>
      </c>
      <c r="G432" s="47">
        <v>4</v>
      </c>
      <c r="H432" s="51">
        <f t="shared" si="6"/>
        <v>1500</v>
      </c>
      <c r="I432" s="37" cm="1">
        <f t="array" ref="I432">_xlfn.IFNA(_xlfn.IFS(G432=$M$4,$N$4,G432=$M$5,$N$5,G432=$M$6,$N$6),"No Bonus")</f>
        <v>1500</v>
      </c>
    </row>
    <row r="433" spans="1:9" x14ac:dyDescent="0.25">
      <c r="A433" s="46" t="s">
        <v>555</v>
      </c>
      <c r="B433" s="47" t="s">
        <v>113</v>
      </c>
      <c r="C433" s="46" t="s">
        <v>23</v>
      </c>
      <c r="D433" s="48">
        <v>40694</v>
      </c>
      <c r="E433" s="49">
        <v>10</v>
      </c>
      <c r="F433" s="50">
        <v>48437</v>
      </c>
      <c r="G433" s="47">
        <v>2</v>
      </c>
      <c r="H433" s="51">
        <f t="shared" si="6"/>
        <v>100</v>
      </c>
      <c r="I433" s="37" t="str" cm="1">
        <f t="array" ref="I433">_xlfn.IFNA(_xlfn.IFS(G433=$M$4,$N$4,G433=$M$5,$N$5,G433=$M$6,$N$6),"No Bonus")</f>
        <v>No Bonus</v>
      </c>
    </row>
    <row r="434" spans="1:9" x14ac:dyDescent="0.25">
      <c r="A434" s="46" t="s">
        <v>556</v>
      </c>
      <c r="B434" s="47" t="s">
        <v>121</v>
      </c>
      <c r="C434" s="46" t="s">
        <v>23</v>
      </c>
      <c r="D434" s="48">
        <v>37047</v>
      </c>
      <c r="E434" s="49">
        <v>20</v>
      </c>
      <c r="F434" s="50">
        <v>114318</v>
      </c>
      <c r="G434" s="47">
        <v>5</v>
      </c>
      <c r="H434" s="51">
        <f t="shared" si="6"/>
        <v>3000</v>
      </c>
      <c r="I434" s="37" cm="1">
        <f t="array" ref="I434">_xlfn.IFNA(_xlfn.IFS(G434=$M$4,$N$4,G434=$M$5,$N$5,G434=$M$6,$N$6),"No Bonus")</f>
        <v>3000</v>
      </c>
    </row>
    <row r="435" spans="1:9" x14ac:dyDescent="0.25">
      <c r="A435" s="46" t="s">
        <v>557</v>
      </c>
      <c r="B435" s="47" t="s">
        <v>121</v>
      </c>
      <c r="C435" s="46" t="s">
        <v>23</v>
      </c>
      <c r="D435" s="48">
        <v>37407</v>
      </c>
      <c r="E435" s="49">
        <v>19</v>
      </c>
      <c r="F435" s="50">
        <v>100125</v>
      </c>
      <c r="G435" s="47">
        <v>1</v>
      </c>
      <c r="H435" s="51">
        <f t="shared" si="6"/>
        <v>0</v>
      </c>
      <c r="I435" s="37" t="str" cm="1">
        <f t="array" ref="I435">_xlfn.IFNA(_xlfn.IFS(G435=$M$4,$N$4,G435=$M$5,$N$5,G435=$M$6,$N$6),"No Bonus")</f>
        <v>No Bonus</v>
      </c>
    </row>
    <row r="436" spans="1:9" x14ac:dyDescent="0.25">
      <c r="A436" s="46" t="s">
        <v>558</v>
      </c>
      <c r="B436" s="47" t="s">
        <v>117</v>
      </c>
      <c r="C436" s="46" t="s">
        <v>23</v>
      </c>
      <c r="D436" s="48">
        <v>37773</v>
      </c>
      <c r="E436" s="49">
        <v>18</v>
      </c>
      <c r="F436" s="50">
        <v>52926</v>
      </c>
      <c r="G436" s="47">
        <v>1</v>
      </c>
      <c r="H436" s="51">
        <f t="shared" si="6"/>
        <v>0</v>
      </c>
      <c r="I436" s="37" t="str" cm="1">
        <f t="array" ref="I436">_xlfn.IFNA(_xlfn.IFS(G436=$M$4,$N$4,G436=$M$5,$N$5,G436=$M$6,$N$6),"No Bonus")</f>
        <v>No Bonus</v>
      </c>
    </row>
    <row r="437" spans="1:9" x14ac:dyDescent="0.25">
      <c r="A437" s="46" t="s">
        <v>559</v>
      </c>
      <c r="B437" s="47" t="s">
        <v>117</v>
      </c>
      <c r="C437" s="46" t="s">
        <v>23</v>
      </c>
      <c r="D437" s="48">
        <v>39222</v>
      </c>
      <c r="E437" s="49">
        <v>14</v>
      </c>
      <c r="F437" s="50">
        <v>90081</v>
      </c>
      <c r="G437" s="47">
        <v>4</v>
      </c>
      <c r="H437" s="51">
        <f t="shared" si="6"/>
        <v>1500</v>
      </c>
      <c r="I437" s="37" cm="1">
        <f t="array" ref="I437">_xlfn.IFNA(_xlfn.IFS(G437=$M$4,$N$4,G437=$M$5,$N$5,G437=$M$6,$N$6),"No Bonus")</f>
        <v>1500</v>
      </c>
    </row>
    <row r="438" spans="1:9" x14ac:dyDescent="0.25">
      <c r="A438" s="46" t="s">
        <v>560</v>
      </c>
      <c r="B438" s="47" t="s">
        <v>117</v>
      </c>
      <c r="C438" s="46" t="s">
        <v>23</v>
      </c>
      <c r="D438" s="48">
        <v>42194</v>
      </c>
      <c r="E438" s="49">
        <v>6</v>
      </c>
      <c r="F438" s="50">
        <v>61736</v>
      </c>
      <c r="G438" s="47">
        <v>1</v>
      </c>
      <c r="H438" s="51">
        <f t="shared" si="6"/>
        <v>0</v>
      </c>
      <c r="I438" s="37" t="str" cm="1">
        <f t="array" ref="I438">_xlfn.IFNA(_xlfn.IFS(G438=$M$4,$N$4,G438=$M$5,$N$5,G438=$M$6,$N$6),"No Bonus")</f>
        <v>No Bonus</v>
      </c>
    </row>
    <row r="439" spans="1:9" x14ac:dyDescent="0.25">
      <c r="A439" s="46" t="s">
        <v>561</v>
      </c>
      <c r="B439" s="47" t="s">
        <v>121</v>
      </c>
      <c r="C439" s="46" t="s">
        <v>23</v>
      </c>
      <c r="D439" s="48">
        <v>40362</v>
      </c>
      <c r="E439" s="49">
        <v>11</v>
      </c>
      <c r="F439" s="50">
        <v>72484</v>
      </c>
      <c r="G439" s="47">
        <v>5</v>
      </c>
      <c r="H439" s="51">
        <f t="shared" si="6"/>
        <v>3000</v>
      </c>
      <c r="I439" s="37" cm="1">
        <f t="array" ref="I439">_xlfn.IFNA(_xlfn.IFS(G439=$M$4,$N$4,G439=$M$5,$N$5,G439=$M$6,$N$6),"No Bonus")</f>
        <v>3000</v>
      </c>
    </row>
    <row r="440" spans="1:9" x14ac:dyDescent="0.25">
      <c r="A440" s="46" t="s">
        <v>562</v>
      </c>
      <c r="B440" s="47" t="s">
        <v>117</v>
      </c>
      <c r="C440" s="46" t="s">
        <v>23</v>
      </c>
      <c r="D440" s="48">
        <v>39994</v>
      </c>
      <c r="E440" s="49">
        <v>12</v>
      </c>
      <c r="F440" s="50">
        <v>54040</v>
      </c>
      <c r="G440" s="47">
        <v>2</v>
      </c>
      <c r="H440" s="51">
        <f t="shared" si="6"/>
        <v>100</v>
      </c>
      <c r="I440" s="37" t="str" cm="1">
        <f t="array" ref="I440">_xlfn.IFNA(_xlfn.IFS(G440=$M$4,$N$4,G440=$M$5,$N$5,G440=$M$6,$N$6),"No Bonus")</f>
        <v>No Bonus</v>
      </c>
    </row>
    <row r="441" spans="1:9" x14ac:dyDescent="0.25">
      <c r="A441" s="46" t="s">
        <v>563</v>
      </c>
      <c r="B441" s="47" t="s">
        <v>108</v>
      </c>
      <c r="C441" s="46" t="s">
        <v>23</v>
      </c>
      <c r="D441" s="48">
        <v>40735</v>
      </c>
      <c r="E441" s="49">
        <v>10</v>
      </c>
      <c r="F441" s="50">
        <v>119430</v>
      </c>
      <c r="G441" s="47">
        <v>1</v>
      </c>
      <c r="H441" s="51">
        <f t="shared" si="6"/>
        <v>0</v>
      </c>
      <c r="I441" s="37" t="str" cm="1">
        <f t="array" ref="I441">_xlfn.IFNA(_xlfn.IFS(G441=$M$4,$N$4,G441=$M$5,$N$5,G441=$M$6,$N$6),"No Bonus")</f>
        <v>No Bonus</v>
      </c>
    </row>
    <row r="442" spans="1:9" x14ac:dyDescent="0.25">
      <c r="A442" s="46" t="s">
        <v>564</v>
      </c>
      <c r="B442" s="47" t="s">
        <v>113</v>
      </c>
      <c r="C442" s="46" t="s">
        <v>23</v>
      </c>
      <c r="D442" s="48">
        <v>41448</v>
      </c>
      <c r="E442" s="49">
        <v>8</v>
      </c>
      <c r="F442" s="50">
        <v>81269</v>
      </c>
      <c r="G442" s="47">
        <v>4</v>
      </c>
      <c r="H442" s="51">
        <f t="shared" si="6"/>
        <v>1500</v>
      </c>
      <c r="I442" s="37" cm="1">
        <f t="array" ref="I442">_xlfn.IFNA(_xlfn.IFS(G442=$M$4,$N$4,G442=$M$5,$N$5,G442=$M$6,$N$6),"No Bonus")</f>
        <v>1500</v>
      </c>
    </row>
    <row r="443" spans="1:9" x14ac:dyDescent="0.25">
      <c r="A443" s="46" t="s">
        <v>565</v>
      </c>
      <c r="B443" s="47" t="s">
        <v>117</v>
      </c>
      <c r="C443" s="46" t="s">
        <v>23</v>
      </c>
      <c r="D443" s="48">
        <v>41840</v>
      </c>
      <c r="E443" s="49">
        <v>7</v>
      </c>
      <c r="F443" s="50">
        <v>88867</v>
      </c>
      <c r="G443" s="47">
        <v>5</v>
      </c>
      <c r="H443" s="51">
        <f t="shared" si="6"/>
        <v>3000</v>
      </c>
      <c r="I443" s="37" cm="1">
        <f t="array" ref="I443">_xlfn.IFNA(_xlfn.IFS(G443=$M$4,$N$4,G443=$M$5,$N$5,G443=$M$6,$N$6),"No Bonus")</f>
        <v>3000</v>
      </c>
    </row>
    <row r="444" spans="1:9" x14ac:dyDescent="0.25">
      <c r="A444" s="46" t="s">
        <v>566</v>
      </c>
      <c r="B444" s="47" t="s">
        <v>108</v>
      </c>
      <c r="C444" s="46" t="s">
        <v>23</v>
      </c>
      <c r="D444" s="48">
        <v>38548</v>
      </c>
      <c r="E444" s="49">
        <v>16</v>
      </c>
      <c r="F444" s="50">
        <v>122122</v>
      </c>
      <c r="G444" s="47">
        <v>5</v>
      </c>
      <c r="H444" s="51">
        <f t="shared" si="6"/>
        <v>3000</v>
      </c>
      <c r="I444" s="37" cm="1">
        <f t="array" ref="I444">_xlfn.IFNA(_xlfn.IFS(G444=$M$4,$N$4,G444=$M$5,$N$5,G444=$M$6,$N$6),"No Bonus")</f>
        <v>3000</v>
      </c>
    </row>
    <row r="445" spans="1:9" x14ac:dyDescent="0.25">
      <c r="A445" s="46" t="s">
        <v>567</v>
      </c>
      <c r="B445" s="47" t="s">
        <v>121</v>
      </c>
      <c r="C445" s="46" t="s">
        <v>23</v>
      </c>
      <c r="D445" s="48">
        <v>39305</v>
      </c>
      <c r="E445" s="49">
        <v>14</v>
      </c>
      <c r="F445" s="50">
        <v>121549</v>
      </c>
      <c r="G445" s="47">
        <v>3</v>
      </c>
      <c r="H445" s="51">
        <f t="shared" si="6"/>
        <v>900</v>
      </c>
      <c r="I445" s="37" cm="1">
        <f t="array" ref="I445">_xlfn.IFNA(_xlfn.IFS(G445=$M$4,$N$4,G445=$M$5,$N$5,G445=$M$6,$N$6),"No Bonus")</f>
        <v>900</v>
      </c>
    </row>
    <row r="446" spans="1:9" x14ac:dyDescent="0.25">
      <c r="A446" s="46" t="s">
        <v>568</v>
      </c>
      <c r="B446" s="47" t="s">
        <v>113</v>
      </c>
      <c r="C446" s="46" t="s">
        <v>23</v>
      </c>
      <c r="D446" s="48">
        <v>40377</v>
      </c>
      <c r="E446" s="49">
        <v>11</v>
      </c>
      <c r="F446" s="50">
        <v>119928</v>
      </c>
      <c r="G446" s="47">
        <v>3</v>
      </c>
      <c r="H446" s="51">
        <f t="shared" si="6"/>
        <v>900</v>
      </c>
      <c r="I446" s="37" cm="1">
        <f t="array" ref="I446">_xlfn.IFNA(_xlfn.IFS(G446=$M$4,$N$4,G446=$M$5,$N$5,G446=$M$6,$N$6),"No Bonus")</f>
        <v>900</v>
      </c>
    </row>
    <row r="447" spans="1:9" x14ac:dyDescent="0.25">
      <c r="A447" s="46" t="s">
        <v>569</v>
      </c>
      <c r="B447" s="47" t="s">
        <v>115</v>
      </c>
      <c r="C447" s="46" t="s">
        <v>23</v>
      </c>
      <c r="D447" s="48">
        <v>40756</v>
      </c>
      <c r="E447" s="49">
        <v>10</v>
      </c>
      <c r="F447" s="50">
        <v>79427</v>
      </c>
      <c r="G447" s="47">
        <v>2</v>
      </c>
      <c r="H447" s="51">
        <f t="shared" si="6"/>
        <v>100</v>
      </c>
      <c r="I447" s="37" t="str" cm="1">
        <f t="array" ref="I447">_xlfn.IFNA(_xlfn.IFS(G447=$M$4,$N$4,G447=$M$5,$N$5,G447=$M$6,$N$6),"No Bonus")</f>
        <v>No Bonus</v>
      </c>
    </row>
    <row r="448" spans="1:9" x14ac:dyDescent="0.25">
      <c r="A448" s="46" t="s">
        <v>570</v>
      </c>
      <c r="B448" s="47" t="s">
        <v>115</v>
      </c>
      <c r="C448" s="46" t="s">
        <v>23</v>
      </c>
      <c r="D448" s="48">
        <v>41471</v>
      </c>
      <c r="E448" s="49">
        <v>8</v>
      </c>
      <c r="F448" s="50">
        <v>117406</v>
      </c>
      <c r="G448" s="47">
        <v>1</v>
      </c>
      <c r="H448" s="51">
        <f t="shared" si="6"/>
        <v>0</v>
      </c>
      <c r="I448" s="37" t="str" cm="1">
        <f t="array" ref="I448">_xlfn.IFNA(_xlfn.IFS(G448=$M$4,$N$4,G448=$M$5,$N$5,G448=$M$6,$N$6),"No Bonus")</f>
        <v>No Bonus</v>
      </c>
    </row>
    <row r="449" spans="1:9" x14ac:dyDescent="0.25">
      <c r="A449" s="46" t="s">
        <v>571</v>
      </c>
      <c r="B449" s="47" t="s">
        <v>108</v>
      </c>
      <c r="C449" s="46" t="s">
        <v>23</v>
      </c>
      <c r="D449" s="48">
        <v>41481</v>
      </c>
      <c r="E449" s="49">
        <v>8</v>
      </c>
      <c r="F449" s="50">
        <v>72549</v>
      </c>
      <c r="G449" s="47">
        <v>5</v>
      </c>
      <c r="H449" s="51">
        <f t="shared" si="6"/>
        <v>3000</v>
      </c>
      <c r="I449" s="37" cm="1">
        <f t="array" ref="I449">_xlfn.IFNA(_xlfn.IFS(G449=$M$4,$N$4,G449=$M$5,$N$5,G449=$M$6,$N$6),"No Bonus")</f>
        <v>3000</v>
      </c>
    </row>
    <row r="450" spans="1:9" x14ac:dyDescent="0.25">
      <c r="A450" s="46" t="s">
        <v>572</v>
      </c>
      <c r="B450" s="47" t="s">
        <v>121</v>
      </c>
      <c r="C450" s="46" t="s">
        <v>23</v>
      </c>
      <c r="D450" s="48">
        <v>41885</v>
      </c>
      <c r="E450" s="49">
        <v>7</v>
      </c>
      <c r="F450" s="50">
        <v>86617</v>
      </c>
      <c r="G450" s="47">
        <v>4</v>
      </c>
      <c r="H450" s="51">
        <f t="shared" si="6"/>
        <v>1500</v>
      </c>
      <c r="I450" s="37" cm="1">
        <f t="array" ref="I450">_xlfn.IFNA(_xlfn.IFS(G450=$M$4,$N$4,G450=$M$5,$N$5,G450=$M$6,$N$6),"No Bonus")</f>
        <v>1500</v>
      </c>
    </row>
    <row r="451" spans="1:9" x14ac:dyDescent="0.25">
      <c r="A451" s="46" t="s">
        <v>573</v>
      </c>
      <c r="B451" s="47" t="s">
        <v>117</v>
      </c>
      <c r="C451" s="46" t="s">
        <v>23</v>
      </c>
      <c r="D451" s="48">
        <v>42261</v>
      </c>
      <c r="E451" s="49">
        <v>6</v>
      </c>
      <c r="F451" s="50">
        <v>69672</v>
      </c>
      <c r="G451" s="47">
        <v>2</v>
      </c>
      <c r="H451" s="51">
        <f t="shared" si="6"/>
        <v>100</v>
      </c>
      <c r="I451" s="37" t="str" cm="1">
        <f t="array" ref="I451">_xlfn.IFNA(_xlfn.IFS(G451=$M$4,$N$4,G451=$M$5,$N$5,G451=$M$6,$N$6),"No Bonus")</f>
        <v>No Bonus</v>
      </c>
    </row>
    <row r="452" spans="1:9" x14ac:dyDescent="0.25">
      <c r="A452" s="46" t="s">
        <v>574</v>
      </c>
      <c r="B452" s="47" t="s">
        <v>121</v>
      </c>
      <c r="C452" s="46" t="s">
        <v>23</v>
      </c>
      <c r="D452" s="48">
        <v>42264</v>
      </c>
      <c r="E452" s="49">
        <v>6</v>
      </c>
      <c r="F452" s="50">
        <v>56971</v>
      </c>
      <c r="G452" s="47">
        <v>3</v>
      </c>
      <c r="H452" s="51">
        <f t="shared" ref="H452:H515" si="7">IF(G452=$M$8,$N$8,IF(G452=$M$7,$N$7,IF(G452=$M$6,$N$6,IF(G452=$M$5,$N$5,IF(G452=$M$4,$N$4)))))</f>
        <v>900</v>
      </c>
      <c r="I452" s="37" cm="1">
        <f t="array" ref="I452">_xlfn.IFNA(_xlfn.IFS(G452=$M$4,$N$4,G452=$M$5,$N$5,G452=$M$6,$N$6),"No Bonus")</f>
        <v>900</v>
      </c>
    </row>
    <row r="453" spans="1:9" x14ac:dyDescent="0.25">
      <c r="A453" s="46" t="s">
        <v>575</v>
      </c>
      <c r="B453" s="47" t="s">
        <v>113</v>
      </c>
      <c r="C453" s="46" t="s">
        <v>23</v>
      </c>
      <c r="D453" s="48">
        <v>40809</v>
      </c>
      <c r="E453" s="49">
        <v>10</v>
      </c>
      <c r="F453" s="50">
        <v>122589</v>
      </c>
      <c r="G453" s="47">
        <v>1</v>
      </c>
      <c r="H453" s="51">
        <f t="shared" si="7"/>
        <v>0</v>
      </c>
      <c r="I453" s="37" t="str" cm="1">
        <f t="array" ref="I453">_xlfn.IFNA(_xlfn.IFS(G453=$M$4,$N$4,G453=$M$5,$N$5,G453=$M$6,$N$6),"No Bonus")</f>
        <v>No Bonus</v>
      </c>
    </row>
    <row r="454" spans="1:9" x14ac:dyDescent="0.25">
      <c r="A454" s="46" t="s">
        <v>576</v>
      </c>
      <c r="B454" s="47" t="s">
        <v>108</v>
      </c>
      <c r="C454" s="46" t="s">
        <v>23</v>
      </c>
      <c r="D454" s="48">
        <v>41530</v>
      </c>
      <c r="E454" s="49">
        <v>8</v>
      </c>
      <c r="F454" s="50">
        <v>81656</v>
      </c>
      <c r="G454" s="47">
        <v>1</v>
      </c>
      <c r="H454" s="51">
        <f t="shared" si="7"/>
        <v>0</v>
      </c>
      <c r="I454" s="37" t="str" cm="1">
        <f t="array" ref="I454">_xlfn.IFNA(_xlfn.IFS(G454=$M$4,$N$4,G454=$M$5,$N$5,G454=$M$6,$N$6),"No Bonus")</f>
        <v>No Bonus</v>
      </c>
    </row>
    <row r="455" spans="1:9" x14ac:dyDescent="0.25">
      <c r="A455" s="46" t="s">
        <v>577</v>
      </c>
      <c r="B455" s="47" t="s">
        <v>121</v>
      </c>
      <c r="C455" s="46" t="s">
        <v>23</v>
      </c>
      <c r="D455" s="48">
        <v>41530</v>
      </c>
      <c r="E455" s="49">
        <v>8</v>
      </c>
      <c r="F455" s="50">
        <v>93784</v>
      </c>
      <c r="G455" s="47">
        <v>3</v>
      </c>
      <c r="H455" s="51">
        <f t="shared" si="7"/>
        <v>900</v>
      </c>
      <c r="I455" s="37" cm="1">
        <f t="array" ref="I455">_xlfn.IFNA(_xlfn.IFS(G455=$M$4,$N$4,G455=$M$5,$N$5,G455=$M$6,$N$6),"No Bonus")</f>
        <v>900</v>
      </c>
    </row>
    <row r="456" spans="1:9" x14ac:dyDescent="0.25">
      <c r="A456" s="46" t="s">
        <v>578</v>
      </c>
      <c r="B456" s="47" t="s">
        <v>113</v>
      </c>
      <c r="C456" s="46" t="s">
        <v>23</v>
      </c>
      <c r="D456" s="48">
        <v>41546</v>
      </c>
      <c r="E456" s="49">
        <v>8</v>
      </c>
      <c r="F456" s="50">
        <v>57743</v>
      </c>
      <c r="G456" s="47">
        <v>4</v>
      </c>
      <c r="H456" s="51">
        <f t="shared" si="7"/>
        <v>1500</v>
      </c>
      <c r="I456" s="37" cm="1">
        <f t="array" ref="I456">_xlfn.IFNA(_xlfn.IFS(G456=$M$4,$N$4,G456=$M$5,$N$5,G456=$M$6,$N$6),"No Bonus")</f>
        <v>1500</v>
      </c>
    </row>
    <row r="457" spans="1:9" x14ac:dyDescent="0.25">
      <c r="A457" s="46" t="s">
        <v>579</v>
      </c>
      <c r="B457" s="47" t="s">
        <v>117</v>
      </c>
      <c r="C457" s="46" t="s">
        <v>23</v>
      </c>
      <c r="D457" s="48">
        <v>42311</v>
      </c>
      <c r="E457" s="49">
        <v>6</v>
      </c>
      <c r="F457" s="50">
        <v>119082</v>
      </c>
      <c r="G457" s="47">
        <v>1</v>
      </c>
      <c r="H457" s="51">
        <f t="shared" si="7"/>
        <v>0</v>
      </c>
      <c r="I457" s="37" t="str" cm="1">
        <f t="array" ref="I457">_xlfn.IFNA(_xlfn.IFS(G457=$M$4,$N$4,G457=$M$5,$N$5,G457=$M$6,$N$6),"No Bonus")</f>
        <v>No Bonus</v>
      </c>
    </row>
    <row r="458" spans="1:9" x14ac:dyDescent="0.25">
      <c r="A458" s="46" t="s">
        <v>580</v>
      </c>
      <c r="B458" s="47" t="s">
        <v>117</v>
      </c>
      <c r="C458" s="46" t="s">
        <v>23</v>
      </c>
      <c r="D458" s="48">
        <v>41570</v>
      </c>
      <c r="E458" s="49">
        <v>8</v>
      </c>
      <c r="F458" s="50">
        <v>74560</v>
      </c>
      <c r="G458" s="47">
        <v>4</v>
      </c>
      <c r="H458" s="51">
        <f t="shared" si="7"/>
        <v>1500</v>
      </c>
      <c r="I458" s="37" cm="1">
        <f t="array" ref="I458">_xlfn.IFNA(_xlfn.IFS(G458=$M$4,$N$4,G458=$M$5,$N$5,G458=$M$6,$N$6),"No Bonus")</f>
        <v>1500</v>
      </c>
    </row>
    <row r="459" spans="1:9" x14ac:dyDescent="0.25">
      <c r="A459" s="46" t="s">
        <v>581</v>
      </c>
      <c r="B459" s="47" t="s">
        <v>117</v>
      </c>
      <c r="C459" s="46" t="s">
        <v>23</v>
      </c>
      <c r="D459" s="48">
        <v>40482</v>
      </c>
      <c r="E459" s="49">
        <v>11</v>
      </c>
      <c r="F459" s="50">
        <v>112299</v>
      </c>
      <c r="G459" s="47">
        <v>4</v>
      </c>
      <c r="H459" s="51">
        <f t="shared" si="7"/>
        <v>1500</v>
      </c>
      <c r="I459" s="37" cm="1">
        <f t="array" ref="I459">_xlfn.IFNA(_xlfn.IFS(G459=$M$4,$N$4,G459=$M$5,$N$5,G459=$M$6,$N$6),"No Bonus")</f>
        <v>1500</v>
      </c>
    </row>
    <row r="460" spans="1:9" x14ac:dyDescent="0.25">
      <c r="A460" s="46" t="s">
        <v>582</v>
      </c>
      <c r="B460" s="47" t="s">
        <v>121</v>
      </c>
      <c r="C460" s="46" t="s">
        <v>23</v>
      </c>
      <c r="D460" s="48">
        <v>41961</v>
      </c>
      <c r="E460" s="49">
        <v>7</v>
      </c>
      <c r="F460" s="50">
        <v>125668</v>
      </c>
      <c r="G460" s="47">
        <v>5</v>
      </c>
      <c r="H460" s="51">
        <f t="shared" si="7"/>
        <v>3000</v>
      </c>
      <c r="I460" s="37" cm="1">
        <f t="array" ref="I460">_xlfn.IFNA(_xlfn.IFS(G460=$M$4,$N$4,G460=$M$5,$N$5,G460=$M$6,$N$6),"No Bonus")</f>
        <v>3000</v>
      </c>
    </row>
    <row r="461" spans="1:9" x14ac:dyDescent="0.25">
      <c r="A461" s="46" t="s">
        <v>583</v>
      </c>
      <c r="B461" s="47" t="s">
        <v>121</v>
      </c>
      <c r="C461" s="46" t="s">
        <v>23</v>
      </c>
      <c r="D461" s="48">
        <v>41603</v>
      </c>
      <c r="E461" s="49">
        <v>8</v>
      </c>
      <c r="F461" s="50">
        <v>118895</v>
      </c>
      <c r="G461" s="47">
        <v>4</v>
      </c>
      <c r="H461" s="51">
        <f t="shared" si="7"/>
        <v>1500</v>
      </c>
      <c r="I461" s="37" cm="1">
        <f t="array" ref="I461">_xlfn.IFNA(_xlfn.IFS(G461=$M$4,$N$4,G461=$M$5,$N$5,G461=$M$6,$N$6),"No Bonus")</f>
        <v>1500</v>
      </c>
    </row>
    <row r="462" spans="1:9" x14ac:dyDescent="0.25">
      <c r="A462" s="46" t="s">
        <v>584</v>
      </c>
      <c r="B462" s="47" t="s">
        <v>130</v>
      </c>
      <c r="C462" s="46" t="s">
        <v>23</v>
      </c>
      <c r="D462" s="48">
        <v>40861</v>
      </c>
      <c r="E462" s="49">
        <v>10</v>
      </c>
      <c r="F462" s="50">
        <v>51784</v>
      </c>
      <c r="G462" s="47">
        <v>3</v>
      </c>
      <c r="H462" s="51">
        <f t="shared" si="7"/>
        <v>900</v>
      </c>
      <c r="I462" s="37" cm="1">
        <f t="array" ref="I462">_xlfn.IFNA(_xlfn.IFS(G462=$M$4,$N$4,G462=$M$5,$N$5,G462=$M$6,$N$6),"No Bonus")</f>
        <v>900</v>
      </c>
    </row>
    <row r="463" spans="1:9" x14ac:dyDescent="0.25">
      <c r="A463" s="46" t="s">
        <v>585</v>
      </c>
      <c r="B463" s="47" t="s">
        <v>117</v>
      </c>
      <c r="C463" s="46" t="s">
        <v>586</v>
      </c>
      <c r="D463" s="48">
        <v>41629</v>
      </c>
      <c r="E463" s="49">
        <v>8</v>
      </c>
      <c r="F463" s="50">
        <v>88343</v>
      </c>
      <c r="G463" s="47">
        <v>1</v>
      </c>
      <c r="H463" s="51">
        <f t="shared" si="7"/>
        <v>0</v>
      </c>
      <c r="I463" s="37" t="str" cm="1">
        <f t="array" ref="I463">_xlfn.IFNA(_xlfn.IFS(G463=$M$4,$N$4,G463=$M$5,$N$5,G463=$M$6,$N$6),"No Bonus")</f>
        <v>No Bonus</v>
      </c>
    </row>
    <row r="464" spans="1:9" x14ac:dyDescent="0.25">
      <c r="A464" s="46" t="s">
        <v>587</v>
      </c>
      <c r="B464" s="47" t="s">
        <v>117</v>
      </c>
      <c r="C464" s="46" t="s">
        <v>586</v>
      </c>
      <c r="D464" s="48">
        <v>41663</v>
      </c>
      <c r="E464" s="49">
        <v>7</v>
      </c>
      <c r="F464" s="50">
        <v>124288</v>
      </c>
      <c r="G464" s="47">
        <v>4</v>
      </c>
      <c r="H464" s="51">
        <f t="shared" si="7"/>
        <v>1500</v>
      </c>
      <c r="I464" s="37" cm="1">
        <f t="array" ref="I464">_xlfn.IFNA(_xlfn.IFS(G464=$M$4,$N$4,G464=$M$5,$N$5,G464=$M$6,$N$6),"No Bonus")</f>
        <v>1500</v>
      </c>
    </row>
    <row r="465" spans="1:9" x14ac:dyDescent="0.25">
      <c r="A465" s="46" t="s">
        <v>588</v>
      </c>
      <c r="B465" s="47" t="s">
        <v>113</v>
      </c>
      <c r="C465" s="46" t="s">
        <v>586</v>
      </c>
      <c r="D465" s="48">
        <v>41669</v>
      </c>
      <c r="E465" s="49">
        <v>7</v>
      </c>
      <c r="F465" s="50">
        <v>126925</v>
      </c>
      <c r="G465" s="47">
        <v>3</v>
      </c>
      <c r="H465" s="51">
        <f t="shared" si="7"/>
        <v>900</v>
      </c>
      <c r="I465" s="37" cm="1">
        <f t="array" ref="I465">_xlfn.IFNA(_xlfn.IFS(G465=$M$4,$N$4,G465=$M$5,$N$5,G465=$M$6,$N$6),"No Bonus")</f>
        <v>900</v>
      </c>
    </row>
    <row r="466" spans="1:9" x14ac:dyDescent="0.25">
      <c r="A466" s="46" t="s">
        <v>589</v>
      </c>
      <c r="B466" s="47" t="s">
        <v>121</v>
      </c>
      <c r="C466" s="46" t="s">
        <v>586</v>
      </c>
      <c r="D466" s="48">
        <v>41703</v>
      </c>
      <c r="E466" s="49">
        <v>7</v>
      </c>
      <c r="F466" s="50">
        <v>82275</v>
      </c>
      <c r="G466" s="47">
        <v>3</v>
      </c>
      <c r="H466" s="51">
        <f t="shared" si="7"/>
        <v>900</v>
      </c>
      <c r="I466" s="37" cm="1">
        <f t="array" ref="I466">_xlfn.IFNA(_xlfn.IFS(G466=$M$4,$N$4,G466=$M$5,$N$5,G466=$M$6,$N$6),"No Bonus")</f>
        <v>900</v>
      </c>
    </row>
    <row r="467" spans="1:9" x14ac:dyDescent="0.25">
      <c r="A467" s="46" t="s">
        <v>590</v>
      </c>
      <c r="B467" s="47" t="s">
        <v>117</v>
      </c>
      <c r="C467" s="46" t="s">
        <v>586</v>
      </c>
      <c r="D467" s="48">
        <v>41732</v>
      </c>
      <c r="E467" s="49">
        <v>7</v>
      </c>
      <c r="F467" s="50">
        <v>52543</v>
      </c>
      <c r="G467" s="47">
        <v>3</v>
      </c>
      <c r="H467" s="51">
        <f t="shared" si="7"/>
        <v>900</v>
      </c>
      <c r="I467" s="37" cm="1">
        <f t="array" ref="I467">_xlfn.IFNA(_xlfn.IFS(G467=$M$4,$N$4,G467=$M$5,$N$5,G467=$M$6,$N$6),"No Bonus")</f>
        <v>900</v>
      </c>
    </row>
    <row r="468" spans="1:9" x14ac:dyDescent="0.25">
      <c r="A468" s="46" t="s">
        <v>591</v>
      </c>
      <c r="B468" s="47" t="s">
        <v>121</v>
      </c>
      <c r="C468" s="46" t="s">
        <v>586</v>
      </c>
      <c r="D468" s="48">
        <v>41823</v>
      </c>
      <c r="E468" s="49">
        <v>7</v>
      </c>
      <c r="F468" s="50">
        <v>117715</v>
      </c>
      <c r="G468" s="47">
        <v>5</v>
      </c>
      <c r="H468" s="51">
        <f t="shared" si="7"/>
        <v>3000</v>
      </c>
      <c r="I468" s="37" cm="1">
        <f t="array" ref="I468">_xlfn.IFNA(_xlfn.IFS(G468=$M$4,$N$4,G468=$M$5,$N$5,G468=$M$6,$N$6),"No Bonus")</f>
        <v>3000</v>
      </c>
    </row>
    <row r="469" spans="1:9" x14ac:dyDescent="0.25">
      <c r="A469" s="46" t="s">
        <v>592</v>
      </c>
      <c r="B469" s="47" t="s">
        <v>117</v>
      </c>
      <c r="C469" s="46" t="s">
        <v>586</v>
      </c>
      <c r="D469" s="48">
        <v>40765</v>
      </c>
      <c r="E469" s="49">
        <v>10</v>
      </c>
      <c r="F469" s="50">
        <v>74910</v>
      </c>
      <c r="G469" s="47">
        <v>1</v>
      </c>
      <c r="H469" s="51">
        <f t="shared" si="7"/>
        <v>0</v>
      </c>
      <c r="I469" s="37" t="str" cm="1">
        <f t="array" ref="I469">_xlfn.IFNA(_xlfn.IFS(G469=$M$4,$N$4,G469=$M$5,$N$5,G469=$M$6,$N$6),"No Bonus")</f>
        <v>No Bonus</v>
      </c>
    </row>
    <row r="470" spans="1:9" x14ac:dyDescent="0.25">
      <c r="A470" s="46" t="s">
        <v>593</v>
      </c>
      <c r="B470" s="47" t="s">
        <v>121</v>
      </c>
      <c r="C470" s="46" t="s">
        <v>586</v>
      </c>
      <c r="D470" s="48">
        <v>40766</v>
      </c>
      <c r="E470" s="49">
        <v>10</v>
      </c>
      <c r="F470" s="50">
        <v>57703</v>
      </c>
      <c r="G470" s="47">
        <v>5</v>
      </c>
      <c r="H470" s="51">
        <f t="shared" si="7"/>
        <v>3000</v>
      </c>
      <c r="I470" s="37" cm="1">
        <f t="array" ref="I470">_xlfn.IFNA(_xlfn.IFS(G470=$M$4,$N$4,G470=$M$5,$N$5,G470=$M$6,$N$6),"No Bonus")</f>
        <v>3000</v>
      </c>
    </row>
    <row r="471" spans="1:9" x14ac:dyDescent="0.25">
      <c r="A471" s="46" t="s">
        <v>594</v>
      </c>
      <c r="B471" s="47" t="s">
        <v>121</v>
      </c>
      <c r="C471" s="46" t="s">
        <v>586</v>
      </c>
      <c r="D471" s="48">
        <v>41843</v>
      </c>
      <c r="E471" s="49">
        <v>7</v>
      </c>
      <c r="F471" s="50">
        <v>83926</v>
      </c>
      <c r="G471" s="47">
        <v>3</v>
      </c>
      <c r="H471" s="51">
        <f t="shared" si="7"/>
        <v>900</v>
      </c>
      <c r="I471" s="37" cm="1">
        <f t="array" ref="I471">_xlfn.IFNA(_xlfn.IFS(G471=$M$4,$N$4,G471=$M$5,$N$5,G471=$M$6,$N$6),"No Bonus")</f>
        <v>900</v>
      </c>
    </row>
    <row r="472" spans="1:9" x14ac:dyDescent="0.25">
      <c r="A472" s="46" t="s">
        <v>595</v>
      </c>
      <c r="B472" s="47" t="s">
        <v>117</v>
      </c>
      <c r="C472" s="46" t="s">
        <v>586</v>
      </c>
      <c r="D472" s="48">
        <v>40811</v>
      </c>
      <c r="E472" s="49">
        <v>10</v>
      </c>
      <c r="F472" s="50">
        <v>76064</v>
      </c>
      <c r="G472" s="47">
        <v>4</v>
      </c>
      <c r="H472" s="51">
        <f t="shared" si="7"/>
        <v>1500</v>
      </c>
      <c r="I472" s="37" cm="1">
        <f t="array" ref="I472">_xlfn.IFNA(_xlfn.IFS(G472=$M$4,$N$4,G472=$M$5,$N$5,G472=$M$6,$N$6),"No Bonus")</f>
        <v>1500</v>
      </c>
    </row>
    <row r="473" spans="1:9" x14ac:dyDescent="0.25">
      <c r="A473" s="46" t="s">
        <v>596</v>
      </c>
      <c r="B473" s="47" t="s">
        <v>108</v>
      </c>
      <c r="C473" s="46" t="s">
        <v>586</v>
      </c>
      <c r="D473" s="48">
        <v>40813</v>
      </c>
      <c r="E473" s="49">
        <v>10</v>
      </c>
      <c r="F473" s="50">
        <v>73842</v>
      </c>
      <c r="G473" s="47">
        <v>5</v>
      </c>
      <c r="H473" s="51">
        <f t="shared" si="7"/>
        <v>3000</v>
      </c>
      <c r="I473" s="37" cm="1">
        <f t="array" ref="I473">_xlfn.IFNA(_xlfn.IFS(G473=$M$4,$N$4,G473=$M$5,$N$5,G473=$M$6,$N$6),"No Bonus")</f>
        <v>3000</v>
      </c>
    </row>
    <row r="474" spans="1:9" x14ac:dyDescent="0.25">
      <c r="A474" s="46" t="s">
        <v>597</v>
      </c>
      <c r="B474" s="47" t="s">
        <v>115</v>
      </c>
      <c r="C474" s="46" t="s">
        <v>586</v>
      </c>
      <c r="D474" s="48">
        <v>41896</v>
      </c>
      <c r="E474" s="49">
        <v>7</v>
      </c>
      <c r="F474" s="50">
        <v>78867</v>
      </c>
      <c r="G474" s="47">
        <v>2</v>
      </c>
      <c r="H474" s="51">
        <f t="shared" si="7"/>
        <v>100</v>
      </c>
      <c r="I474" s="37" t="str" cm="1">
        <f t="array" ref="I474">_xlfn.IFNA(_xlfn.IFS(G474=$M$4,$N$4,G474=$M$5,$N$5,G474=$M$6,$N$6),"No Bonus")</f>
        <v>No Bonus</v>
      </c>
    </row>
    <row r="475" spans="1:9" x14ac:dyDescent="0.25">
      <c r="A475" s="46" t="s">
        <v>598</v>
      </c>
      <c r="B475" s="47" t="s">
        <v>121</v>
      </c>
      <c r="C475" s="46" t="s">
        <v>586</v>
      </c>
      <c r="D475" s="48">
        <v>41919</v>
      </c>
      <c r="E475" s="49">
        <v>7</v>
      </c>
      <c r="F475" s="50">
        <v>91587</v>
      </c>
      <c r="G475" s="47">
        <v>5</v>
      </c>
      <c r="H475" s="51">
        <f t="shared" si="7"/>
        <v>3000</v>
      </c>
      <c r="I475" s="37" cm="1">
        <f t="array" ref="I475">_xlfn.IFNA(_xlfn.IFS(G475=$M$4,$N$4,G475=$M$5,$N$5,G475=$M$6,$N$6),"No Bonus")</f>
        <v>3000</v>
      </c>
    </row>
    <row r="476" spans="1:9" x14ac:dyDescent="0.25">
      <c r="A476" s="46" t="s">
        <v>599</v>
      </c>
      <c r="B476" s="47" t="s">
        <v>115</v>
      </c>
      <c r="C476" s="46" t="s">
        <v>586</v>
      </c>
      <c r="D476" s="48">
        <v>40832</v>
      </c>
      <c r="E476" s="49">
        <v>10</v>
      </c>
      <c r="F476" s="50">
        <v>124722</v>
      </c>
      <c r="G476" s="47">
        <v>2</v>
      </c>
      <c r="H476" s="51">
        <f t="shared" si="7"/>
        <v>100</v>
      </c>
      <c r="I476" s="37" t="str" cm="1">
        <f t="array" ref="I476">_xlfn.IFNA(_xlfn.IFS(G476=$M$4,$N$4,G476=$M$5,$N$5,G476=$M$6,$N$6),"No Bonus")</f>
        <v>No Bonus</v>
      </c>
    </row>
    <row r="477" spans="1:9" x14ac:dyDescent="0.25">
      <c r="A477" s="46" t="s">
        <v>600</v>
      </c>
      <c r="B477" s="47" t="s">
        <v>117</v>
      </c>
      <c r="C477" s="46" t="s">
        <v>586</v>
      </c>
      <c r="D477" s="48">
        <v>40839</v>
      </c>
      <c r="E477" s="49">
        <v>10</v>
      </c>
      <c r="F477" s="50">
        <v>78409</v>
      </c>
      <c r="G477" s="47">
        <v>3</v>
      </c>
      <c r="H477" s="51">
        <f t="shared" si="7"/>
        <v>900</v>
      </c>
      <c r="I477" s="37" cm="1">
        <f t="array" ref="I477">_xlfn.IFNA(_xlfn.IFS(G477=$M$4,$N$4,G477=$M$5,$N$5,G477=$M$6,$N$6),"No Bonus")</f>
        <v>900</v>
      </c>
    </row>
    <row r="478" spans="1:9" x14ac:dyDescent="0.25">
      <c r="A478" s="46" t="s">
        <v>601</v>
      </c>
      <c r="B478" s="47" t="s">
        <v>108</v>
      </c>
      <c r="C478" s="46" t="s">
        <v>586</v>
      </c>
      <c r="D478" s="48">
        <v>41971</v>
      </c>
      <c r="E478" s="49">
        <v>7</v>
      </c>
      <c r="F478" s="50">
        <v>61718</v>
      </c>
      <c r="G478" s="47">
        <v>5</v>
      </c>
      <c r="H478" s="51">
        <f t="shared" si="7"/>
        <v>3000</v>
      </c>
      <c r="I478" s="37" cm="1">
        <f t="array" ref="I478">_xlfn.IFNA(_xlfn.IFS(G478=$M$4,$N$4,G478=$M$5,$N$5,G478=$M$6,$N$6),"No Bonus")</f>
        <v>3000</v>
      </c>
    </row>
    <row r="479" spans="1:9" x14ac:dyDescent="0.25">
      <c r="A479" s="46" t="s">
        <v>602</v>
      </c>
      <c r="B479" s="47" t="s">
        <v>121</v>
      </c>
      <c r="C479" s="46" t="s">
        <v>603</v>
      </c>
      <c r="D479" s="48">
        <v>40187</v>
      </c>
      <c r="E479" s="49">
        <v>12</v>
      </c>
      <c r="F479" s="50">
        <v>123468</v>
      </c>
      <c r="G479" s="47">
        <v>2</v>
      </c>
      <c r="H479" s="51">
        <f t="shared" si="7"/>
        <v>100</v>
      </c>
      <c r="I479" s="37" t="str" cm="1">
        <f t="array" ref="I479">_xlfn.IFNA(_xlfn.IFS(G479=$M$4,$N$4,G479=$M$5,$N$5,G479=$M$6,$N$6),"No Bonus")</f>
        <v>No Bonus</v>
      </c>
    </row>
    <row r="480" spans="1:9" x14ac:dyDescent="0.25">
      <c r="A480" s="46" t="s">
        <v>604</v>
      </c>
      <c r="B480" s="47" t="s">
        <v>108</v>
      </c>
      <c r="C480" s="46" t="s">
        <v>603</v>
      </c>
      <c r="D480" s="48">
        <v>41286</v>
      </c>
      <c r="E480" s="49">
        <v>9</v>
      </c>
      <c r="F480" s="50">
        <v>46368</v>
      </c>
      <c r="G480" s="47">
        <v>2</v>
      </c>
      <c r="H480" s="51">
        <f t="shared" si="7"/>
        <v>100</v>
      </c>
      <c r="I480" s="37" t="str" cm="1">
        <f t="array" ref="I480">_xlfn.IFNA(_xlfn.IFS(G480=$M$4,$N$4,G480=$M$5,$N$5,G480=$M$6,$N$6),"No Bonus")</f>
        <v>No Bonus</v>
      </c>
    </row>
    <row r="481" spans="1:9" x14ac:dyDescent="0.25">
      <c r="A481" s="46" t="s">
        <v>605</v>
      </c>
      <c r="B481" s="47" t="s">
        <v>108</v>
      </c>
      <c r="C481" s="46" t="s">
        <v>603</v>
      </c>
      <c r="D481" s="48">
        <v>36899</v>
      </c>
      <c r="E481" s="49">
        <v>21</v>
      </c>
      <c r="F481" s="50">
        <v>59814</v>
      </c>
      <c r="G481" s="47">
        <v>3</v>
      </c>
      <c r="H481" s="51">
        <f t="shared" si="7"/>
        <v>900</v>
      </c>
      <c r="I481" s="37" cm="1">
        <f t="array" ref="I481">_xlfn.IFNA(_xlfn.IFS(G481=$M$4,$N$4,G481=$M$5,$N$5,G481=$M$6,$N$6),"No Bonus")</f>
        <v>900</v>
      </c>
    </row>
    <row r="482" spans="1:9" x14ac:dyDescent="0.25">
      <c r="A482" s="46" t="s">
        <v>606</v>
      </c>
      <c r="B482" s="47" t="s">
        <v>130</v>
      </c>
      <c r="C482" s="46" t="s">
        <v>603</v>
      </c>
      <c r="D482" s="48">
        <v>36904</v>
      </c>
      <c r="E482" s="49">
        <v>21</v>
      </c>
      <c r="F482" s="50">
        <v>80732</v>
      </c>
      <c r="G482" s="47">
        <v>2</v>
      </c>
      <c r="H482" s="51">
        <f t="shared" si="7"/>
        <v>100</v>
      </c>
      <c r="I482" s="37" t="str" cm="1">
        <f t="array" ref="I482">_xlfn.IFNA(_xlfn.IFS(G482=$M$4,$N$4,G482=$M$5,$N$5,G482=$M$6,$N$6),"No Bonus")</f>
        <v>No Bonus</v>
      </c>
    </row>
    <row r="483" spans="1:9" x14ac:dyDescent="0.25">
      <c r="A483" s="46" t="s">
        <v>607</v>
      </c>
      <c r="B483" s="47" t="s">
        <v>121</v>
      </c>
      <c r="C483" s="46" t="s">
        <v>603</v>
      </c>
      <c r="D483" s="48">
        <v>37614</v>
      </c>
      <c r="E483" s="49">
        <v>19</v>
      </c>
      <c r="F483" s="50">
        <v>60408</v>
      </c>
      <c r="G483" s="47">
        <v>4</v>
      </c>
      <c r="H483" s="51">
        <f t="shared" si="7"/>
        <v>1500</v>
      </c>
      <c r="I483" s="37" cm="1">
        <f t="array" ref="I483">_xlfn.IFNA(_xlfn.IFS(G483=$M$4,$N$4,G483=$M$5,$N$5,G483=$M$6,$N$6),"No Bonus")</f>
        <v>1500</v>
      </c>
    </row>
    <row r="484" spans="1:9" x14ac:dyDescent="0.25">
      <c r="A484" s="46" t="s">
        <v>608</v>
      </c>
      <c r="B484" s="47" t="s">
        <v>115</v>
      </c>
      <c r="C484" s="46" t="s">
        <v>603</v>
      </c>
      <c r="D484" s="48">
        <v>39801</v>
      </c>
      <c r="E484" s="49">
        <v>13</v>
      </c>
      <c r="F484" s="50">
        <v>120404</v>
      </c>
      <c r="G484" s="47">
        <v>3</v>
      </c>
      <c r="H484" s="51">
        <f t="shared" si="7"/>
        <v>900</v>
      </c>
      <c r="I484" s="37" cm="1">
        <f t="array" ref="I484">_xlfn.IFNA(_xlfn.IFS(G484=$M$4,$N$4,G484=$M$5,$N$5,G484=$M$6,$N$6),"No Bonus")</f>
        <v>900</v>
      </c>
    </row>
    <row r="485" spans="1:9" x14ac:dyDescent="0.25">
      <c r="A485" s="46" t="s">
        <v>609</v>
      </c>
      <c r="B485" s="47" t="s">
        <v>108</v>
      </c>
      <c r="C485" s="46" t="s">
        <v>603</v>
      </c>
      <c r="D485" s="48">
        <v>42021</v>
      </c>
      <c r="E485" s="49">
        <v>7</v>
      </c>
      <c r="F485" s="50">
        <v>104897</v>
      </c>
      <c r="G485" s="47">
        <v>3</v>
      </c>
      <c r="H485" s="51">
        <f t="shared" si="7"/>
        <v>900</v>
      </c>
      <c r="I485" s="37" cm="1">
        <f t="array" ref="I485">_xlfn.IFNA(_xlfn.IFS(G485=$M$4,$N$4,G485=$M$5,$N$5,G485=$M$6,$N$6),"No Bonus")</f>
        <v>900</v>
      </c>
    </row>
    <row r="486" spans="1:9" x14ac:dyDescent="0.25">
      <c r="A486" s="46" t="s">
        <v>610</v>
      </c>
      <c r="B486" s="47" t="s">
        <v>108</v>
      </c>
      <c r="C486" s="46" t="s">
        <v>603</v>
      </c>
      <c r="D486" s="48">
        <v>42041</v>
      </c>
      <c r="E486" s="49">
        <v>6</v>
      </c>
      <c r="F486" s="50">
        <v>45464</v>
      </c>
      <c r="G486" s="47">
        <v>2</v>
      </c>
      <c r="H486" s="51">
        <f t="shared" si="7"/>
        <v>100</v>
      </c>
      <c r="I486" s="37" t="str" cm="1">
        <f t="array" ref="I486">_xlfn.IFNA(_xlfn.IFS(G486=$M$4,$N$4,G486=$M$5,$N$5,G486=$M$6,$N$6),"No Bonus")</f>
        <v>No Bonus</v>
      </c>
    </row>
    <row r="487" spans="1:9" x14ac:dyDescent="0.25">
      <c r="A487" s="46" t="s">
        <v>611</v>
      </c>
      <c r="B487" s="47" t="s">
        <v>121</v>
      </c>
      <c r="C487" s="46" t="s">
        <v>603</v>
      </c>
      <c r="D487" s="48">
        <v>37273</v>
      </c>
      <c r="E487" s="49">
        <v>20</v>
      </c>
      <c r="F487" s="50">
        <v>93778</v>
      </c>
      <c r="G487" s="47">
        <v>5</v>
      </c>
      <c r="H487" s="51">
        <f t="shared" si="7"/>
        <v>3000</v>
      </c>
      <c r="I487" s="37" cm="1">
        <f t="array" ref="I487">_xlfn.IFNA(_xlfn.IFS(G487=$M$4,$N$4,G487=$M$5,$N$5,G487=$M$6,$N$6),"No Bonus")</f>
        <v>3000</v>
      </c>
    </row>
    <row r="488" spans="1:9" x14ac:dyDescent="0.25">
      <c r="A488" s="46" t="s">
        <v>612</v>
      </c>
      <c r="B488" s="47" t="s">
        <v>130</v>
      </c>
      <c r="C488" s="46" t="s">
        <v>603</v>
      </c>
      <c r="D488" s="48">
        <v>37295</v>
      </c>
      <c r="E488" s="49">
        <v>19</v>
      </c>
      <c r="F488" s="50">
        <v>54091</v>
      </c>
      <c r="G488" s="47">
        <v>4</v>
      </c>
      <c r="H488" s="51">
        <f t="shared" si="7"/>
        <v>1500</v>
      </c>
      <c r="I488" s="37" cm="1">
        <f t="array" ref="I488">_xlfn.IFNA(_xlfn.IFS(G488=$M$4,$N$4,G488=$M$5,$N$5,G488=$M$6,$N$6),"No Bonus")</f>
        <v>1500</v>
      </c>
    </row>
    <row r="489" spans="1:9" x14ac:dyDescent="0.25">
      <c r="A489" s="46" t="s">
        <v>613</v>
      </c>
      <c r="B489" s="47" t="s">
        <v>117</v>
      </c>
      <c r="C489" s="46" t="s">
        <v>603</v>
      </c>
      <c r="D489" s="48">
        <v>40942</v>
      </c>
      <c r="E489" s="49">
        <v>9</v>
      </c>
      <c r="F489" s="50">
        <v>72894</v>
      </c>
      <c r="G489" s="47">
        <v>5</v>
      </c>
      <c r="H489" s="51">
        <f t="shared" si="7"/>
        <v>3000</v>
      </c>
      <c r="I489" s="37" cm="1">
        <f t="array" ref="I489">_xlfn.IFNA(_xlfn.IFS(G489=$M$4,$N$4,G489=$M$5,$N$5,G489=$M$6,$N$6),"No Bonus")</f>
        <v>3000</v>
      </c>
    </row>
    <row r="490" spans="1:9" x14ac:dyDescent="0.25">
      <c r="A490" s="46" t="s">
        <v>614</v>
      </c>
      <c r="B490" s="47" t="s">
        <v>108</v>
      </c>
      <c r="C490" s="46" t="s">
        <v>603</v>
      </c>
      <c r="D490" s="48">
        <v>42054</v>
      </c>
      <c r="E490" s="49">
        <v>6</v>
      </c>
      <c r="F490" s="50">
        <v>104893</v>
      </c>
      <c r="G490" s="47">
        <v>3</v>
      </c>
      <c r="H490" s="51">
        <f t="shared" si="7"/>
        <v>900</v>
      </c>
      <c r="I490" s="37" cm="1">
        <f t="array" ref="I490">_xlfn.IFNA(_xlfn.IFS(G490=$M$4,$N$4,G490=$M$5,$N$5,G490=$M$6,$N$6),"No Bonus")</f>
        <v>900</v>
      </c>
    </row>
    <row r="491" spans="1:9" x14ac:dyDescent="0.25">
      <c r="A491" s="46" t="s">
        <v>615</v>
      </c>
      <c r="B491" s="47" t="s">
        <v>117</v>
      </c>
      <c r="C491" s="46" t="s">
        <v>603</v>
      </c>
      <c r="D491" s="48">
        <v>41337</v>
      </c>
      <c r="E491" s="49">
        <v>8</v>
      </c>
      <c r="F491" s="50">
        <v>79289</v>
      </c>
      <c r="G491" s="47">
        <v>1</v>
      </c>
      <c r="H491" s="51">
        <f t="shared" si="7"/>
        <v>0</v>
      </c>
      <c r="I491" s="37" t="str" cm="1">
        <f t="array" ref="I491">_xlfn.IFNA(_xlfn.IFS(G491=$M$4,$N$4,G491=$M$5,$N$5,G491=$M$6,$N$6),"No Bonus")</f>
        <v>No Bonus</v>
      </c>
    </row>
    <row r="492" spans="1:9" x14ac:dyDescent="0.25">
      <c r="A492" s="46" t="s">
        <v>616</v>
      </c>
      <c r="B492" s="47" t="s">
        <v>108</v>
      </c>
      <c r="C492" s="46" t="s">
        <v>603</v>
      </c>
      <c r="D492" s="48">
        <v>41342</v>
      </c>
      <c r="E492" s="49">
        <v>8</v>
      </c>
      <c r="F492" s="50">
        <v>81594</v>
      </c>
      <c r="G492" s="47">
        <v>2</v>
      </c>
      <c r="H492" s="51">
        <f t="shared" si="7"/>
        <v>100</v>
      </c>
      <c r="I492" s="37" t="str" cm="1">
        <f t="array" ref="I492">_xlfn.IFNA(_xlfn.IFS(G492=$M$4,$N$4,G492=$M$5,$N$5,G492=$M$6,$N$6),"No Bonus")</f>
        <v>No Bonus</v>
      </c>
    </row>
    <row r="493" spans="1:9" x14ac:dyDescent="0.25">
      <c r="A493" s="46" t="s">
        <v>617</v>
      </c>
      <c r="B493" s="47" t="s">
        <v>117</v>
      </c>
      <c r="C493" s="46" t="s">
        <v>603</v>
      </c>
      <c r="D493" s="48">
        <v>38779</v>
      </c>
      <c r="E493" s="49">
        <v>15</v>
      </c>
      <c r="F493" s="50">
        <v>46876</v>
      </c>
      <c r="G493" s="47">
        <v>3</v>
      </c>
      <c r="H493" s="51">
        <f t="shared" si="7"/>
        <v>900</v>
      </c>
      <c r="I493" s="37" cm="1">
        <f t="array" ref="I493">_xlfn.IFNA(_xlfn.IFS(G493=$M$4,$N$4,G493=$M$5,$N$5,G493=$M$6,$N$6),"No Bonus")</f>
        <v>900</v>
      </c>
    </row>
    <row r="494" spans="1:9" x14ac:dyDescent="0.25">
      <c r="A494" s="46" t="s">
        <v>618</v>
      </c>
      <c r="B494" s="47" t="s">
        <v>115</v>
      </c>
      <c r="C494" s="46" t="s">
        <v>603</v>
      </c>
      <c r="D494" s="48">
        <v>40597</v>
      </c>
      <c r="E494" s="49">
        <v>10</v>
      </c>
      <c r="F494" s="50">
        <v>89002</v>
      </c>
      <c r="G494" s="47">
        <v>2</v>
      </c>
      <c r="H494" s="51">
        <f t="shared" si="7"/>
        <v>100</v>
      </c>
      <c r="I494" s="37" t="str" cm="1">
        <f t="array" ref="I494">_xlfn.IFNA(_xlfn.IFS(G494=$M$4,$N$4,G494=$M$5,$N$5,G494=$M$6,$N$6),"No Bonus")</f>
        <v>No Bonus</v>
      </c>
    </row>
    <row r="495" spans="1:9" x14ac:dyDescent="0.25">
      <c r="A495" s="46" t="s">
        <v>619</v>
      </c>
      <c r="B495" s="47" t="s">
        <v>115</v>
      </c>
      <c r="C495" s="46" t="s">
        <v>603</v>
      </c>
      <c r="D495" s="48">
        <v>39868</v>
      </c>
      <c r="E495" s="49">
        <v>12</v>
      </c>
      <c r="F495" s="50">
        <v>60097</v>
      </c>
      <c r="G495" s="47">
        <v>3</v>
      </c>
      <c r="H495" s="51">
        <f t="shared" si="7"/>
        <v>900</v>
      </c>
      <c r="I495" s="37" cm="1">
        <f t="array" ref="I495">_xlfn.IFNA(_xlfn.IFS(G495=$M$4,$N$4,G495=$M$5,$N$5,G495=$M$6,$N$6),"No Bonus")</f>
        <v>900</v>
      </c>
    </row>
    <row r="496" spans="1:9" x14ac:dyDescent="0.25">
      <c r="A496" s="46" t="s">
        <v>620</v>
      </c>
      <c r="B496" s="47" t="s">
        <v>108</v>
      </c>
      <c r="C496" s="46" t="s">
        <v>603</v>
      </c>
      <c r="D496" s="48">
        <v>40977</v>
      </c>
      <c r="E496" s="49">
        <v>9</v>
      </c>
      <c r="F496" s="50">
        <v>101346</v>
      </c>
      <c r="G496" s="47">
        <v>3</v>
      </c>
      <c r="H496" s="51">
        <f t="shared" si="7"/>
        <v>900</v>
      </c>
      <c r="I496" s="37" cm="1">
        <f t="array" ref="I496">_xlfn.IFNA(_xlfn.IFS(G496=$M$4,$N$4,G496=$M$5,$N$5,G496=$M$6,$N$6),"No Bonus")</f>
        <v>900</v>
      </c>
    </row>
    <row r="497" spans="1:9" x14ac:dyDescent="0.25">
      <c r="A497" s="46" t="s">
        <v>621</v>
      </c>
      <c r="B497" s="47" t="s">
        <v>113</v>
      </c>
      <c r="C497" s="46" t="s">
        <v>603</v>
      </c>
      <c r="D497" s="48">
        <v>41332</v>
      </c>
      <c r="E497" s="49">
        <v>8</v>
      </c>
      <c r="F497" s="50">
        <v>110700</v>
      </c>
      <c r="G497" s="47">
        <v>3</v>
      </c>
      <c r="H497" s="51">
        <f t="shared" si="7"/>
        <v>900</v>
      </c>
      <c r="I497" s="37" cm="1">
        <f t="array" ref="I497">_xlfn.IFNA(_xlfn.IFS(G497=$M$4,$N$4,G497=$M$5,$N$5,G497=$M$6,$N$6),"No Bonus")</f>
        <v>900</v>
      </c>
    </row>
    <row r="498" spans="1:9" x14ac:dyDescent="0.25">
      <c r="A498" s="46" t="s">
        <v>622</v>
      </c>
      <c r="B498" s="47" t="s">
        <v>121</v>
      </c>
      <c r="C498" s="46" t="s">
        <v>603</v>
      </c>
      <c r="D498" s="48">
        <v>41702</v>
      </c>
      <c r="E498" s="49">
        <v>7</v>
      </c>
      <c r="F498" s="50">
        <v>118902</v>
      </c>
      <c r="G498" s="47">
        <v>1</v>
      </c>
      <c r="H498" s="51">
        <f t="shared" si="7"/>
        <v>0</v>
      </c>
      <c r="I498" s="37" t="str" cm="1">
        <f t="array" ref="I498">_xlfn.IFNA(_xlfn.IFS(G498=$M$4,$N$4,G498=$M$5,$N$5,G498=$M$6,$N$6),"No Bonus")</f>
        <v>No Bonus</v>
      </c>
    </row>
    <row r="499" spans="1:9" x14ac:dyDescent="0.25">
      <c r="A499" s="46" t="s">
        <v>623</v>
      </c>
      <c r="B499" s="47" t="s">
        <v>121</v>
      </c>
      <c r="C499" s="46" t="s">
        <v>603</v>
      </c>
      <c r="D499" s="48">
        <v>40252</v>
      </c>
      <c r="E499" s="49">
        <v>11</v>
      </c>
      <c r="F499" s="50">
        <v>75430</v>
      </c>
      <c r="G499" s="47">
        <v>4</v>
      </c>
      <c r="H499" s="51">
        <f t="shared" si="7"/>
        <v>1500</v>
      </c>
      <c r="I499" s="37" cm="1">
        <f t="array" ref="I499">_xlfn.IFNA(_xlfn.IFS(G499=$M$4,$N$4,G499=$M$5,$N$5,G499=$M$6,$N$6),"No Bonus")</f>
        <v>1500</v>
      </c>
    </row>
    <row r="500" spans="1:9" x14ac:dyDescent="0.25">
      <c r="A500" s="46" t="s">
        <v>624</v>
      </c>
      <c r="B500" s="47" t="s">
        <v>108</v>
      </c>
      <c r="C500" s="46" t="s">
        <v>603</v>
      </c>
      <c r="D500" s="48">
        <v>40254</v>
      </c>
      <c r="E500" s="49">
        <v>11</v>
      </c>
      <c r="F500" s="50">
        <v>103697</v>
      </c>
      <c r="G500" s="47">
        <v>4</v>
      </c>
      <c r="H500" s="51">
        <f t="shared" si="7"/>
        <v>1500</v>
      </c>
      <c r="I500" s="37" cm="1">
        <f t="array" ref="I500">_xlfn.IFNA(_xlfn.IFS(G500=$M$4,$N$4,G500=$M$5,$N$5,G500=$M$6,$N$6),"No Bonus")</f>
        <v>1500</v>
      </c>
    </row>
    <row r="501" spans="1:9" x14ac:dyDescent="0.25">
      <c r="A501" s="46" t="s">
        <v>625</v>
      </c>
      <c r="B501" s="47" t="s">
        <v>117</v>
      </c>
      <c r="C501" s="46" t="s">
        <v>603</v>
      </c>
      <c r="D501" s="48">
        <v>41360</v>
      </c>
      <c r="E501" s="49">
        <v>8</v>
      </c>
      <c r="F501" s="50">
        <v>66777</v>
      </c>
      <c r="G501" s="47">
        <v>3</v>
      </c>
      <c r="H501" s="51">
        <f t="shared" si="7"/>
        <v>900</v>
      </c>
      <c r="I501" s="37" cm="1">
        <f t="array" ref="I501">_xlfn.IFNA(_xlfn.IFS(G501=$M$4,$N$4,G501=$M$5,$N$5,G501=$M$6,$N$6),"No Bonus")</f>
        <v>900</v>
      </c>
    </row>
    <row r="502" spans="1:9" x14ac:dyDescent="0.25">
      <c r="A502" s="46" t="s">
        <v>626</v>
      </c>
      <c r="B502" s="47" t="s">
        <v>117</v>
      </c>
      <c r="C502" s="46" t="s">
        <v>603</v>
      </c>
      <c r="D502" s="48">
        <v>39893</v>
      </c>
      <c r="E502" s="49">
        <v>12</v>
      </c>
      <c r="F502" s="50">
        <v>72944</v>
      </c>
      <c r="G502" s="47">
        <v>1</v>
      </c>
      <c r="H502" s="51">
        <f t="shared" si="7"/>
        <v>0</v>
      </c>
      <c r="I502" s="37" t="str" cm="1">
        <f t="array" ref="I502">_xlfn.IFNA(_xlfn.IFS(G502=$M$4,$N$4,G502=$M$5,$N$5,G502=$M$6,$N$6),"No Bonus")</f>
        <v>No Bonus</v>
      </c>
    </row>
    <row r="503" spans="1:9" x14ac:dyDescent="0.25">
      <c r="A503" s="46" t="s">
        <v>627</v>
      </c>
      <c r="B503" s="47" t="s">
        <v>108</v>
      </c>
      <c r="C503" s="46" t="s">
        <v>603</v>
      </c>
      <c r="D503" s="48">
        <v>39906</v>
      </c>
      <c r="E503" s="49">
        <v>12</v>
      </c>
      <c r="F503" s="50">
        <v>48460</v>
      </c>
      <c r="G503" s="47">
        <v>4</v>
      </c>
      <c r="H503" s="51">
        <f t="shared" si="7"/>
        <v>1500</v>
      </c>
      <c r="I503" s="37" cm="1">
        <f t="array" ref="I503">_xlfn.IFNA(_xlfn.IFS(G503=$M$4,$N$4,G503=$M$5,$N$5,G503=$M$6,$N$6),"No Bonus")</f>
        <v>1500</v>
      </c>
    </row>
    <row r="504" spans="1:9" x14ac:dyDescent="0.25">
      <c r="A504" s="46" t="s">
        <v>628</v>
      </c>
      <c r="B504" s="47" t="s">
        <v>115</v>
      </c>
      <c r="C504" s="46" t="s">
        <v>603</v>
      </c>
      <c r="D504" s="48">
        <v>41371</v>
      </c>
      <c r="E504" s="49">
        <v>8</v>
      </c>
      <c r="F504" s="50">
        <v>72942</v>
      </c>
      <c r="G504" s="47">
        <v>1</v>
      </c>
      <c r="H504" s="51">
        <f t="shared" si="7"/>
        <v>0</v>
      </c>
      <c r="I504" s="37" t="str" cm="1">
        <f t="array" ref="I504">_xlfn.IFNA(_xlfn.IFS(G504=$M$4,$N$4,G504=$M$5,$N$5,G504=$M$6,$N$6),"No Bonus")</f>
        <v>No Bonus</v>
      </c>
    </row>
    <row r="505" spans="1:9" x14ac:dyDescent="0.25">
      <c r="A505" s="46" t="s">
        <v>629</v>
      </c>
      <c r="B505" s="47" t="s">
        <v>121</v>
      </c>
      <c r="C505" s="46" t="s">
        <v>603</v>
      </c>
      <c r="D505" s="48">
        <v>41744</v>
      </c>
      <c r="E505" s="49">
        <v>7</v>
      </c>
      <c r="F505" s="50">
        <v>83936</v>
      </c>
      <c r="G505" s="47">
        <v>4</v>
      </c>
      <c r="H505" s="51">
        <f t="shared" si="7"/>
        <v>1500</v>
      </c>
      <c r="I505" s="37" cm="1">
        <f t="array" ref="I505">_xlfn.IFNA(_xlfn.IFS(G505=$M$4,$N$4,G505=$M$5,$N$5,G505=$M$6,$N$6),"No Bonus")</f>
        <v>1500</v>
      </c>
    </row>
    <row r="506" spans="1:9" x14ac:dyDescent="0.25">
      <c r="A506" s="46" t="s">
        <v>630</v>
      </c>
      <c r="B506" s="47" t="s">
        <v>121</v>
      </c>
      <c r="C506" s="46" t="s">
        <v>603</v>
      </c>
      <c r="D506" s="48">
        <v>40670</v>
      </c>
      <c r="E506" s="49">
        <v>10</v>
      </c>
      <c r="F506" s="50">
        <v>74513</v>
      </c>
      <c r="G506" s="47">
        <v>1</v>
      </c>
      <c r="H506" s="51">
        <f t="shared" si="7"/>
        <v>0</v>
      </c>
      <c r="I506" s="37" t="str" cm="1">
        <f t="array" ref="I506">_xlfn.IFNA(_xlfn.IFS(G506=$M$4,$N$4,G506=$M$5,$N$5,G506=$M$6,$N$6),"No Bonus")</f>
        <v>No Bonus</v>
      </c>
    </row>
    <row r="507" spans="1:9" x14ac:dyDescent="0.25">
      <c r="A507" s="46" t="s">
        <v>631</v>
      </c>
      <c r="B507" s="47" t="s">
        <v>113</v>
      </c>
      <c r="C507" s="46" t="s">
        <v>603</v>
      </c>
      <c r="D507" s="48">
        <v>36996</v>
      </c>
      <c r="E507" s="49">
        <v>20</v>
      </c>
      <c r="F507" s="50">
        <v>52562</v>
      </c>
      <c r="G507" s="47">
        <v>4</v>
      </c>
      <c r="H507" s="51">
        <f t="shared" si="7"/>
        <v>1500</v>
      </c>
      <c r="I507" s="37" cm="1">
        <f t="array" ref="I507">_xlfn.IFNA(_xlfn.IFS(G507=$M$4,$N$4,G507=$M$5,$N$5,G507=$M$6,$N$6),"No Bonus")</f>
        <v>1500</v>
      </c>
    </row>
    <row r="508" spans="1:9" x14ac:dyDescent="0.25">
      <c r="A508" s="46" t="s">
        <v>632</v>
      </c>
      <c r="B508" s="47" t="s">
        <v>108</v>
      </c>
      <c r="C508" s="46" t="s">
        <v>603</v>
      </c>
      <c r="D508" s="48">
        <v>37024</v>
      </c>
      <c r="E508" s="49">
        <v>20</v>
      </c>
      <c r="F508" s="50">
        <v>77681</v>
      </c>
      <c r="G508" s="47">
        <v>5</v>
      </c>
      <c r="H508" s="51">
        <f t="shared" si="7"/>
        <v>3000</v>
      </c>
      <c r="I508" s="37" cm="1">
        <f t="array" ref="I508">_xlfn.IFNA(_xlfn.IFS(G508=$M$4,$N$4,G508=$M$5,$N$5,G508=$M$6,$N$6),"No Bonus")</f>
        <v>3000</v>
      </c>
    </row>
    <row r="509" spans="1:9" x14ac:dyDescent="0.25">
      <c r="A509" s="46" t="s">
        <v>633</v>
      </c>
      <c r="B509" s="47" t="s">
        <v>121</v>
      </c>
      <c r="C509" s="46" t="s">
        <v>603</v>
      </c>
      <c r="D509" s="48">
        <v>37375</v>
      </c>
      <c r="E509" s="49">
        <v>19</v>
      </c>
      <c r="F509" s="50">
        <v>87321</v>
      </c>
      <c r="G509" s="47">
        <v>5</v>
      </c>
      <c r="H509" s="51">
        <f t="shared" si="7"/>
        <v>3000</v>
      </c>
      <c r="I509" s="37" cm="1">
        <f t="array" ref="I509">_xlfn.IFNA(_xlfn.IFS(G509=$M$4,$N$4,G509=$M$5,$N$5,G509=$M$6,$N$6),"No Bonus")</f>
        <v>3000</v>
      </c>
    </row>
    <row r="510" spans="1:9" x14ac:dyDescent="0.25">
      <c r="A510" s="46" t="s">
        <v>634</v>
      </c>
      <c r="B510" s="47" t="s">
        <v>121</v>
      </c>
      <c r="C510" s="46" t="s">
        <v>603</v>
      </c>
      <c r="D510" s="48">
        <v>37751</v>
      </c>
      <c r="E510" s="49">
        <v>18</v>
      </c>
      <c r="F510" s="50">
        <v>89725</v>
      </c>
      <c r="G510" s="47">
        <v>1</v>
      </c>
      <c r="H510" s="51">
        <f t="shared" si="7"/>
        <v>0</v>
      </c>
      <c r="I510" s="37" t="str" cm="1">
        <f t="array" ref="I510">_xlfn.IFNA(_xlfn.IFS(G510=$M$4,$N$4,G510=$M$5,$N$5,G510=$M$6,$N$6),"No Bonus")</f>
        <v>No Bonus</v>
      </c>
    </row>
    <row r="511" spans="1:9" x14ac:dyDescent="0.25">
      <c r="A511" s="46" t="s">
        <v>635</v>
      </c>
      <c r="B511" s="47" t="s">
        <v>121</v>
      </c>
      <c r="C511" s="46" t="s">
        <v>603</v>
      </c>
      <c r="D511" s="48">
        <v>38482</v>
      </c>
      <c r="E511" s="49">
        <v>16</v>
      </c>
      <c r="F511" s="50">
        <v>66140</v>
      </c>
      <c r="G511" s="47">
        <v>3</v>
      </c>
      <c r="H511" s="51">
        <f t="shared" si="7"/>
        <v>900</v>
      </c>
      <c r="I511" s="37" cm="1">
        <f t="array" ref="I511">_xlfn.IFNA(_xlfn.IFS(G511=$M$4,$N$4,G511=$M$5,$N$5,G511=$M$6,$N$6),"No Bonus")</f>
        <v>900</v>
      </c>
    </row>
    <row r="512" spans="1:9" x14ac:dyDescent="0.25">
      <c r="A512" s="46" t="s">
        <v>636</v>
      </c>
      <c r="B512" s="47" t="s">
        <v>115</v>
      </c>
      <c r="C512" s="46" t="s">
        <v>603</v>
      </c>
      <c r="D512" s="48">
        <v>40295</v>
      </c>
      <c r="E512" s="49">
        <v>11</v>
      </c>
      <c r="F512" s="50">
        <v>66579</v>
      </c>
      <c r="G512" s="47">
        <v>2</v>
      </c>
      <c r="H512" s="51">
        <f t="shared" si="7"/>
        <v>100</v>
      </c>
      <c r="I512" s="37" t="str" cm="1">
        <f t="array" ref="I512">_xlfn.IFNA(_xlfn.IFS(G512=$M$4,$N$4,G512=$M$5,$N$5,G512=$M$6,$N$6),"No Bonus")</f>
        <v>No Bonus</v>
      </c>
    </row>
    <row r="513" spans="1:9" x14ac:dyDescent="0.25">
      <c r="A513" s="46" t="s">
        <v>637</v>
      </c>
      <c r="B513" s="47" t="s">
        <v>121</v>
      </c>
      <c r="C513" s="46" t="s">
        <v>603</v>
      </c>
      <c r="D513" s="48">
        <v>41785</v>
      </c>
      <c r="E513" s="49">
        <v>7</v>
      </c>
      <c r="F513" s="50">
        <v>79152</v>
      </c>
      <c r="G513" s="47">
        <v>1</v>
      </c>
      <c r="H513" s="51">
        <f t="shared" si="7"/>
        <v>0</v>
      </c>
      <c r="I513" s="37" t="str" cm="1">
        <f t="array" ref="I513">_xlfn.IFNA(_xlfn.IFS(G513=$M$4,$N$4,G513=$M$5,$N$5,G513=$M$6,$N$6),"No Bonus")</f>
        <v>No Bonus</v>
      </c>
    </row>
    <row r="514" spans="1:9" x14ac:dyDescent="0.25">
      <c r="A514" s="46" t="s">
        <v>638</v>
      </c>
      <c r="B514" s="47" t="s">
        <v>117</v>
      </c>
      <c r="C514" s="46" t="s">
        <v>603</v>
      </c>
      <c r="D514" s="48">
        <v>40340</v>
      </c>
      <c r="E514" s="49">
        <v>11</v>
      </c>
      <c r="F514" s="50">
        <v>50979</v>
      </c>
      <c r="G514" s="47">
        <v>3</v>
      </c>
      <c r="H514" s="51">
        <f t="shared" si="7"/>
        <v>900</v>
      </c>
      <c r="I514" s="37" cm="1">
        <f t="array" ref="I514">_xlfn.IFNA(_xlfn.IFS(G514=$M$4,$N$4,G514=$M$5,$N$5,G514=$M$6,$N$6),"No Bonus")</f>
        <v>900</v>
      </c>
    </row>
    <row r="515" spans="1:9" x14ac:dyDescent="0.25">
      <c r="A515" s="46" t="s">
        <v>639</v>
      </c>
      <c r="B515" s="47" t="s">
        <v>121</v>
      </c>
      <c r="C515" s="46" t="s">
        <v>603</v>
      </c>
      <c r="D515" s="48">
        <v>41410</v>
      </c>
      <c r="E515" s="49">
        <v>8</v>
      </c>
      <c r="F515" s="50">
        <v>101055</v>
      </c>
      <c r="G515" s="47">
        <v>2</v>
      </c>
      <c r="H515" s="51">
        <f t="shared" si="7"/>
        <v>100</v>
      </c>
      <c r="I515" s="37" t="str" cm="1">
        <f t="array" ref="I515">_xlfn.IFNA(_xlfn.IFS(G515=$M$4,$N$4,G515=$M$5,$N$5,G515=$M$6,$N$6),"No Bonus")</f>
        <v>No Bonus</v>
      </c>
    </row>
    <row r="516" spans="1:9" x14ac:dyDescent="0.25">
      <c r="A516" s="46" t="s">
        <v>640</v>
      </c>
      <c r="B516" s="47" t="s">
        <v>117</v>
      </c>
      <c r="C516" s="46" t="s">
        <v>603</v>
      </c>
      <c r="D516" s="48">
        <v>37036</v>
      </c>
      <c r="E516" s="49">
        <v>20</v>
      </c>
      <c r="F516" s="50">
        <v>68213</v>
      </c>
      <c r="G516" s="47">
        <v>4</v>
      </c>
      <c r="H516" s="51">
        <f t="shared" ref="H516:H579" si="8">IF(G516=$M$8,$N$8,IF(G516=$M$7,$N$7,IF(G516=$M$6,$N$6,IF(G516=$M$5,$N$5,IF(G516=$M$4,$N$4)))))</f>
        <v>1500</v>
      </c>
      <c r="I516" s="37" cm="1">
        <f t="array" ref="I516">_xlfn.IFNA(_xlfn.IFS(G516=$M$4,$N$4,G516=$M$5,$N$5,G516=$M$6,$N$6),"No Bonus")</f>
        <v>1500</v>
      </c>
    </row>
    <row r="517" spans="1:9" x14ac:dyDescent="0.25">
      <c r="A517" s="46" t="s">
        <v>641</v>
      </c>
      <c r="B517" s="47" t="s">
        <v>117</v>
      </c>
      <c r="C517" s="46" t="s">
        <v>603</v>
      </c>
      <c r="D517" s="48">
        <v>37418</v>
      </c>
      <c r="E517" s="49">
        <v>19</v>
      </c>
      <c r="F517" s="50">
        <v>99512</v>
      </c>
      <c r="G517" s="47">
        <v>4</v>
      </c>
      <c r="H517" s="51">
        <f t="shared" si="8"/>
        <v>1500</v>
      </c>
      <c r="I517" s="37" cm="1">
        <f t="array" ref="I517">_xlfn.IFNA(_xlfn.IFS(G517=$M$4,$N$4,G517=$M$5,$N$5,G517=$M$6,$N$6),"No Bonus")</f>
        <v>1500</v>
      </c>
    </row>
    <row r="518" spans="1:9" x14ac:dyDescent="0.25">
      <c r="A518" s="46" t="s">
        <v>642</v>
      </c>
      <c r="B518" s="47" t="s">
        <v>121</v>
      </c>
      <c r="C518" s="46" t="s">
        <v>603</v>
      </c>
      <c r="D518" s="48">
        <v>40360</v>
      </c>
      <c r="E518" s="49">
        <v>11</v>
      </c>
      <c r="F518" s="50">
        <v>108185</v>
      </c>
      <c r="G518" s="47">
        <v>2</v>
      </c>
      <c r="H518" s="51">
        <f t="shared" si="8"/>
        <v>100</v>
      </c>
      <c r="I518" s="37" t="str" cm="1">
        <f t="array" ref="I518">_xlfn.IFNA(_xlfn.IFS(G518=$M$4,$N$4,G518=$M$5,$N$5,G518=$M$6,$N$6),"No Bonus")</f>
        <v>No Bonus</v>
      </c>
    </row>
    <row r="519" spans="1:9" x14ac:dyDescent="0.25">
      <c r="A519" s="46" t="s">
        <v>643</v>
      </c>
      <c r="B519" s="47" t="s">
        <v>117</v>
      </c>
      <c r="C519" s="46" t="s">
        <v>603</v>
      </c>
      <c r="D519" s="48">
        <v>39981</v>
      </c>
      <c r="E519" s="49">
        <v>12</v>
      </c>
      <c r="F519" s="50">
        <v>124966</v>
      </c>
      <c r="G519" s="47">
        <v>2</v>
      </c>
      <c r="H519" s="51">
        <f t="shared" si="8"/>
        <v>100</v>
      </c>
      <c r="I519" s="37" t="str" cm="1">
        <f t="array" ref="I519">_xlfn.IFNA(_xlfn.IFS(G519=$M$4,$N$4,G519=$M$5,$N$5,G519=$M$6,$N$6),"No Bonus")</f>
        <v>No Bonus</v>
      </c>
    </row>
    <row r="520" spans="1:9" x14ac:dyDescent="0.25">
      <c r="A520" s="46" t="s">
        <v>644</v>
      </c>
      <c r="B520" s="47" t="s">
        <v>121</v>
      </c>
      <c r="C520" s="46" t="s">
        <v>603</v>
      </c>
      <c r="D520" s="48">
        <v>37068</v>
      </c>
      <c r="E520" s="49">
        <v>20</v>
      </c>
      <c r="F520" s="50">
        <v>108629</v>
      </c>
      <c r="G520" s="47">
        <v>1</v>
      </c>
      <c r="H520" s="51">
        <f t="shared" si="8"/>
        <v>0</v>
      </c>
      <c r="I520" s="37" t="str" cm="1">
        <f t="array" ref="I520">_xlfn.IFNA(_xlfn.IFS(G520=$M$4,$N$4,G520=$M$5,$N$5,G520=$M$6,$N$6),"No Bonus")</f>
        <v>No Bonus</v>
      </c>
    </row>
    <row r="521" spans="1:9" x14ac:dyDescent="0.25">
      <c r="A521" s="46" t="s">
        <v>645</v>
      </c>
      <c r="B521" s="47" t="s">
        <v>117</v>
      </c>
      <c r="C521" s="46" t="s">
        <v>603</v>
      </c>
      <c r="D521" s="48">
        <v>39251</v>
      </c>
      <c r="E521" s="49">
        <v>14</v>
      </c>
      <c r="F521" s="50">
        <v>48249</v>
      </c>
      <c r="G521" s="47">
        <v>2</v>
      </c>
      <c r="H521" s="51">
        <f t="shared" si="8"/>
        <v>100</v>
      </c>
      <c r="I521" s="37" t="str" cm="1">
        <f t="array" ref="I521">_xlfn.IFNA(_xlfn.IFS(G521=$M$4,$N$4,G521=$M$5,$N$5,G521=$M$6,$N$6),"No Bonus")</f>
        <v>No Bonus</v>
      </c>
    </row>
    <row r="522" spans="1:9" x14ac:dyDescent="0.25">
      <c r="A522" s="46" t="s">
        <v>646</v>
      </c>
      <c r="B522" s="47" t="s">
        <v>121</v>
      </c>
      <c r="C522" s="46" t="s">
        <v>603</v>
      </c>
      <c r="D522" s="48">
        <v>40751</v>
      </c>
      <c r="E522" s="49">
        <v>10</v>
      </c>
      <c r="F522" s="50">
        <v>46370</v>
      </c>
      <c r="G522" s="47">
        <v>2</v>
      </c>
      <c r="H522" s="51">
        <f t="shared" si="8"/>
        <v>100</v>
      </c>
      <c r="I522" s="37" t="str" cm="1">
        <f t="array" ref="I522">_xlfn.IFNA(_xlfn.IFS(G522=$M$4,$N$4,G522=$M$5,$N$5,G522=$M$6,$N$6),"No Bonus")</f>
        <v>No Bonus</v>
      </c>
    </row>
    <row r="523" spans="1:9" x14ac:dyDescent="0.25">
      <c r="A523" s="46" t="s">
        <v>647</v>
      </c>
      <c r="B523" s="47" t="s">
        <v>121</v>
      </c>
      <c r="C523" s="46" t="s">
        <v>603</v>
      </c>
      <c r="D523" s="48">
        <v>41843</v>
      </c>
      <c r="E523" s="49">
        <v>7</v>
      </c>
      <c r="F523" s="50">
        <v>117457</v>
      </c>
      <c r="G523" s="47">
        <v>1</v>
      </c>
      <c r="H523" s="51">
        <f t="shared" si="8"/>
        <v>0</v>
      </c>
      <c r="I523" s="37" t="str" cm="1">
        <f t="array" ref="I523">_xlfn.IFNA(_xlfn.IFS(G523=$M$4,$N$4,G523=$M$5,$N$5,G523=$M$6,$N$6),"No Bonus")</f>
        <v>No Bonus</v>
      </c>
    </row>
    <row r="524" spans="1:9" x14ac:dyDescent="0.25">
      <c r="A524" s="46" t="s">
        <v>648</v>
      </c>
      <c r="B524" s="47" t="s">
        <v>130</v>
      </c>
      <c r="C524" s="46" t="s">
        <v>603</v>
      </c>
      <c r="D524" s="48">
        <v>40376</v>
      </c>
      <c r="E524" s="49">
        <v>11</v>
      </c>
      <c r="F524" s="50">
        <v>117663</v>
      </c>
      <c r="G524" s="47">
        <v>5</v>
      </c>
      <c r="H524" s="51">
        <f t="shared" si="8"/>
        <v>3000</v>
      </c>
      <c r="I524" s="37" cm="1">
        <f t="array" ref="I524">_xlfn.IFNA(_xlfn.IFS(G524=$M$4,$N$4,G524=$M$5,$N$5,G524=$M$6,$N$6),"No Bonus")</f>
        <v>3000</v>
      </c>
    </row>
    <row r="525" spans="1:9" x14ac:dyDescent="0.25">
      <c r="A525" s="46" t="s">
        <v>649</v>
      </c>
      <c r="B525" s="47" t="s">
        <v>108</v>
      </c>
      <c r="C525" s="46" t="s">
        <v>603</v>
      </c>
      <c r="D525" s="48">
        <v>41477</v>
      </c>
      <c r="E525" s="49">
        <v>8</v>
      </c>
      <c r="F525" s="50">
        <v>92231</v>
      </c>
      <c r="G525" s="47">
        <v>5</v>
      </c>
      <c r="H525" s="51">
        <f t="shared" si="8"/>
        <v>3000</v>
      </c>
      <c r="I525" s="37" cm="1">
        <f t="array" ref="I525">_xlfn.IFNA(_xlfn.IFS(G525=$M$4,$N$4,G525=$M$5,$N$5,G525=$M$6,$N$6),"No Bonus")</f>
        <v>3000</v>
      </c>
    </row>
    <row r="526" spans="1:9" x14ac:dyDescent="0.25">
      <c r="A526" s="46" t="s">
        <v>650</v>
      </c>
      <c r="B526" s="47" t="s">
        <v>117</v>
      </c>
      <c r="C526" s="46" t="s">
        <v>603</v>
      </c>
      <c r="D526" s="48">
        <v>41492</v>
      </c>
      <c r="E526" s="49">
        <v>8</v>
      </c>
      <c r="F526" s="50">
        <v>68715</v>
      </c>
      <c r="G526" s="47">
        <v>2</v>
      </c>
      <c r="H526" s="51">
        <f t="shared" si="8"/>
        <v>100</v>
      </c>
      <c r="I526" s="37" t="str" cm="1">
        <f t="array" ref="I526">_xlfn.IFNA(_xlfn.IFS(G526=$M$4,$N$4,G526=$M$5,$N$5,G526=$M$6,$N$6),"No Bonus")</f>
        <v>No Bonus</v>
      </c>
    </row>
    <row r="527" spans="1:9" x14ac:dyDescent="0.25">
      <c r="A527" s="46" t="s">
        <v>651</v>
      </c>
      <c r="B527" s="47" t="s">
        <v>117</v>
      </c>
      <c r="C527" s="46" t="s">
        <v>603</v>
      </c>
      <c r="D527" s="48">
        <v>37106</v>
      </c>
      <c r="E527" s="49">
        <v>20</v>
      </c>
      <c r="F527" s="50">
        <v>101020</v>
      </c>
      <c r="G527" s="47">
        <v>3</v>
      </c>
      <c r="H527" s="51">
        <f t="shared" si="8"/>
        <v>900</v>
      </c>
      <c r="I527" s="37" cm="1">
        <f t="array" ref="I527">_xlfn.IFNA(_xlfn.IFS(G527=$M$4,$N$4,G527=$M$5,$N$5,G527=$M$6,$N$6),"No Bonus")</f>
        <v>900</v>
      </c>
    </row>
    <row r="528" spans="1:9" x14ac:dyDescent="0.25">
      <c r="A528" s="46" t="s">
        <v>652</v>
      </c>
      <c r="B528" s="47" t="s">
        <v>115</v>
      </c>
      <c r="C528" s="46" t="s">
        <v>603</v>
      </c>
      <c r="D528" s="48">
        <v>37453</v>
      </c>
      <c r="E528" s="49">
        <v>19</v>
      </c>
      <c r="F528" s="50">
        <v>71460</v>
      </c>
      <c r="G528" s="47">
        <v>5</v>
      </c>
      <c r="H528" s="51">
        <f t="shared" si="8"/>
        <v>3000</v>
      </c>
      <c r="I528" s="37" cm="1">
        <f t="array" ref="I528">_xlfn.IFNA(_xlfn.IFS(G528=$M$4,$N$4,G528=$M$5,$N$5,G528=$M$6,$N$6),"No Bonus")</f>
        <v>3000</v>
      </c>
    </row>
    <row r="529" spans="1:9" x14ac:dyDescent="0.25">
      <c r="A529" s="46" t="s">
        <v>653</v>
      </c>
      <c r="B529" s="47" t="s">
        <v>121</v>
      </c>
      <c r="C529" s="46" t="s">
        <v>603</v>
      </c>
      <c r="D529" s="48">
        <v>37458</v>
      </c>
      <c r="E529" s="49">
        <v>19</v>
      </c>
      <c r="F529" s="50">
        <v>81833</v>
      </c>
      <c r="G529" s="47">
        <v>5</v>
      </c>
      <c r="H529" s="51">
        <f t="shared" si="8"/>
        <v>3000</v>
      </c>
      <c r="I529" s="37" cm="1">
        <f t="array" ref="I529">_xlfn.IFNA(_xlfn.IFS(G529=$M$4,$N$4,G529=$M$5,$N$5,G529=$M$6,$N$6),"No Bonus")</f>
        <v>3000</v>
      </c>
    </row>
    <row r="530" spans="1:9" x14ac:dyDescent="0.25">
      <c r="A530" s="46" t="s">
        <v>654</v>
      </c>
      <c r="B530" s="47" t="s">
        <v>121</v>
      </c>
      <c r="C530" s="46" t="s">
        <v>603</v>
      </c>
      <c r="D530" s="48">
        <v>37471</v>
      </c>
      <c r="E530" s="49">
        <v>19</v>
      </c>
      <c r="F530" s="50">
        <v>95313</v>
      </c>
      <c r="G530" s="47">
        <v>5</v>
      </c>
      <c r="H530" s="51">
        <f t="shared" si="8"/>
        <v>3000</v>
      </c>
      <c r="I530" s="37" cm="1">
        <f t="array" ref="I530">_xlfn.IFNA(_xlfn.IFS(G530=$M$4,$N$4,G530=$M$5,$N$5,G530=$M$6,$N$6),"No Bonus")</f>
        <v>3000</v>
      </c>
    </row>
    <row r="531" spans="1:9" x14ac:dyDescent="0.25">
      <c r="A531" s="46" t="s">
        <v>655</v>
      </c>
      <c r="B531" s="47" t="s">
        <v>130</v>
      </c>
      <c r="C531" s="46" t="s">
        <v>603</v>
      </c>
      <c r="D531" s="48">
        <v>38926</v>
      </c>
      <c r="E531" s="49">
        <v>15</v>
      </c>
      <c r="F531" s="50">
        <v>100295</v>
      </c>
      <c r="G531" s="47">
        <v>2</v>
      </c>
      <c r="H531" s="51">
        <f t="shared" si="8"/>
        <v>100</v>
      </c>
      <c r="I531" s="37" t="str" cm="1">
        <f t="array" ref="I531">_xlfn.IFNA(_xlfn.IFS(G531=$M$4,$N$4,G531=$M$5,$N$5,G531=$M$6,$N$6),"No Bonus")</f>
        <v>No Bonus</v>
      </c>
    </row>
    <row r="532" spans="1:9" x14ac:dyDescent="0.25">
      <c r="A532" s="46" t="s">
        <v>656</v>
      </c>
      <c r="B532" s="47" t="s">
        <v>121</v>
      </c>
      <c r="C532" s="46" t="s">
        <v>603</v>
      </c>
      <c r="D532" s="48">
        <v>41482</v>
      </c>
      <c r="E532" s="49">
        <v>8</v>
      </c>
      <c r="F532" s="50">
        <v>108616</v>
      </c>
      <c r="G532" s="47">
        <v>5</v>
      </c>
      <c r="H532" s="51">
        <f t="shared" si="8"/>
        <v>3000</v>
      </c>
      <c r="I532" s="37" cm="1">
        <f t="array" ref="I532">_xlfn.IFNA(_xlfn.IFS(G532=$M$4,$N$4,G532=$M$5,$N$5,G532=$M$6,$N$6),"No Bonus")</f>
        <v>3000</v>
      </c>
    </row>
    <row r="533" spans="1:9" x14ac:dyDescent="0.25">
      <c r="A533" s="46" t="s">
        <v>657</v>
      </c>
      <c r="B533" s="47" t="s">
        <v>108</v>
      </c>
      <c r="C533" s="46" t="s">
        <v>603</v>
      </c>
      <c r="D533" s="48">
        <v>41488</v>
      </c>
      <c r="E533" s="49">
        <v>8</v>
      </c>
      <c r="F533" s="50">
        <v>83517</v>
      </c>
      <c r="G533" s="47">
        <v>4</v>
      </c>
      <c r="H533" s="51">
        <f t="shared" si="8"/>
        <v>1500</v>
      </c>
      <c r="I533" s="37" cm="1">
        <f t="array" ref="I533">_xlfn.IFNA(_xlfn.IFS(G533=$M$4,$N$4,G533=$M$5,$N$5,G533=$M$6,$N$6),"No Bonus")</f>
        <v>1500</v>
      </c>
    </row>
    <row r="534" spans="1:9" x14ac:dyDescent="0.25">
      <c r="A534" s="46" t="s">
        <v>658</v>
      </c>
      <c r="B534" s="47" t="s">
        <v>108</v>
      </c>
      <c r="C534" s="46" t="s">
        <v>603</v>
      </c>
      <c r="D534" s="48">
        <v>41499</v>
      </c>
      <c r="E534" s="49">
        <v>8</v>
      </c>
      <c r="F534" s="50">
        <v>52388</v>
      </c>
      <c r="G534" s="47">
        <v>5</v>
      </c>
      <c r="H534" s="51">
        <f t="shared" si="8"/>
        <v>3000</v>
      </c>
      <c r="I534" s="37" cm="1">
        <f t="array" ref="I534">_xlfn.IFNA(_xlfn.IFS(G534=$M$4,$N$4,G534=$M$5,$N$5,G534=$M$6,$N$6),"No Bonus")</f>
        <v>3000</v>
      </c>
    </row>
    <row r="535" spans="1:9" x14ac:dyDescent="0.25">
      <c r="A535" s="46" t="s">
        <v>659</v>
      </c>
      <c r="B535" s="47" t="s">
        <v>117</v>
      </c>
      <c r="C535" s="46" t="s">
        <v>603</v>
      </c>
      <c r="D535" s="48">
        <v>40781</v>
      </c>
      <c r="E535" s="49">
        <v>10</v>
      </c>
      <c r="F535" s="50">
        <v>119001</v>
      </c>
      <c r="G535" s="47">
        <v>4</v>
      </c>
      <c r="H535" s="51">
        <f t="shared" si="8"/>
        <v>1500</v>
      </c>
      <c r="I535" s="37" cm="1">
        <f t="array" ref="I535">_xlfn.IFNA(_xlfn.IFS(G535=$M$4,$N$4,G535=$M$5,$N$5,G535=$M$6,$N$6),"No Bonus")</f>
        <v>1500</v>
      </c>
    </row>
    <row r="536" spans="1:9" x14ac:dyDescent="0.25">
      <c r="A536" s="46" t="s">
        <v>660</v>
      </c>
      <c r="B536" s="47" t="s">
        <v>121</v>
      </c>
      <c r="C536" s="46" t="s">
        <v>603</v>
      </c>
      <c r="D536" s="48">
        <v>41893</v>
      </c>
      <c r="E536" s="49">
        <v>7</v>
      </c>
      <c r="F536" s="50">
        <v>124817</v>
      </c>
      <c r="G536" s="47">
        <v>5</v>
      </c>
      <c r="H536" s="51">
        <f t="shared" si="8"/>
        <v>3000</v>
      </c>
      <c r="I536" s="37" cm="1">
        <f t="array" ref="I536">_xlfn.IFNA(_xlfn.IFS(G536=$M$4,$N$4,G536=$M$5,$N$5,G536=$M$6,$N$6),"No Bonus")</f>
        <v>3000</v>
      </c>
    </row>
    <row r="537" spans="1:9" x14ac:dyDescent="0.25">
      <c r="A537" s="46" t="s">
        <v>661</v>
      </c>
      <c r="B537" s="47" t="s">
        <v>121</v>
      </c>
      <c r="C537" s="46" t="s">
        <v>603</v>
      </c>
      <c r="D537" s="48">
        <v>40413</v>
      </c>
      <c r="E537" s="49">
        <v>11</v>
      </c>
      <c r="F537" s="50">
        <v>60907</v>
      </c>
      <c r="G537" s="47">
        <v>2</v>
      </c>
      <c r="H537" s="51">
        <f t="shared" si="8"/>
        <v>100</v>
      </c>
      <c r="I537" s="37" t="str" cm="1">
        <f t="array" ref="I537">_xlfn.IFNA(_xlfn.IFS(G537=$M$4,$N$4,G537=$M$5,$N$5,G537=$M$6,$N$6),"No Bonus")</f>
        <v>No Bonus</v>
      </c>
    </row>
    <row r="538" spans="1:9" x14ac:dyDescent="0.25">
      <c r="A538" s="46" t="s">
        <v>662</v>
      </c>
      <c r="B538" s="47" t="s">
        <v>117</v>
      </c>
      <c r="C538" s="46" t="s">
        <v>603</v>
      </c>
      <c r="D538" s="48">
        <v>40058</v>
      </c>
      <c r="E538" s="49">
        <v>12</v>
      </c>
      <c r="F538" s="50">
        <v>50760</v>
      </c>
      <c r="G538" s="47">
        <v>4</v>
      </c>
      <c r="H538" s="51">
        <f t="shared" si="8"/>
        <v>1500</v>
      </c>
      <c r="I538" s="37" cm="1">
        <f t="array" ref="I538">_xlfn.IFNA(_xlfn.IFS(G538=$M$4,$N$4,G538=$M$5,$N$5,G538=$M$6,$N$6),"No Bonus")</f>
        <v>1500</v>
      </c>
    </row>
    <row r="539" spans="1:9" x14ac:dyDescent="0.25">
      <c r="A539" s="46" t="s">
        <v>663</v>
      </c>
      <c r="B539" s="47" t="s">
        <v>113</v>
      </c>
      <c r="C539" s="46" t="s">
        <v>603</v>
      </c>
      <c r="D539" s="48">
        <v>40064</v>
      </c>
      <c r="E539" s="49">
        <v>12</v>
      </c>
      <c r="F539" s="50">
        <v>84598</v>
      </c>
      <c r="G539" s="47">
        <v>2</v>
      </c>
      <c r="H539" s="51">
        <f t="shared" si="8"/>
        <v>100</v>
      </c>
      <c r="I539" s="37" t="str" cm="1">
        <f t="array" ref="I539">_xlfn.IFNA(_xlfn.IFS(G539=$M$4,$N$4,G539=$M$5,$N$5,G539=$M$6,$N$6),"No Bonus")</f>
        <v>No Bonus</v>
      </c>
    </row>
    <row r="540" spans="1:9" x14ac:dyDescent="0.25">
      <c r="A540" s="46" t="s">
        <v>664</v>
      </c>
      <c r="B540" s="47" t="s">
        <v>117</v>
      </c>
      <c r="C540" s="46" t="s">
        <v>603</v>
      </c>
      <c r="D540" s="48">
        <v>37865</v>
      </c>
      <c r="E540" s="49">
        <v>18</v>
      </c>
      <c r="F540" s="50">
        <v>42273</v>
      </c>
      <c r="G540" s="47">
        <v>4</v>
      </c>
      <c r="H540" s="51">
        <f t="shared" si="8"/>
        <v>1500</v>
      </c>
      <c r="I540" s="37" cm="1">
        <f t="array" ref="I540">_xlfn.IFNA(_xlfn.IFS(G540=$M$4,$N$4,G540=$M$5,$N$5,G540=$M$6,$N$6),"No Bonus")</f>
        <v>1500</v>
      </c>
    </row>
    <row r="541" spans="1:9" x14ac:dyDescent="0.25">
      <c r="A541" s="46" t="s">
        <v>665</v>
      </c>
      <c r="B541" s="47" t="s">
        <v>121</v>
      </c>
      <c r="C541" s="46" t="s">
        <v>603</v>
      </c>
      <c r="D541" s="48">
        <v>38216</v>
      </c>
      <c r="E541" s="49">
        <v>17</v>
      </c>
      <c r="F541" s="50">
        <v>44273</v>
      </c>
      <c r="G541" s="47">
        <v>1</v>
      </c>
      <c r="H541" s="51">
        <f t="shared" si="8"/>
        <v>0</v>
      </c>
      <c r="I541" s="37" t="str" cm="1">
        <f t="array" ref="I541">_xlfn.IFNA(_xlfn.IFS(G541=$M$4,$N$4,G541=$M$5,$N$5,G541=$M$6,$N$6),"No Bonus")</f>
        <v>No Bonus</v>
      </c>
    </row>
    <row r="542" spans="1:9" x14ac:dyDescent="0.25">
      <c r="A542" s="46" t="s">
        <v>666</v>
      </c>
      <c r="B542" s="47" t="s">
        <v>117</v>
      </c>
      <c r="C542" s="46" t="s">
        <v>603</v>
      </c>
      <c r="D542" s="48">
        <v>38604</v>
      </c>
      <c r="E542" s="49">
        <v>16</v>
      </c>
      <c r="F542" s="50">
        <v>97694</v>
      </c>
      <c r="G542" s="47">
        <v>3</v>
      </c>
      <c r="H542" s="51">
        <f t="shared" si="8"/>
        <v>900</v>
      </c>
      <c r="I542" s="37" cm="1">
        <f t="array" ref="I542">_xlfn.IFNA(_xlfn.IFS(G542=$M$4,$N$4,G542=$M$5,$N$5,G542=$M$6,$N$6),"No Bonus")</f>
        <v>900</v>
      </c>
    </row>
    <row r="543" spans="1:9" x14ac:dyDescent="0.25">
      <c r="A543" s="46" t="s">
        <v>667</v>
      </c>
      <c r="B543" s="47" t="s">
        <v>117</v>
      </c>
      <c r="C543" s="46" t="s">
        <v>603</v>
      </c>
      <c r="D543" s="48">
        <v>41516</v>
      </c>
      <c r="E543" s="49">
        <v>8</v>
      </c>
      <c r="F543" s="50">
        <v>79158</v>
      </c>
      <c r="G543" s="47">
        <v>4</v>
      </c>
      <c r="H543" s="51">
        <f t="shared" si="8"/>
        <v>1500</v>
      </c>
      <c r="I543" s="37" cm="1">
        <f t="array" ref="I543">_xlfn.IFNA(_xlfn.IFS(G543=$M$4,$N$4,G543=$M$5,$N$5,G543=$M$6,$N$6),"No Bonus")</f>
        <v>1500</v>
      </c>
    </row>
    <row r="544" spans="1:9" x14ac:dyDescent="0.25">
      <c r="A544" s="46" t="s">
        <v>668</v>
      </c>
      <c r="B544" s="47" t="s">
        <v>108</v>
      </c>
      <c r="C544" s="46" t="s">
        <v>603</v>
      </c>
      <c r="D544" s="48">
        <v>40820</v>
      </c>
      <c r="E544" s="49">
        <v>10</v>
      </c>
      <c r="F544" s="50">
        <v>111638</v>
      </c>
      <c r="G544" s="47">
        <v>4</v>
      </c>
      <c r="H544" s="51">
        <f t="shared" si="8"/>
        <v>1500</v>
      </c>
      <c r="I544" s="37" cm="1">
        <f t="array" ref="I544">_xlfn.IFNA(_xlfn.IFS(G544=$M$4,$N$4,G544=$M$5,$N$5,G544=$M$6,$N$6),"No Bonus")</f>
        <v>1500</v>
      </c>
    </row>
    <row r="545" spans="1:9" x14ac:dyDescent="0.25">
      <c r="A545" s="46" t="s">
        <v>669</v>
      </c>
      <c r="B545" s="47" t="s">
        <v>121</v>
      </c>
      <c r="C545" s="46" t="s">
        <v>603</v>
      </c>
      <c r="D545" s="48">
        <v>41898</v>
      </c>
      <c r="E545" s="49">
        <v>7</v>
      </c>
      <c r="F545" s="50">
        <v>57070</v>
      </c>
      <c r="G545" s="47">
        <v>1</v>
      </c>
      <c r="H545" s="51">
        <f t="shared" si="8"/>
        <v>0</v>
      </c>
      <c r="I545" s="37" t="str" cm="1">
        <f t="array" ref="I545">_xlfn.IFNA(_xlfn.IFS(G545=$M$4,$N$4,G545=$M$5,$N$5,G545=$M$6,$N$6),"No Bonus")</f>
        <v>No Bonus</v>
      </c>
    </row>
    <row r="546" spans="1:9" x14ac:dyDescent="0.25">
      <c r="A546" s="46" t="s">
        <v>670</v>
      </c>
      <c r="B546" s="47" t="s">
        <v>121</v>
      </c>
      <c r="C546" s="46" t="s">
        <v>603</v>
      </c>
      <c r="D546" s="48">
        <v>41909</v>
      </c>
      <c r="E546" s="49">
        <v>7</v>
      </c>
      <c r="F546" s="50">
        <v>111762</v>
      </c>
      <c r="G546" s="47">
        <v>4</v>
      </c>
      <c r="H546" s="51">
        <f t="shared" si="8"/>
        <v>1500</v>
      </c>
      <c r="I546" s="37" cm="1">
        <f t="array" ref="I546">_xlfn.IFNA(_xlfn.IFS(G546=$M$4,$N$4,G546=$M$5,$N$5,G546=$M$6,$N$6),"No Bonus")</f>
        <v>1500</v>
      </c>
    </row>
    <row r="547" spans="1:9" x14ac:dyDescent="0.25">
      <c r="A547" s="46" t="s">
        <v>671</v>
      </c>
      <c r="B547" s="47" t="s">
        <v>108</v>
      </c>
      <c r="C547" s="46" t="s">
        <v>603</v>
      </c>
      <c r="D547" s="48">
        <v>40450</v>
      </c>
      <c r="E547" s="49">
        <v>11</v>
      </c>
      <c r="F547" s="50">
        <v>74933</v>
      </c>
      <c r="G547" s="47">
        <v>4</v>
      </c>
      <c r="H547" s="51">
        <f t="shared" si="8"/>
        <v>1500</v>
      </c>
      <c r="I547" s="37" cm="1">
        <f t="array" ref="I547">_xlfn.IFNA(_xlfn.IFS(G547=$M$4,$N$4,G547=$M$5,$N$5,G547=$M$6,$N$6),"No Bonus")</f>
        <v>1500</v>
      </c>
    </row>
    <row r="548" spans="1:9" x14ac:dyDescent="0.25">
      <c r="A548" s="46" t="s">
        <v>672</v>
      </c>
      <c r="B548" s="47" t="s">
        <v>117</v>
      </c>
      <c r="C548" s="46" t="s">
        <v>603</v>
      </c>
      <c r="D548" s="48">
        <v>37162</v>
      </c>
      <c r="E548" s="49">
        <v>20</v>
      </c>
      <c r="F548" s="50">
        <v>80700</v>
      </c>
      <c r="G548" s="47">
        <v>5</v>
      </c>
      <c r="H548" s="51">
        <f t="shared" si="8"/>
        <v>3000</v>
      </c>
      <c r="I548" s="37" cm="1">
        <f t="array" ref="I548">_xlfn.IFNA(_xlfn.IFS(G548=$M$4,$N$4,G548=$M$5,$N$5,G548=$M$6,$N$6),"No Bonus")</f>
        <v>3000</v>
      </c>
    </row>
    <row r="549" spans="1:9" x14ac:dyDescent="0.25">
      <c r="A549" s="46" t="s">
        <v>673</v>
      </c>
      <c r="B549" s="47" t="s">
        <v>108</v>
      </c>
      <c r="C549" s="46" t="s">
        <v>603</v>
      </c>
      <c r="D549" s="48">
        <v>37164</v>
      </c>
      <c r="E549" s="49">
        <v>20</v>
      </c>
      <c r="F549" s="50">
        <v>46130</v>
      </c>
      <c r="G549" s="47">
        <v>1</v>
      </c>
      <c r="H549" s="51">
        <f t="shared" si="8"/>
        <v>0</v>
      </c>
      <c r="I549" s="37" t="str" cm="1">
        <f t="array" ref="I549">_xlfn.IFNA(_xlfn.IFS(G549=$M$4,$N$4,G549=$M$5,$N$5,G549=$M$6,$N$6),"No Bonus")</f>
        <v>No Bonus</v>
      </c>
    </row>
    <row r="550" spans="1:9" x14ac:dyDescent="0.25">
      <c r="A550" s="46" t="s">
        <v>674</v>
      </c>
      <c r="B550" s="47" t="s">
        <v>121</v>
      </c>
      <c r="C550" s="46" t="s">
        <v>603</v>
      </c>
      <c r="D550" s="48">
        <v>37166</v>
      </c>
      <c r="E550" s="49">
        <v>20</v>
      </c>
      <c r="F550" s="50">
        <v>43474</v>
      </c>
      <c r="G550" s="47">
        <v>4</v>
      </c>
      <c r="H550" s="51">
        <f t="shared" si="8"/>
        <v>1500</v>
      </c>
      <c r="I550" s="37" cm="1">
        <f t="array" ref="I550">_xlfn.IFNA(_xlfn.IFS(G550=$M$4,$N$4,G550=$M$5,$N$5,G550=$M$6,$N$6),"No Bonus")</f>
        <v>1500</v>
      </c>
    </row>
    <row r="551" spans="1:9" x14ac:dyDescent="0.25">
      <c r="A551" s="46" t="s">
        <v>675</v>
      </c>
      <c r="B551" s="47" t="s">
        <v>117</v>
      </c>
      <c r="C551" s="46" t="s">
        <v>603</v>
      </c>
      <c r="D551" s="48">
        <v>40440</v>
      </c>
      <c r="E551" s="49">
        <v>11</v>
      </c>
      <c r="F551" s="50">
        <v>97420</v>
      </c>
      <c r="G551" s="47">
        <v>5</v>
      </c>
      <c r="H551" s="51">
        <f t="shared" si="8"/>
        <v>3000</v>
      </c>
      <c r="I551" s="37" cm="1">
        <f t="array" ref="I551">_xlfn.IFNA(_xlfn.IFS(G551=$M$4,$N$4,G551=$M$5,$N$5,G551=$M$6,$N$6),"No Bonus")</f>
        <v>3000</v>
      </c>
    </row>
    <row r="552" spans="1:9" x14ac:dyDescent="0.25">
      <c r="A552" s="46" t="s">
        <v>676</v>
      </c>
      <c r="B552" s="47" t="s">
        <v>130</v>
      </c>
      <c r="C552" s="46" t="s">
        <v>603</v>
      </c>
      <c r="D552" s="48">
        <v>40806</v>
      </c>
      <c r="E552" s="49">
        <v>10</v>
      </c>
      <c r="F552" s="50">
        <v>105708</v>
      </c>
      <c r="G552" s="47">
        <v>1</v>
      </c>
      <c r="H552" s="51">
        <f t="shared" si="8"/>
        <v>0</v>
      </c>
      <c r="I552" s="37" t="str" cm="1">
        <f t="array" ref="I552">_xlfn.IFNA(_xlfn.IFS(G552=$M$4,$N$4,G552=$M$5,$N$5,G552=$M$6,$N$6),"No Bonus")</f>
        <v>No Bonus</v>
      </c>
    </row>
    <row r="553" spans="1:9" x14ac:dyDescent="0.25">
      <c r="A553" s="46" t="s">
        <v>677</v>
      </c>
      <c r="B553" s="47" t="s">
        <v>117</v>
      </c>
      <c r="C553" s="46" t="s">
        <v>603</v>
      </c>
      <c r="D553" s="48">
        <v>41555</v>
      </c>
      <c r="E553" s="49">
        <v>8</v>
      </c>
      <c r="F553" s="50">
        <v>55792</v>
      </c>
      <c r="G553" s="47">
        <v>1</v>
      </c>
      <c r="H553" s="51">
        <f t="shared" si="8"/>
        <v>0</v>
      </c>
      <c r="I553" s="37" t="str" cm="1">
        <f t="array" ref="I553">_xlfn.IFNA(_xlfn.IFS(G553=$M$4,$N$4,G553=$M$5,$N$5,G553=$M$6,$N$6),"No Bonus")</f>
        <v>No Bonus</v>
      </c>
    </row>
    <row r="554" spans="1:9" x14ac:dyDescent="0.25">
      <c r="A554" s="46" t="s">
        <v>678</v>
      </c>
      <c r="B554" s="47" t="s">
        <v>117</v>
      </c>
      <c r="C554" s="46" t="s">
        <v>603</v>
      </c>
      <c r="D554" s="48">
        <v>40850</v>
      </c>
      <c r="E554" s="49">
        <v>10</v>
      </c>
      <c r="F554" s="50">
        <v>115076</v>
      </c>
      <c r="G554" s="47">
        <v>2</v>
      </c>
      <c r="H554" s="51">
        <f t="shared" si="8"/>
        <v>100</v>
      </c>
      <c r="I554" s="37" t="str" cm="1">
        <f t="array" ref="I554">_xlfn.IFNA(_xlfn.IFS(G554=$M$4,$N$4,G554=$M$5,$N$5,G554=$M$6,$N$6),"No Bonus")</f>
        <v>No Bonus</v>
      </c>
    </row>
    <row r="555" spans="1:9" x14ac:dyDescent="0.25">
      <c r="A555" s="46" t="s">
        <v>679</v>
      </c>
      <c r="B555" s="47" t="s">
        <v>117</v>
      </c>
      <c r="C555" s="46" t="s">
        <v>603</v>
      </c>
      <c r="D555" s="48">
        <v>38646</v>
      </c>
      <c r="E555" s="49">
        <v>16</v>
      </c>
      <c r="F555" s="50">
        <v>83609</v>
      </c>
      <c r="G555" s="47">
        <v>2</v>
      </c>
      <c r="H555" s="51">
        <f t="shared" si="8"/>
        <v>100</v>
      </c>
      <c r="I555" s="37" t="str" cm="1">
        <f t="array" ref="I555">_xlfn.IFNA(_xlfn.IFS(G555=$M$4,$N$4,G555=$M$5,$N$5,G555=$M$6,$N$6),"No Bonus")</f>
        <v>No Bonus</v>
      </c>
    </row>
    <row r="556" spans="1:9" x14ac:dyDescent="0.25">
      <c r="A556" s="46" t="s">
        <v>680</v>
      </c>
      <c r="B556" s="47" t="s">
        <v>121</v>
      </c>
      <c r="C556" s="46" t="s">
        <v>603</v>
      </c>
      <c r="D556" s="48">
        <v>40125</v>
      </c>
      <c r="E556" s="49">
        <v>12</v>
      </c>
      <c r="F556" s="50">
        <v>46313</v>
      </c>
      <c r="G556" s="47">
        <v>5</v>
      </c>
      <c r="H556" s="51">
        <f t="shared" si="8"/>
        <v>3000</v>
      </c>
      <c r="I556" s="37" cm="1">
        <f t="array" ref="I556">_xlfn.IFNA(_xlfn.IFS(G556=$M$4,$N$4,G556=$M$5,$N$5,G556=$M$6,$N$6),"No Bonus")</f>
        <v>3000</v>
      </c>
    </row>
    <row r="557" spans="1:9" x14ac:dyDescent="0.25">
      <c r="A557" s="46" t="s">
        <v>681</v>
      </c>
      <c r="B557" s="47" t="s">
        <v>121</v>
      </c>
      <c r="C557" s="46" t="s">
        <v>603</v>
      </c>
      <c r="D557" s="48">
        <v>41215</v>
      </c>
      <c r="E557" s="49">
        <v>9</v>
      </c>
      <c r="F557" s="50">
        <v>108854</v>
      </c>
      <c r="G557" s="47">
        <v>4</v>
      </c>
      <c r="H557" s="51">
        <f t="shared" si="8"/>
        <v>1500</v>
      </c>
      <c r="I557" s="37" cm="1">
        <f t="array" ref="I557">_xlfn.IFNA(_xlfn.IFS(G557=$M$4,$N$4,G557=$M$5,$N$5,G557=$M$6,$N$6),"No Bonus")</f>
        <v>1500</v>
      </c>
    </row>
    <row r="558" spans="1:9" x14ac:dyDescent="0.25">
      <c r="A558" s="46" t="s">
        <v>682</v>
      </c>
      <c r="B558" s="47" t="s">
        <v>121</v>
      </c>
      <c r="C558" s="46" t="s">
        <v>603</v>
      </c>
      <c r="D558" s="48">
        <v>40887</v>
      </c>
      <c r="E558" s="49">
        <v>10</v>
      </c>
      <c r="F558" s="50">
        <v>94318</v>
      </c>
      <c r="G558" s="47">
        <v>4</v>
      </c>
      <c r="H558" s="51">
        <f t="shared" si="8"/>
        <v>1500</v>
      </c>
      <c r="I558" s="37" cm="1">
        <f t="array" ref="I558">_xlfn.IFNA(_xlfn.IFS(G558=$M$4,$N$4,G558=$M$5,$N$5,G558=$M$6,$N$6),"No Bonus")</f>
        <v>1500</v>
      </c>
    </row>
    <row r="559" spans="1:9" x14ac:dyDescent="0.25">
      <c r="A559" s="46" t="s">
        <v>683</v>
      </c>
      <c r="B559" s="47" t="s">
        <v>117</v>
      </c>
      <c r="C559" s="46" t="s">
        <v>603</v>
      </c>
      <c r="D559" s="48">
        <v>41956</v>
      </c>
      <c r="E559" s="49">
        <v>7</v>
      </c>
      <c r="F559" s="50">
        <v>78034</v>
      </c>
      <c r="G559" s="47">
        <v>4</v>
      </c>
      <c r="H559" s="51">
        <f t="shared" si="8"/>
        <v>1500</v>
      </c>
      <c r="I559" s="37" cm="1">
        <f t="array" ref="I559">_xlfn.IFNA(_xlfn.IFS(G559=$M$4,$N$4,G559=$M$5,$N$5,G559=$M$6,$N$6),"No Bonus")</f>
        <v>1500</v>
      </c>
    </row>
    <row r="560" spans="1:9" x14ac:dyDescent="0.25">
      <c r="A560" s="46" t="s">
        <v>684</v>
      </c>
      <c r="B560" s="47" t="s">
        <v>108</v>
      </c>
      <c r="C560" s="46" t="s">
        <v>603</v>
      </c>
      <c r="D560" s="48">
        <v>41961</v>
      </c>
      <c r="E560" s="49">
        <v>7</v>
      </c>
      <c r="F560" s="50">
        <v>121631</v>
      </c>
      <c r="G560" s="47">
        <v>4</v>
      </c>
      <c r="H560" s="51">
        <f t="shared" si="8"/>
        <v>1500</v>
      </c>
      <c r="I560" s="37" cm="1">
        <f t="array" ref="I560">_xlfn.IFNA(_xlfn.IFS(G560=$M$4,$N$4,G560=$M$5,$N$5,G560=$M$6,$N$6),"No Bonus")</f>
        <v>1500</v>
      </c>
    </row>
    <row r="561" spans="1:9" x14ac:dyDescent="0.25">
      <c r="A561" s="46" t="s">
        <v>685</v>
      </c>
      <c r="B561" s="47" t="s">
        <v>121</v>
      </c>
      <c r="C561" s="46" t="s">
        <v>603</v>
      </c>
      <c r="D561" s="48">
        <v>42332</v>
      </c>
      <c r="E561" s="49">
        <v>6</v>
      </c>
      <c r="F561" s="50">
        <v>53834</v>
      </c>
      <c r="G561" s="47">
        <v>2</v>
      </c>
      <c r="H561" s="51">
        <f t="shared" si="8"/>
        <v>100</v>
      </c>
      <c r="I561" s="37" t="str" cm="1">
        <f t="array" ref="I561">_xlfn.IFNA(_xlfn.IFS(G561=$M$4,$N$4,G561=$M$5,$N$5,G561=$M$6,$N$6),"No Bonus")</f>
        <v>No Bonus</v>
      </c>
    </row>
    <row r="562" spans="1:9" x14ac:dyDescent="0.25">
      <c r="A562" s="46" t="s">
        <v>686</v>
      </c>
      <c r="B562" s="47" t="s">
        <v>130</v>
      </c>
      <c r="C562" s="46" t="s">
        <v>603</v>
      </c>
      <c r="D562" s="48">
        <v>40885</v>
      </c>
      <c r="E562" s="49">
        <v>10</v>
      </c>
      <c r="F562" s="50">
        <v>119223</v>
      </c>
      <c r="G562" s="47">
        <v>2</v>
      </c>
      <c r="H562" s="51">
        <f t="shared" si="8"/>
        <v>100</v>
      </c>
      <c r="I562" s="37" t="str" cm="1">
        <f t="array" ref="I562">_xlfn.IFNA(_xlfn.IFS(G562=$M$4,$N$4,G562=$M$5,$N$5,G562=$M$6,$N$6),"No Bonus")</f>
        <v>No Bonus</v>
      </c>
    </row>
    <row r="563" spans="1:9" x14ac:dyDescent="0.25">
      <c r="A563" s="46" t="s">
        <v>687</v>
      </c>
      <c r="B563" s="47" t="s">
        <v>113</v>
      </c>
      <c r="C563" s="46" t="s">
        <v>603</v>
      </c>
      <c r="D563" s="48">
        <v>37214</v>
      </c>
      <c r="E563" s="49">
        <v>20</v>
      </c>
      <c r="F563" s="50">
        <v>86756</v>
      </c>
      <c r="G563" s="47">
        <v>4</v>
      </c>
      <c r="H563" s="51">
        <f t="shared" si="8"/>
        <v>1500</v>
      </c>
      <c r="I563" s="37" cm="1">
        <f t="array" ref="I563">_xlfn.IFNA(_xlfn.IFS(G563=$M$4,$N$4,G563=$M$5,$N$5,G563=$M$6,$N$6),"No Bonus")</f>
        <v>1500</v>
      </c>
    </row>
    <row r="564" spans="1:9" x14ac:dyDescent="0.25">
      <c r="A564" s="46" t="s">
        <v>688</v>
      </c>
      <c r="B564" s="47" t="s">
        <v>121</v>
      </c>
      <c r="C564" s="46" t="s">
        <v>603</v>
      </c>
      <c r="D564" s="48">
        <v>38327</v>
      </c>
      <c r="E564" s="49">
        <v>17</v>
      </c>
      <c r="F564" s="50">
        <v>74412</v>
      </c>
      <c r="G564" s="47">
        <v>4</v>
      </c>
      <c r="H564" s="51">
        <f t="shared" si="8"/>
        <v>1500</v>
      </c>
      <c r="I564" s="37" cm="1">
        <f t="array" ref="I564">_xlfn.IFNA(_xlfn.IFS(G564=$M$4,$N$4,G564=$M$5,$N$5,G564=$M$6,$N$6),"No Bonus")</f>
        <v>1500</v>
      </c>
    </row>
    <row r="565" spans="1:9" x14ac:dyDescent="0.25">
      <c r="A565" s="46" t="s">
        <v>689</v>
      </c>
      <c r="B565" s="47" t="s">
        <v>117</v>
      </c>
      <c r="C565" s="46" t="s">
        <v>603</v>
      </c>
      <c r="D565" s="48">
        <v>40524</v>
      </c>
      <c r="E565" s="49">
        <v>11</v>
      </c>
      <c r="F565" s="50">
        <v>79867</v>
      </c>
      <c r="G565" s="47">
        <v>1</v>
      </c>
      <c r="H565" s="51">
        <f t="shared" si="8"/>
        <v>0</v>
      </c>
      <c r="I565" s="37" t="str" cm="1">
        <f t="array" ref="I565">_xlfn.IFNA(_xlfn.IFS(G565=$M$4,$N$4,G565=$M$5,$N$5,G565=$M$6,$N$6),"No Bonus")</f>
        <v>No Bonus</v>
      </c>
    </row>
    <row r="566" spans="1:9" x14ac:dyDescent="0.25">
      <c r="A566" s="46" t="s">
        <v>690</v>
      </c>
      <c r="B566" s="47" t="s">
        <v>121</v>
      </c>
      <c r="C566" s="46" t="s">
        <v>603</v>
      </c>
      <c r="D566" s="48">
        <v>41244</v>
      </c>
      <c r="E566" s="49">
        <v>9</v>
      </c>
      <c r="F566" s="50">
        <v>84524</v>
      </c>
      <c r="G566" s="47">
        <v>5</v>
      </c>
      <c r="H566" s="51">
        <f t="shared" si="8"/>
        <v>3000</v>
      </c>
      <c r="I566" s="37" cm="1">
        <f t="array" ref="I566">_xlfn.IFNA(_xlfn.IFS(G566=$M$4,$N$4,G566=$M$5,$N$5,G566=$M$6,$N$6),"No Bonus")</f>
        <v>3000</v>
      </c>
    </row>
    <row r="567" spans="1:9" x14ac:dyDescent="0.25">
      <c r="A567" s="46" t="s">
        <v>691</v>
      </c>
      <c r="B567" s="47" t="s">
        <v>108</v>
      </c>
      <c r="C567" s="46" t="s">
        <v>692</v>
      </c>
      <c r="D567" s="48">
        <v>41639</v>
      </c>
      <c r="E567" s="49">
        <v>8</v>
      </c>
      <c r="F567" s="50">
        <v>107090</v>
      </c>
      <c r="G567" s="47">
        <v>2</v>
      </c>
      <c r="H567" s="51">
        <f t="shared" si="8"/>
        <v>100</v>
      </c>
      <c r="I567" s="37" t="str" cm="1">
        <f t="array" ref="I567">_xlfn.IFNA(_xlfn.IFS(G567=$M$4,$N$4,G567=$M$5,$N$5,G567=$M$6,$N$6),"No Bonus")</f>
        <v>No Bonus</v>
      </c>
    </row>
    <row r="568" spans="1:9" x14ac:dyDescent="0.25">
      <c r="A568" s="46" t="s">
        <v>693</v>
      </c>
      <c r="B568" s="47" t="s">
        <v>117</v>
      </c>
      <c r="C568" s="46" t="s">
        <v>692</v>
      </c>
      <c r="D568" s="48">
        <v>41652</v>
      </c>
      <c r="E568" s="49">
        <v>8</v>
      </c>
      <c r="F568" s="50">
        <v>61979</v>
      </c>
      <c r="G568" s="47">
        <v>1</v>
      </c>
      <c r="H568" s="51">
        <f t="shared" si="8"/>
        <v>0</v>
      </c>
      <c r="I568" s="37" t="str" cm="1">
        <f t="array" ref="I568">_xlfn.IFNA(_xlfn.IFS(G568=$M$4,$N$4,G568=$M$5,$N$5,G568=$M$6,$N$6),"No Bonus")</f>
        <v>No Bonus</v>
      </c>
    </row>
    <row r="569" spans="1:9" x14ac:dyDescent="0.25">
      <c r="A569" s="46" t="s">
        <v>694</v>
      </c>
      <c r="B569" s="47" t="s">
        <v>117</v>
      </c>
      <c r="C569" s="46" t="s">
        <v>692</v>
      </c>
      <c r="D569" s="48">
        <v>41987</v>
      </c>
      <c r="E569" s="49">
        <v>7</v>
      </c>
      <c r="F569" s="50">
        <v>110448</v>
      </c>
      <c r="G569" s="47">
        <v>1</v>
      </c>
      <c r="H569" s="51">
        <f t="shared" si="8"/>
        <v>0</v>
      </c>
      <c r="I569" s="37" t="str" cm="1">
        <f t="array" ref="I569">_xlfn.IFNA(_xlfn.IFS(G569=$M$4,$N$4,G569=$M$5,$N$5,G569=$M$6,$N$6),"No Bonus")</f>
        <v>No Bonus</v>
      </c>
    </row>
    <row r="570" spans="1:9" x14ac:dyDescent="0.25">
      <c r="A570" s="46" t="s">
        <v>695</v>
      </c>
      <c r="B570" s="47" t="s">
        <v>121</v>
      </c>
      <c r="C570" s="46" t="s">
        <v>692</v>
      </c>
      <c r="D570" s="48">
        <v>40536</v>
      </c>
      <c r="E570" s="49">
        <v>11</v>
      </c>
      <c r="F570" s="50">
        <v>101758</v>
      </c>
      <c r="G570" s="47">
        <v>4</v>
      </c>
      <c r="H570" s="51">
        <f t="shared" si="8"/>
        <v>1500</v>
      </c>
      <c r="I570" s="37" cm="1">
        <f t="array" ref="I570">_xlfn.IFNA(_xlfn.IFS(G570=$M$4,$N$4,G570=$M$5,$N$5,G570=$M$6,$N$6),"No Bonus")</f>
        <v>1500</v>
      </c>
    </row>
    <row r="571" spans="1:9" x14ac:dyDescent="0.25">
      <c r="A571" s="46" t="s">
        <v>696</v>
      </c>
      <c r="B571" s="47" t="s">
        <v>108</v>
      </c>
      <c r="C571" s="46" t="s">
        <v>692</v>
      </c>
      <c r="D571" s="48">
        <v>39816</v>
      </c>
      <c r="E571" s="49">
        <v>13</v>
      </c>
      <c r="F571" s="50">
        <v>98770</v>
      </c>
      <c r="G571" s="47">
        <v>1</v>
      </c>
      <c r="H571" s="51">
        <f t="shared" si="8"/>
        <v>0</v>
      </c>
      <c r="I571" s="37" t="str" cm="1">
        <f t="array" ref="I571">_xlfn.IFNA(_xlfn.IFS(G571=$M$4,$N$4,G571=$M$5,$N$5,G571=$M$6,$N$6),"No Bonus")</f>
        <v>No Bonus</v>
      </c>
    </row>
    <row r="572" spans="1:9" x14ac:dyDescent="0.25">
      <c r="A572" s="46" t="s">
        <v>697</v>
      </c>
      <c r="B572" s="47" t="s">
        <v>121</v>
      </c>
      <c r="C572" s="46" t="s">
        <v>692</v>
      </c>
      <c r="D572" s="48">
        <v>36884</v>
      </c>
      <c r="E572" s="49">
        <v>21</v>
      </c>
      <c r="F572" s="50">
        <v>100248</v>
      </c>
      <c r="G572" s="47">
        <v>4</v>
      </c>
      <c r="H572" s="51">
        <f t="shared" si="8"/>
        <v>1500</v>
      </c>
      <c r="I572" s="37" cm="1">
        <f t="array" ref="I572">_xlfn.IFNA(_xlfn.IFS(G572=$M$4,$N$4,G572=$M$5,$N$5,G572=$M$6,$N$6),"No Bonus")</f>
        <v>1500</v>
      </c>
    </row>
    <row r="573" spans="1:9" x14ac:dyDescent="0.25">
      <c r="A573" s="46" t="s">
        <v>698</v>
      </c>
      <c r="B573" s="47" t="s">
        <v>117</v>
      </c>
      <c r="C573" s="46" t="s">
        <v>692</v>
      </c>
      <c r="D573" s="48">
        <v>37604</v>
      </c>
      <c r="E573" s="49">
        <v>19</v>
      </c>
      <c r="F573" s="50">
        <v>68370</v>
      </c>
      <c r="G573" s="47">
        <v>4</v>
      </c>
      <c r="H573" s="51">
        <f t="shared" si="8"/>
        <v>1500</v>
      </c>
      <c r="I573" s="37" cm="1">
        <f t="array" ref="I573">_xlfn.IFNA(_xlfn.IFS(G573=$M$4,$N$4,G573=$M$5,$N$5,G573=$M$6,$N$6),"No Bonus")</f>
        <v>1500</v>
      </c>
    </row>
    <row r="574" spans="1:9" x14ac:dyDescent="0.25">
      <c r="A574" s="46" t="s">
        <v>699</v>
      </c>
      <c r="B574" s="47" t="s">
        <v>121</v>
      </c>
      <c r="C574" s="46" t="s">
        <v>692</v>
      </c>
      <c r="D574" s="48">
        <v>37609</v>
      </c>
      <c r="E574" s="49">
        <v>19</v>
      </c>
      <c r="F574" s="50">
        <v>52504</v>
      </c>
      <c r="G574" s="47">
        <v>4</v>
      </c>
      <c r="H574" s="51">
        <f t="shared" si="8"/>
        <v>1500</v>
      </c>
      <c r="I574" s="37" cm="1">
        <f t="array" ref="I574">_xlfn.IFNA(_xlfn.IFS(G574=$M$4,$N$4,G574=$M$5,$N$5,G574=$M$6,$N$6),"No Bonus")</f>
        <v>1500</v>
      </c>
    </row>
    <row r="575" spans="1:9" x14ac:dyDescent="0.25">
      <c r="A575" s="46" t="s">
        <v>700</v>
      </c>
      <c r="B575" s="47" t="s">
        <v>115</v>
      </c>
      <c r="C575" s="46" t="s">
        <v>692</v>
      </c>
      <c r="D575" s="48">
        <v>38703</v>
      </c>
      <c r="E575" s="49">
        <v>16</v>
      </c>
      <c r="F575" s="50">
        <v>47140</v>
      </c>
      <c r="G575" s="47">
        <v>5</v>
      </c>
      <c r="H575" s="51">
        <f t="shared" si="8"/>
        <v>3000</v>
      </c>
      <c r="I575" s="37" cm="1">
        <f t="array" ref="I575">_xlfn.IFNA(_xlfn.IFS(G575=$M$4,$N$4,G575=$M$5,$N$5,G575=$M$6,$N$6),"No Bonus")</f>
        <v>3000</v>
      </c>
    </row>
    <row r="576" spans="1:9" x14ac:dyDescent="0.25">
      <c r="A576" s="46" t="s">
        <v>701</v>
      </c>
      <c r="B576" s="47" t="s">
        <v>130</v>
      </c>
      <c r="C576" s="46" t="s">
        <v>692</v>
      </c>
      <c r="D576" s="48">
        <v>40526</v>
      </c>
      <c r="E576" s="49">
        <v>11</v>
      </c>
      <c r="F576" s="50">
        <v>100874</v>
      </c>
      <c r="G576" s="47">
        <v>3</v>
      </c>
      <c r="H576" s="51">
        <f t="shared" si="8"/>
        <v>900</v>
      </c>
      <c r="I576" s="37" cm="1">
        <f t="array" ref="I576">_xlfn.IFNA(_xlfn.IFS(G576=$M$4,$N$4,G576=$M$5,$N$5,G576=$M$6,$N$6),"No Bonus")</f>
        <v>900</v>
      </c>
    </row>
    <row r="577" spans="1:9" x14ac:dyDescent="0.25">
      <c r="A577" s="46" t="s">
        <v>702</v>
      </c>
      <c r="B577" s="47" t="s">
        <v>108</v>
      </c>
      <c r="C577" s="46" t="s">
        <v>692</v>
      </c>
      <c r="D577" s="48">
        <v>40893</v>
      </c>
      <c r="E577" s="49">
        <v>10</v>
      </c>
      <c r="F577" s="50">
        <v>59380</v>
      </c>
      <c r="G577" s="47">
        <v>2</v>
      </c>
      <c r="H577" s="51">
        <f t="shared" si="8"/>
        <v>100</v>
      </c>
      <c r="I577" s="37" t="str" cm="1">
        <f t="array" ref="I577">_xlfn.IFNA(_xlfn.IFS(G577=$M$4,$N$4,G577=$M$5,$N$5,G577=$M$6,$N$6),"No Bonus")</f>
        <v>No Bonus</v>
      </c>
    </row>
    <row r="578" spans="1:9" x14ac:dyDescent="0.25">
      <c r="A578" s="46" t="s">
        <v>703</v>
      </c>
      <c r="B578" s="47" t="s">
        <v>113</v>
      </c>
      <c r="C578" s="46" t="s">
        <v>692</v>
      </c>
      <c r="D578" s="48">
        <v>41665</v>
      </c>
      <c r="E578" s="49">
        <v>7</v>
      </c>
      <c r="F578" s="50">
        <v>59840</v>
      </c>
      <c r="G578" s="47">
        <v>2</v>
      </c>
      <c r="H578" s="51">
        <f t="shared" si="8"/>
        <v>100</v>
      </c>
      <c r="I578" s="37" t="str" cm="1">
        <f t="array" ref="I578">_xlfn.IFNA(_xlfn.IFS(G578=$M$4,$N$4,G578=$M$5,$N$5,G578=$M$6,$N$6),"No Bonus")</f>
        <v>No Bonus</v>
      </c>
    </row>
    <row r="579" spans="1:9" x14ac:dyDescent="0.25">
      <c r="A579" s="46" t="s">
        <v>704</v>
      </c>
      <c r="B579" s="47" t="s">
        <v>108</v>
      </c>
      <c r="C579" s="46" t="s">
        <v>692</v>
      </c>
      <c r="D579" s="48">
        <v>40201</v>
      </c>
      <c r="E579" s="49">
        <v>11</v>
      </c>
      <c r="F579" s="50">
        <v>73326</v>
      </c>
      <c r="G579" s="47">
        <v>3</v>
      </c>
      <c r="H579" s="51">
        <f t="shared" si="8"/>
        <v>900</v>
      </c>
      <c r="I579" s="37" cm="1">
        <f t="array" ref="I579">_xlfn.IFNA(_xlfn.IFS(G579=$M$4,$N$4,G579=$M$5,$N$5,G579=$M$6,$N$6),"No Bonus")</f>
        <v>900</v>
      </c>
    </row>
    <row r="580" spans="1:9" x14ac:dyDescent="0.25">
      <c r="A580" s="46" t="s">
        <v>705</v>
      </c>
      <c r="B580" s="47" t="s">
        <v>113</v>
      </c>
      <c r="C580" s="46" t="s">
        <v>692</v>
      </c>
      <c r="D580" s="48">
        <v>40212</v>
      </c>
      <c r="E580" s="49">
        <v>11</v>
      </c>
      <c r="F580" s="50">
        <v>111686</v>
      </c>
      <c r="G580" s="47">
        <v>2</v>
      </c>
      <c r="H580" s="51">
        <f t="shared" ref="H580:H643" si="9">IF(G580=$M$8,$N$8,IF(G580=$M$7,$N$7,IF(G580=$M$6,$N$6,IF(G580=$M$5,$N$5,IF(G580=$M$4,$N$4)))))</f>
        <v>100</v>
      </c>
      <c r="I580" s="37" t="str" cm="1">
        <f t="array" ref="I580">_xlfn.IFNA(_xlfn.IFS(G580=$M$4,$N$4,G580=$M$5,$N$5,G580=$M$6,$N$6),"No Bonus")</f>
        <v>No Bonus</v>
      </c>
    </row>
    <row r="581" spans="1:9" x14ac:dyDescent="0.25">
      <c r="A581" s="46" t="s">
        <v>706</v>
      </c>
      <c r="B581" s="47" t="s">
        <v>121</v>
      </c>
      <c r="C581" s="46" t="s">
        <v>692</v>
      </c>
      <c r="D581" s="48">
        <v>40219</v>
      </c>
      <c r="E581" s="49">
        <v>11</v>
      </c>
      <c r="F581" s="50">
        <v>118791</v>
      </c>
      <c r="G581" s="47">
        <v>2</v>
      </c>
      <c r="H581" s="51">
        <f t="shared" si="9"/>
        <v>100</v>
      </c>
      <c r="I581" s="37" t="str" cm="1">
        <f t="array" ref="I581">_xlfn.IFNA(_xlfn.IFS(G581=$M$4,$N$4,G581=$M$5,$N$5,G581=$M$6,$N$6),"No Bonus")</f>
        <v>No Bonus</v>
      </c>
    </row>
    <row r="582" spans="1:9" x14ac:dyDescent="0.25">
      <c r="A582" s="46" t="s">
        <v>707</v>
      </c>
      <c r="B582" s="47" t="s">
        <v>121</v>
      </c>
      <c r="C582" s="46" t="s">
        <v>692</v>
      </c>
      <c r="D582" s="48">
        <v>40215</v>
      </c>
      <c r="E582" s="49">
        <v>11</v>
      </c>
      <c r="F582" s="50">
        <v>55164</v>
      </c>
      <c r="G582" s="47">
        <v>5</v>
      </c>
      <c r="H582" s="51">
        <f t="shared" si="9"/>
        <v>3000</v>
      </c>
      <c r="I582" s="37" cm="1">
        <f t="array" ref="I582">_xlfn.IFNA(_xlfn.IFS(G582=$M$4,$N$4,G582=$M$5,$N$5,G582=$M$6,$N$6),"No Bonus")</f>
        <v>3000</v>
      </c>
    </row>
    <row r="583" spans="1:9" x14ac:dyDescent="0.25">
      <c r="A583" s="46" t="s">
        <v>708</v>
      </c>
      <c r="B583" s="47" t="s">
        <v>130</v>
      </c>
      <c r="C583" s="46" t="s">
        <v>692</v>
      </c>
      <c r="D583" s="48">
        <v>36920</v>
      </c>
      <c r="E583" s="49">
        <v>20</v>
      </c>
      <c r="F583" s="50">
        <v>51435</v>
      </c>
      <c r="G583" s="47">
        <v>5</v>
      </c>
      <c r="H583" s="51">
        <f t="shared" si="9"/>
        <v>3000</v>
      </c>
      <c r="I583" s="37" cm="1">
        <f t="array" ref="I583">_xlfn.IFNA(_xlfn.IFS(G583=$M$4,$N$4,G583=$M$5,$N$5,G583=$M$6,$N$6),"No Bonus")</f>
        <v>3000</v>
      </c>
    </row>
    <row r="584" spans="1:9" x14ac:dyDescent="0.25">
      <c r="A584" s="46" t="s">
        <v>709</v>
      </c>
      <c r="B584" s="47" t="s">
        <v>121</v>
      </c>
      <c r="C584" s="46" t="s">
        <v>692</v>
      </c>
      <c r="D584" s="48">
        <v>37274</v>
      </c>
      <c r="E584" s="49">
        <v>20</v>
      </c>
      <c r="F584" s="50">
        <v>97490</v>
      </c>
      <c r="G584" s="47">
        <v>2</v>
      </c>
      <c r="H584" s="51">
        <f t="shared" si="9"/>
        <v>100</v>
      </c>
      <c r="I584" s="37" t="str" cm="1">
        <f t="array" ref="I584">_xlfn.IFNA(_xlfn.IFS(G584=$M$4,$N$4,G584=$M$5,$N$5,G584=$M$6,$N$6),"No Bonus")</f>
        <v>No Bonus</v>
      </c>
    </row>
    <row r="585" spans="1:9" x14ac:dyDescent="0.25">
      <c r="A585" s="46" t="s">
        <v>710</v>
      </c>
      <c r="B585" s="47" t="s">
        <v>117</v>
      </c>
      <c r="C585" s="46" t="s">
        <v>692</v>
      </c>
      <c r="D585" s="48">
        <v>37292</v>
      </c>
      <c r="E585" s="49">
        <v>19</v>
      </c>
      <c r="F585" s="50">
        <v>107099</v>
      </c>
      <c r="G585" s="47">
        <v>5</v>
      </c>
      <c r="H585" s="51">
        <f t="shared" si="9"/>
        <v>3000</v>
      </c>
      <c r="I585" s="37" cm="1">
        <f t="array" ref="I585">_xlfn.IFNA(_xlfn.IFS(G585=$M$4,$N$4,G585=$M$5,$N$5,G585=$M$6,$N$6),"No Bonus")</f>
        <v>3000</v>
      </c>
    </row>
    <row r="586" spans="1:9" x14ac:dyDescent="0.25">
      <c r="A586" s="46" t="s">
        <v>711</v>
      </c>
      <c r="B586" s="47" t="s">
        <v>115</v>
      </c>
      <c r="C586" s="46" t="s">
        <v>692</v>
      </c>
      <c r="D586" s="48">
        <v>37635</v>
      </c>
      <c r="E586" s="49">
        <v>19</v>
      </c>
      <c r="F586" s="50">
        <v>69464</v>
      </c>
      <c r="G586" s="47">
        <v>4</v>
      </c>
      <c r="H586" s="51">
        <f t="shared" si="9"/>
        <v>1500</v>
      </c>
      <c r="I586" s="37" cm="1">
        <f t="array" ref="I586">_xlfn.IFNA(_xlfn.IFS(G586=$M$4,$N$4,G586=$M$5,$N$5,G586=$M$6,$N$6),"No Bonus")</f>
        <v>1500</v>
      </c>
    </row>
    <row r="587" spans="1:9" x14ac:dyDescent="0.25">
      <c r="A587" s="46" t="s">
        <v>712</v>
      </c>
      <c r="B587" s="47" t="s">
        <v>113</v>
      </c>
      <c r="C587" s="46" t="s">
        <v>692</v>
      </c>
      <c r="D587" s="48">
        <v>39105</v>
      </c>
      <c r="E587" s="49">
        <v>14</v>
      </c>
      <c r="F587" s="50">
        <v>84796</v>
      </c>
      <c r="G587" s="47">
        <v>1</v>
      </c>
      <c r="H587" s="51">
        <f t="shared" si="9"/>
        <v>0</v>
      </c>
      <c r="I587" s="37" t="str" cm="1">
        <f t="array" ref="I587">_xlfn.IFNA(_xlfn.IFS(G587=$M$4,$N$4,G587=$M$5,$N$5,G587=$M$6,$N$6),"No Bonus")</f>
        <v>No Bonus</v>
      </c>
    </row>
    <row r="588" spans="1:9" x14ac:dyDescent="0.25">
      <c r="A588" s="46" t="s">
        <v>713</v>
      </c>
      <c r="B588" s="47" t="s">
        <v>117</v>
      </c>
      <c r="C588" s="46" t="s">
        <v>692</v>
      </c>
      <c r="D588" s="48">
        <v>41659</v>
      </c>
      <c r="E588" s="49">
        <v>8</v>
      </c>
      <c r="F588" s="50">
        <v>111472</v>
      </c>
      <c r="G588" s="47">
        <v>3</v>
      </c>
      <c r="H588" s="51">
        <f t="shared" si="9"/>
        <v>900</v>
      </c>
      <c r="I588" s="37" cm="1">
        <f t="array" ref="I588">_xlfn.IFNA(_xlfn.IFS(G588=$M$4,$N$4,G588=$M$5,$N$5,G588=$M$6,$N$6),"No Bonus")</f>
        <v>900</v>
      </c>
    </row>
    <row r="589" spans="1:9" x14ac:dyDescent="0.25">
      <c r="A589" s="46" t="s">
        <v>714</v>
      </c>
      <c r="B589" s="47" t="s">
        <v>117</v>
      </c>
      <c r="C589" s="46" t="s">
        <v>692</v>
      </c>
      <c r="D589" s="48">
        <v>42068</v>
      </c>
      <c r="E589" s="49">
        <v>6</v>
      </c>
      <c r="F589" s="50">
        <v>43558</v>
      </c>
      <c r="G589" s="47">
        <v>3</v>
      </c>
      <c r="H589" s="51">
        <f t="shared" si="9"/>
        <v>900</v>
      </c>
      <c r="I589" s="37" cm="1">
        <f t="array" ref="I589">_xlfn.IFNA(_xlfn.IFS(G589=$M$4,$N$4,G589=$M$5,$N$5,G589=$M$6,$N$6),"No Bonus")</f>
        <v>900</v>
      </c>
    </row>
    <row r="590" spans="1:9" x14ac:dyDescent="0.25">
      <c r="A590" s="46" t="s">
        <v>715</v>
      </c>
      <c r="B590" s="47" t="s">
        <v>117</v>
      </c>
      <c r="C590" s="46" t="s">
        <v>692</v>
      </c>
      <c r="D590" s="48">
        <v>39862</v>
      </c>
      <c r="E590" s="49">
        <v>12</v>
      </c>
      <c r="F590" s="50">
        <v>122616</v>
      </c>
      <c r="G590" s="47">
        <v>4</v>
      </c>
      <c r="H590" s="51">
        <f t="shared" si="9"/>
        <v>1500</v>
      </c>
      <c r="I590" s="37" cm="1">
        <f t="array" ref="I590">_xlfn.IFNA(_xlfn.IFS(G590=$M$4,$N$4,G590=$M$5,$N$5,G590=$M$6,$N$6),"No Bonus")</f>
        <v>1500</v>
      </c>
    </row>
    <row r="591" spans="1:9" x14ac:dyDescent="0.25">
      <c r="A591" s="46" t="s">
        <v>716</v>
      </c>
      <c r="B591" s="47" t="s">
        <v>121</v>
      </c>
      <c r="C591" s="46" t="s">
        <v>692</v>
      </c>
      <c r="D591" s="48">
        <v>36939</v>
      </c>
      <c r="E591" s="49">
        <v>20</v>
      </c>
      <c r="F591" s="50">
        <v>72880</v>
      </c>
      <c r="G591" s="47">
        <v>5</v>
      </c>
      <c r="H591" s="51">
        <f t="shared" si="9"/>
        <v>3000</v>
      </c>
      <c r="I591" s="37" cm="1">
        <f t="array" ref="I591">_xlfn.IFNA(_xlfn.IFS(G591=$M$4,$N$4,G591=$M$5,$N$5,G591=$M$6,$N$6),"No Bonus")</f>
        <v>3000</v>
      </c>
    </row>
    <row r="592" spans="1:9" x14ac:dyDescent="0.25">
      <c r="A592" s="46" t="s">
        <v>717</v>
      </c>
      <c r="B592" s="47" t="s">
        <v>108</v>
      </c>
      <c r="C592" s="46" t="s">
        <v>692</v>
      </c>
      <c r="D592" s="48">
        <v>36947</v>
      </c>
      <c r="E592" s="49">
        <v>20</v>
      </c>
      <c r="F592" s="50">
        <v>44395</v>
      </c>
      <c r="G592" s="47">
        <v>5</v>
      </c>
      <c r="H592" s="51">
        <f t="shared" si="9"/>
        <v>3000</v>
      </c>
      <c r="I592" s="37" cm="1">
        <f t="array" ref="I592">_xlfn.IFNA(_xlfn.IFS(G592=$M$4,$N$4,G592=$M$5,$N$5,G592=$M$6,$N$6),"No Bonus")</f>
        <v>3000</v>
      </c>
    </row>
    <row r="593" spans="1:9" x14ac:dyDescent="0.25">
      <c r="A593" s="46" t="s">
        <v>718</v>
      </c>
      <c r="B593" s="47" t="s">
        <v>117</v>
      </c>
      <c r="C593" s="46" t="s">
        <v>692</v>
      </c>
      <c r="D593" s="48">
        <v>37323</v>
      </c>
      <c r="E593" s="49">
        <v>19</v>
      </c>
      <c r="F593" s="50">
        <v>46803</v>
      </c>
      <c r="G593" s="47">
        <v>5</v>
      </c>
      <c r="H593" s="51">
        <f t="shared" si="9"/>
        <v>3000</v>
      </c>
      <c r="I593" s="37" cm="1">
        <f t="array" ref="I593">_xlfn.IFNA(_xlfn.IFS(G593=$M$4,$N$4,G593=$M$5,$N$5,G593=$M$6,$N$6),"No Bonus")</f>
        <v>3000</v>
      </c>
    </row>
    <row r="594" spans="1:9" x14ac:dyDescent="0.25">
      <c r="A594" s="46" t="s">
        <v>719</v>
      </c>
      <c r="B594" s="47" t="s">
        <v>117</v>
      </c>
      <c r="C594" s="46" t="s">
        <v>692</v>
      </c>
      <c r="D594" s="48">
        <v>39871</v>
      </c>
      <c r="E594" s="49">
        <v>12</v>
      </c>
      <c r="F594" s="50">
        <v>110697</v>
      </c>
      <c r="G594" s="47">
        <v>2</v>
      </c>
      <c r="H594" s="51">
        <f t="shared" si="9"/>
        <v>100</v>
      </c>
      <c r="I594" s="37" t="str" cm="1">
        <f t="array" ref="I594">_xlfn.IFNA(_xlfn.IFS(G594=$M$4,$N$4,G594=$M$5,$N$5,G594=$M$6,$N$6),"No Bonus")</f>
        <v>No Bonus</v>
      </c>
    </row>
    <row r="595" spans="1:9" x14ac:dyDescent="0.25">
      <c r="A595" s="46" t="s">
        <v>720</v>
      </c>
      <c r="B595" s="47" t="s">
        <v>108</v>
      </c>
      <c r="C595" s="46" t="s">
        <v>692</v>
      </c>
      <c r="D595" s="48">
        <v>40231</v>
      </c>
      <c r="E595" s="49">
        <v>11</v>
      </c>
      <c r="F595" s="50">
        <v>71466</v>
      </c>
      <c r="G595" s="47">
        <v>5</v>
      </c>
      <c r="H595" s="51">
        <f t="shared" si="9"/>
        <v>3000</v>
      </c>
      <c r="I595" s="37" cm="1">
        <f t="array" ref="I595">_xlfn.IFNA(_xlfn.IFS(G595=$M$4,$N$4,G595=$M$5,$N$5,G595=$M$6,$N$6),"No Bonus")</f>
        <v>3000</v>
      </c>
    </row>
    <row r="596" spans="1:9" x14ac:dyDescent="0.25">
      <c r="A596" s="46" t="s">
        <v>721</v>
      </c>
      <c r="B596" s="47" t="s">
        <v>117</v>
      </c>
      <c r="C596" s="46" t="s">
        <v>692</v>
      </c>
      <c r="D596" s="48">
        <v>42094</v>
      </c>
      <c r="E596" s="49">
        <v>6</v>
      </c>
      <c r="F596" s="50">
        <v>51250</v>
      </c>
      <c r="G596" s="47">
        <v>4</v>
      </c>
      <c r="H596" s="51">
        <f t="shared" si="9"/>
        <v>1500</v>
      </c>
      <c r="I596" s="37" cm="1">
        <f t="array" ref="I596">_xlfn.IFNA(_xlfn.IFS(G596=$M$4,$N$4,G596=$M$5,$N$5,G596=$M$6,$N$6),"No Bonus")</f>
        <v>1500</v>
      </c>
    </row>
    <row r="597" spans="1:9" x14ac:dyDescent="0.25">
      <c r="A597" s="46" t="s">
        <v>722</v>
      </c>
      <c r="B597" s="47" t="s">
        <v>117</v>
      </c>
      <c r="C597" s="46" t="s">
        <v>692</v>
      </c>
      <c r="D597" s="48">
        <v>40261</v>
      </c>
      <c r="E597" s="49">
        <v>11</v>
      </c>
      <c r="F597" s="50">
        <v>76713</v>
      </c>
      <c r="G597" s="47">
        <v>3</v>
      </c>
      <c r="H597" s="51">
        <f t="shared" si="9"/>
        <v>900</v>
      </c>
      <c r="I597" s="37" cm="1">
        <f t="array" ref="I597">_xlfn.IFNA(_xlfn.IFS(G597=$M$4,$N$4,G597=$M$5,$N$5,G597=$M$6,$N$6),"No Bonus")</f>
        <v>900</v>
      </c>
    </row>
    <row r="598" spans="1:9" x14ac:dyDescent="0.25">
      <c r="A598" s="46" t="s">
        <v>723</v>
      </c>
      <c r="B598" s="47" t="s">
        <v>117</v>
      </c>
      <c r="C598" s="46" t="s">
        <v>692</v>
      </c>
      <c r="D598" s="48">
        <v>36974</v>
      </c>
      <c r="E598" s="49">
        <v>20</v>
      </c>
      <c r="F598" s="50">
        <v>70171</v>
      </c>
      <c r="G598" s="47">
        <v>3</v>
      </c>
      <c r="H598" s="51">
        <f t="shared" si="9"/>
        <v>900</v>
      </c>
      <c r="I598" s="37" cm="1">
        <f t="array" ref="I598">_xlfn.IFNA(_xlfn.IFS(G598=$M$4,$N$4,G598=$M$5,$N$5,G598=$M$6,$N$6),"No Bonus")</f>
        <v>900</v>
      </c>
    </row>
    <row r="599" spans="1:9" x14ac:dyDescent="0.25">
      <c r="A599" s="46" t="s">
        <v>724</v>
      </c>
      <c r="B599" s="47" t="s">
        <v>121</v>
      </c>
      <c r="C599" s="46" t="s">
        <v>692</v>
      </c>
      <c r="D599" s="48">
        <v>37720</v>
      </c>
      <c r="E599" s="49">
        <v>18</v>
      </c>
      <c r="F599" s="50">
        <v>97105</v>
      </c>
      <c r="G599" s="47">
        <v>3</v>
      </c>
      <c r="H599" s="51">
        <f t="shared" si="9"/>
        <v>900</v>
      </c>
      <c r="I599" s="37" cm="1">
        <f t="array" ref="I599">_xlfn.IFNA(_xlfn.IFS(G599=$M$4,$N$4,G599=$M$5,$N$5,G599=$M$6,$N$6),"No Bonus")</f>
        <v>900</v>
      </c>
    </row>
    <row r="600" spans="1:9" x14ac:dyDescent="0.25">
      <c r="A600" s="46" t="s">
        <v>725</v>
      </c>
      <c r="B600" s="47" t="s">
        <v>117</v>
      </c>
      <c r="C600" s="46" t="s">
        <v>692</v>
      </c>
      <c r="D600" s="48">
        <v>39934</v>
      </c>
      <c r="E600" s="49">
        <v>12</v>
      </c>
      <c r="F600" s="50">
        <v>79550</v>
      </c>
      <c r="G600" s="47">
        <v>5</v>
      </c>
      <c r="H600" s="51">
        <f t="shared" si="9"/>
        <v>3000</v>
      </c>
      <c r="I600" s="37" cm="1">
        <f t="array" ref="I600">_xlfn.IFNA(_xlfn.IFS(G600=$M$4,$N$4,G600=$M$5,$N$5,G600=$M$6,$N$6),"No Bonus")</f>
        <v>3000</v>
      </c>
    </row>
    <row r="601" spans="1:9" x14ac:dyDescent="0.25">
      <c r="A601" s="46" t="s">
        <v>726</v>
      </c>
      <c r="B601" s="47" t="s">
        <v>108</v>
      </c>
      <c r="C601" s="46" t="s">
        <v>692</v>
      </c>
      <c r="D601" s="48">
        <v>37368</v>
      </c>
      <c r="E601" s="49">
        <v>19</v>
      </c>
      <c r="F601" s="50">
        <v>85241</v>
      </c>
      <c r="G601" s="47">
        <v>3</v>
      </c>
      <c r="H601" s="51">
        <f t="shared" si="9"/>
        <v>900</v>
      </c>
      <c r="I601" s="37" cm="1">
        <f t="array" ref="I601">_xlfn.IFNA(_xlfn.IFS(G601=$M$4,$N$4,G601=$M$5,$N$5,G601=$M$6,$N$6),"No Bonus")</f>
        <v>900</v>
      </c>
    </row>
    <row r="602" spans="1:9" x14ac:dyDescent="0.25">
      <c r="A602" s="46" t="s">
        <v>727</v>
      </c>
      <c r="B602" s="47" t="s">
        <v>117</v>
      </c>
      <c r="C602" s="46" t="s">
        <v>692</v>
      </c>
      <c r="D602" s="48">
        <v>37390</v>
      </c>
      <c r="E602" s="49">
        <v>19</v>
      </c>
      <c r="F602" s="50">
        <v>102721</v>
      </c>
      <c r="G602" s="47">
        <v>4</v>
      </c>
      <c r="H602" s="51">
        <f t="shared" si="9"/>
        <v>1500</v>
      </c>
      <c r="I602" s="37" cm="1">
        <f t="array" ref="I602">_xlfn.IFNA(_xlfn.IFS(G602=$M$4,$N$4,G602=$M$5,$N$5,G602=$M$6,$N$6),"No Bonus")</f>
        <v>1500</v>
      </c>
    </row>
    <row r="603" spans="1:9" x14ac:dyDescent="0.25">
      <c r="A603" s="46" t="s">
        <v>728</v>
      </c>
      <c r="B603" s="47" t="s">
        <v>108</v>
      </c>
      <c r="C603" s="46" t="s">
        <v>692</v>
      </c>
      <c r="D603" s="48">
        <v>38853</v>
      </c>
      <c r="E603" s="49">
        <v>15</v>
      </c>
      <c r="F603" s="50">
        <v>60764</v>
      </c>
      <c r="G603" s="47">
        <v>4</v>
      </c>
      <c r="H603" s="51">
        <f t="shared" si="9"/>
        <v>1500</v>
      </c>
      <c r="I603" s="37" cm="1">
        <f t="array" ref="I603">_xlfn.IFNA(_xlfn.IFS(G603=$M$4,$N$4,G603=$M$5,$N$5,G603=$M$6,$N$6),"No Bonus")</f>
        <v>1500</v>
      </c>
    </row>
    <row r="604" spans="1:9" x14ac:dyDescent="0.25">
      <c r="A604" s="46" t="s">
        <v>729</v>
      </c>
      <c r="B604" s="47" t="s">
        <v>130</v>
      </c>
      <c r="C604" s="46" t="s">
        <v>692</v>
      </c>
      <c r="D604" s="48">
        <v>38871</v>
      </c>
      <c r="E604" s="49">
        <v>15</v>
      </c>
      <c r="F604" s="50">
        <v>110815</v>
      </c>
      <c r="G604" s="47">
        <v>5</v>
      </c>
      <c r="H604" s="51">
        <f t="shared" si="9"/>
        <v>3000</v>
      </c>
      <c r="I604" s="37" cm="1">
        <f t="array" ref="I604">_xlfn.IFNA(_xlfn.IFS(G604=$M$4,$N$4,G604=$M$5,$N$5,G604=$M$6,$N$6),"No Bonus")</f>
        <v>3000</v>
      </c>
    </row>
    <row r="605" spans="1:9" x14ac:dyDescent="0.25">
      <c r="A605" s="46" t="s">
        <v>730</v>
      </c>
      <c r="B605" s="47" t="s">
        <v>121</v>
      </c>
      <c r="C605" s="46" t="s">
        <v>692</v>
      </c>
      <c r="D605" s="48">
        <v>41428</v>
      </c>
      <c r="E605" s="49">
        <v>8</v>
      </c>
      <c r="F605" s="50">
        <v>100072</v>
      </c>
      <c r="G605" s="47">
        <v>3</v>
      </c>
      <c r="H605" s="51">
        <f t="shared" si="9"/>
        <v>900</v>
      </c>
      <c r="I605" s="37" cm="1">
        <f t="array" ref="I605">_xlfn.IFNA(_xlfn.IFS(G605=$M$4,$N$4,G605=$M$5,$N$5,G605=$M$6,$N$6),"No Bonus")</f>
        <v>900</v>
      </c>
    </row>
    <row r="606" spans="1:9" x14ac:dyDescent="0.25">
      <c r="A606" s="46" t="s">
        <v>731</v>
      </c>
      <c r="B606" s="47" t="s">
        <v>121</v>
      </c>
      <c r="C606" s="46" t="s">
        <v>692</v>
      </c>
      <c r="D606" s="48">
        <v>41804</v>
      </c>
      <c r="E606" s="49">
        <v>7</v>
      </c>
      <c r="F606" s="50">
        <v>54619</v>
      </c>
      <c r="G606" s="47">
        <v>2</v>
      </c>
      <c r="H606" s="51">
        <f t="shared" si="9"/>
        <v>100</v>
      </c>
      <c r="I606" s="37" t="str" cm="1">
        <f t="array" ref="I606">_xlfn.IFNA(_xlfn.IFS(G606=$M$4,$N$4,G606=$M$5,$N$5,G606=$M$6,$N$6),"No Bonus")</f>
        <v>No Bonus</v>
      </c>
    </row>
    <row r="607" spans="1:9" x14ac:dyDescent="0.25">
      <c r="A607" s="46" t="s">
        <v>732</v>
      </c>
      <c r="B607" s="47" t="s">
        <v>117</v>
      </c>
      <c r="C607" s="46" t="s">
        <v>692</v>
      </c>
      <c r="D607" s="48">
        <v>40351</v>
      </c>
      <c r="E607" s="49">
        <v>11</v>
      </c>
      <c r="F607" s="50">
        <v>65878</v>
      </c>
      <c r="G607" s="47">
        <v>4</v>
      </c>
      <c r="H607" s="51">
        <f t="shared" si="9"/>
        <v>1500</v>
      </c>
      <c r="I607" s="37" cm="1">
        <f t="array" ref="I607">_xlfn.IFNA(_xlfn.IFS(G607=$M$4,$N$4,G607=$M$5,$N$5,G607=$M$6,$N$6),"No Bonus")</f>
        <v>1500</v>
      </c>
    </row>
    <row r="608" spans="1:9" x14ac:dyDescent="0.25">
      <c r="A608" s="46" t="s">
        <v>733</v>
      </c>
      <c r="B608" s="47" t="s">
        <v>121</v>
      </c>
      <c r="C608" s="46" t="s">
        <v>692</v>
      </c>
      <c r="D608" s="48">
        <v>40371</v>
      </c>
      <c r="E608" s="49">
        <v>11</v>
      </c>
      <c r="F608" s="50">
        <v>79913</v>
      </c>
      <c r="G608" s="47">
        <v>5</v>
      </c>
      <c r="H608" s="51">
        <f t="shared" si="9"/>
        <v>3000</v>
      </c>
      <c r="I608" s="37" cm="1">
        <f t="array" ref="I608">_xlfn.IFNA(_xlfn.IFS(G608=$M$4,$N$4,G608=$M$5,$N$5,G608=$M$6,$N$6),"No Bonus")</f>
        <v>3000</v>
      </c>
    </row>
    <row r="609" spans="1:9" x14ac:dyDescent="0.25">
      <c r="A609" s="46" t="s">
        <v>734</v>
      </c>
      <c r="B609" s="47" t="s">
        <v>108</v>
      </c>
      <c r="C609" s="46" t="s">
        <v>692</v>
      </c>
      <c r="D609" s="48">
        <v>37438</v>
      </c>
      <c r="E609" s="49">
        <v>19</v>
      </c>
      <c r="F609" s="50">
        <v>54791</v>
      </c>
      <c r="G609" s="47">
        <v>1</v>
      </c>
      <c r="H609" s="51">
        <f t="shared" si="9"/>
        <v>0</v>
      </c>
      <c r="I609" s="37" t="str" cm="1">
        <f t="array" ref="I609">_xlfn.IFNA(_xlfn.IFS(G609=$M$4,$N$4,G609=$M$5,$N$5,G609=$M$6,$N$6),"No Bonus")</f>
        <v>No Bonus</v>
      </c>
    </row>
    <row r="610" spans="1:9" x14ac:dyDescent="0.25">
      <c r="A610" s="46" t="s">
        <v>735</v>
      </c>
      <c r="B610" s="47" t="s">
        <v>113</v>
      </c>
      <c r="C610" s="46" t="s">
        <v>692</v>
      </c>
      <c r="D610" s="48">
        <v>38160</v>
      </c>
      <c r="E610" s="49">
        <v>17</v>
      </c>
      <c r="F610" s="50">
        <v>78162</v>
      </c>
      <c r="G610" s="47">
        <v>2</v>
      </c>
      <c r="H610" s="51">
        <f t="shared" si="9"/>
        <v>100</v>
      </c>
      <c r="I610" s="37" t="str" cm="1">
        <f t="array" ref="I610">_xlfn.IFNA(_xlfn.IFS(G610=$M$4,$N$4,G610=$M$5,$N$5,G610=$M$6,$N$6),"No Bonus")</f>
        <v>No Bonus</v>
      </c>
    </row>
    <row r="611" spans="1:9" x14ac:dyDescent="0.25">
      <c r="A611" s="46" t="s">
        <v>736</v>
      </c>
      <c r="B611" s="47" t="s">
        <v>130</v>
      </c>
      <c r="C611" s="46" t="s">
        <v>692</v>
      </c>
      <c r="D611" s="48">
        <v>38893</v>
      </c>
      <c r="E611" s="49">
        <v>15</v>
      </c>
      <c r="F611" s="50">
        <v>43461</v>
      </c>
      <c r="G611" s="47">
        <v>1</v>
      </c>
      <c r="H611" s="51">
        <f t="shared" si="9"/>
        <v>0</v>
      </c>
      <c r="I611" s="37" t="str" cm="1">
        <f t="array" ref="I611">_xlfn.IFNA(_xlfn.IFS(G611=$M$4,$N$4,G611=$M$5,$N$5,G611=$M$6,$N$6),"No Bonus")</f>
        <v>No Bonus</v>
      </c>
    </row>
    <row r="612" spans="1:9" x14ac:dyDescent="0.25">
      <c r="A612" s="46" t="s">
        <v>737</v>
      </c>
      <c r="B612" s="47" t="s">
        <v>117</v>
      </c>
      <c r="C612" s="46" t="s">
        <v>692</v>
      </c>
      <c r="D612" s="48">
        <v>39980</v>
      </c>
      <c r="E612" s="49">
        <v>12</v>
      </c>
      <c r="F612" s="50">
        <v>65258</v>
      </c>
      <c r="G612" s="47">
        <v>3</v>
      </c>
      <c r="H612" s="51">
        <f t="shared" si="9"/>
        <v>900</v>
      </c>
      <c r="I612" s="37" cm="1">
        <f t="array" ref="I612">_xlfn.IFNA(_xlfn.IFS(G612=$M$4,$N$4,G612=$M$5,$N$5,G612=$M$6,$N$6),"No Bonus")</f>
        <v>900</v>
      </c>
    </row>
    <row r="613" spans="1:9" x14ac:dyDescent="0.25">
      <c r="A613" s="46" t="s">
        <v>738</v>
      </c>
      <c r="B613" s="47" t="s">
        <v>113</v>
      </c>
      <c r="C613" s="46" t="s">
        <v>692</v>
      </c>
      <c r="D613" s="48">
        <v>41837</v>
      </c>
      <c r="E613" s="49">
        <v>7</v>
      </c>
      <c r="F613" s="50">
        <v>78245</v>
      </c>
      <c r="G613" s="47">
        <v>4</v>
      </c>
      <c r="H613" s="51">
        <f t="shared" si="9"/>
        <v>1500</v>
      </c>
      <c r="I613" s="37" cm="1">
        <f t="array" ref="I613">_xlfn.IFNA(_xlfn.IFS(G613=$M$4,$N$4,G613=$M$5,$N$5,G613=$M$6,$N$6),"No Bonus")</f>
        <v>1500</v>
      </c>
    </row>
    <row r="614" spans="1:9" x14ac:dyDescent="0.25">
      <c r="A614" s="46" t="s">
        <v>739</v>
      </c>
      <c r="B614" s="47" t="s">
        <v>121</v>
      </c>
      <c r="C614" s="46" t="s">
        <v>692</v>
      </c>
      <c r="D614" s="48">
        <v>37090</v>
      </c>
      <c r="E614" s="49">
        <v>20</v>
      </c>
      <c r="F614" s="50">
        <v>77028</v>
      </c>
      <c r="G614" s="47">
        <v>1</v>
      </c>
      <c r="H614" s="51">
        <f t="shared" si="9"/>
        <v>0</v>
      </c>
      <c r="I614" s="37" t="str" cm="1">
        <f t="array" ref="I614">_xlfn.IFNA(_xlfn.IFS(G614=$M$4,$N$4,G614=$M$5,$N$5,G614=$M$6,$N$6),"No Bonus")</f>
        <v>No Bonus</v>
      </c>
    </row>
    <row r="615" spans="1:9" x14ac:dyDescent="0.25">
      <c r="A615" s="46" t="s">
        <v>740</v>
      </c>
      <c r="B615" s="47" t="s">
        <v>121</v>
      </c>
      <c r="C615" s="46" t="s">
        <v>692</v>
      </c>
      <c r="D615" s="48">
        <v>42235</v>
      </c>
      <c r="E615" s="49">
        <v>6</v>
      </c>
      <c r="F615" s="50">
        <v>66268</v>
      </c>
      <c r="G615" s="47">
        <v>1</v>
      </c>
      <c r="H615" s="51">
        <f t="shared" si="9"/>
        <v>0</v>
      </c>
      <c r="I615" s="37" t="str" cm="1">
        <f t="array" ref="I615">_xlfn.IFNA(_xlfn.IFS(G615=$M$4,$N$4,G615=$M$5,$N$5,G615=$M$6,$N$6),"No Bonus")</f>
        <v>No Bonus</v>
      </c>
    </row>
    <row r="616" spans="1:9" x14ac:dyDescent="0.25">
      <c r="A616" s="46" t="s">
        <v>741</v>
      </c>
      <c r="B616" s="47" t="s">
        <v>121</v>
      </c>
      <c r="C616" s="46" t="s">
        <v>692</v>
      </c>
      <c r="D616" s="48">
        <v>40053</v>
      </c>
      <c r="E616" s="49">
        <v>12</v>
      </c>
      <c r="F616" s="50">
        <v>122400</v>
      </c>
      <c r="G616" s="47">
        <v>2</v>
      </c>
      <c r="H616" s="51">
        <f t="shared" si="9"/>
        <v>100</v>
      </c>
      <c r="I616" s="37" t="str" cm="1">
        <f t="array" ref="I616">_xlfn.IFNA(_xlfn.IFS(G616=$M$4,$N$4,G616=$M$5,$N$5,G616=$M$6,$N$6),"No Bonus")</f>
        <v>No Bonus</v>
      </c>
    </row>
    <row r="617" spans="1:9" x14ac:dyDescent="0.25">
      <c r="A617" s="46" t="s">
        <v>742</v>
      </c>
      <c r="B617" s="47" t="s">
        <v>121</v>
      </c>
      <c r="C617" s="46" t="s">
        <v>692</v>
      </c>
      <c r="D617" s="48">
        <v>37484</v>
      </c>
      <c r="E617" s="49">
        <v>19</v>
      </c>
      <c r="F617" s="50">
        <v>64141</v>
      </c>
      <c r="G617" s="47">
        <v>4</v>
      </c>
      <c r="H617" s="51">
        <f t="shared" si="9"/>
        <v>1500</v>
      </c>
      <c r="I617" s="37" cm="1">
        <f t="array" ref="I617">_xlfn.IFNA(_xlfn.IFS(G617=$M$4,$N$4,G617=$M$5,$N$5,G617=$M$6,$N$6),"No Bonus")</f>
        <v>1500</v>
      </c>
    </row>
    <row r="618" spans="1:9" x14ac:dyDescent="0.25">
      <c r="A618" s="46" t="s">
        <v>743</v>
      </c>
      <c r="B618" s="47" t="s">
        <v>117</v>
      </c>
      <c r="C618" s="46" t="s">
        <v>692</v>
      </c>
      <c r="D618" s="48">
        <v>37485</v>
      </c>
      <c r="E618" s="49">
        <v>19</v>
      </c>
      <c r="F618" s="50">
        <v>101365</v>
      </c>
      <c r="G618" s="47">
        <v>5</v>
      </c>
      <c r="H618" s="51">
        <f t="shared" si="9"/>
        <v>3000</v>
      </c>
      <c r="I618" s="37" cm="1">
        <f t="array" ref="I618">_xlfn.IFNA(_xlfn.IFS(G618=$M$4,$N$4,G618=$M$5,$N$5,G618=$M$6,$N$6),"No Bonus")</f>
        <v>3000</v>
      </c>
    </row>
    <row r="619" spans="1:9" x14ac:dyDescent="0.25">
      <c r="A619" s="46" t="s">
        <v>744</v>
      </c>
      <c r="B619" s="47" t="s">
        <v>117</v>
      </c>
      <c r="C619" s="46" t="s">
        <v>692</v>
      </c>
      <c r="D619" s="48">
        <v>37501</v>
      </c>
      <c r="E619" s="49">
        <v>19</v>
      </c>
      <c r="F619" s="50">
        <v>81635</v>
      </c>
      <c r="G619" s="47">
        <v>1</v>
      </c>
      <c r="H619" s="51">
        <f t="shared" si="9"/>
        <v>0</v>
      </c>
      <c r="I619" s="37" t="str" cm="1">
        <f t="array" ref="I619">_xlfn.IFNA(_xlfn.IFS(G619=$M$4,$N$4,G619=$M$5,$N$5,G619=$M$6,$N$6),"No Bonus")</f>
        <v>No Bonus</v>
      </c>
    </row>
    <row r="620" spans="1:9" x14ac:dyDescent="0.25">
      <c r="A620" s="46" t="s">
        <v>745</v>
      </c>
      <c r="B620" s="47" t="s">
        <v>108</v>
      </c>
      <c r="C620" s="46" t="s">
        <v>692</v>
      </c>
      <c r="D620" s="48">
        <v>39315</v>
      </c>
      <c r="E620" s="49">
        <v>14</v>
      </c>
      <c r="F620" s="50">
        <v>116549</v>
      </c>
      <c r="G620" s="47">
        <v>5</v>
      </c>
      <c r="H620" s="51">
        <f t="shared" si="9"/>
        <v>3000</v>
      </c>
      <c r="I620" s="37" cm="1">
        <f t="array" ref="I620">_xlfn.IFNA(_xlfn.IFS(G620=$M$4,$N$4,G620=$M$5,$N$5,G620=$M$6,$N$6),"No Bonus")</f>
        <v>3000</v>
      </c>
    </row>
    <row r="621" spans="1:9" x14ac:dyDescent="0.25">
      <c r="A621" s="46" t="s">
        <v>746</v>
      </c>
      <c r="B621" s="47" t="s">
        <v>117</v>
      </c>
      <c r="C621" s="46" t="s">
        <v>692</v>
      </c>
      <c r="D621" s="48">
        <v>40798</v>
      </c>
      <c r="E621" s="49">
        <v>10</v>
      </c>
      <c r="F621" s="50">
        <v>97544</v>
      </c>
      <c r="G621" s="47">
        <v>5</v>
      </c>
      <c r="H621" s="51">
        <f t="shared" si="9"/>
        <v>3000</v>
      </c>
      <c r="I621" s="37" cm="1">
        <f t="array" ref="I621">_xlfn.IFNA(_xlfn.IFS(G621=$M$4,$N$4,G621=$M$5,$N$5,G621=$M$6,$N$6),"No Bonus")</f>
        <v>3000</v>
      </c>
    </row>
    <row r="622" spans="1:9" x14ac:dyDescent="0.25">
      <c r="A622" s="46" t="s">
        <v>747</v>
      </c>
      <c r="B622" s="47" t="s">
        <v>130</v>
      </c>
      <c r="C622" s="46" t="s">
        <v>692</v>
      </c>
      <c r="D622" s="48">
        <v>41156</v>
      </c>
      <c r="E622" s="49">
        <v>9</v>
      </c>
      <c r="F622" s="50">
        <v>103256</v>
      </c>
      <c r="G622" s="47">
        <v>5</v>
      </c>
      <c r="H622" s="51">
        <f t="shared" si="9"/>
        <v>3000</v>
      </c>
      <c r="I622" s="37" cm="1">
        <f t="array" ref="I622">_xlfn.IFNA(_xlfn.IFS(G622=$M$4,$N$4,G622=$M$5,$N$5,G622=$M$6,$N$6),"No Bonus")</f>
        <v>3000</v>
      </c>
    </row>
    <row r="623" spans="1:9" x14ac:dyDescent="0.25">
      <c r="A623" s="46" t="s">
        <v>748</v>
      </c>
      <c r="B623" s="47" t="s">
        <v>115</v>
      </c>
      <c r="C623" s="46" t="s">
        <v>692</v>
      </c>
      <c r="D623" s="48">
        <v>42273</v>
      </c>
      <c r="E623" s="49">
        <v>6</v>
      </c>
      <c r="F623" s="50">
        <v>57101</v>
      </c>
      <c r="G623" s="47">
        <v>5</v>
      </c>
      <c r="H623" s="51">
        <f t="shared" si="9"/>
        <v>3000</v>
      </c>
      <c r="I623" s="37" cm="1">
        <f t="array" ref="I623">_xlfn.IFNA(_xlfn.IFS(G623=$M$4,$N$4,G623=$M$5,$N$5,G623=$M$6,$N$6),"No Bonus")</f>
        <v>3000</v>
      </c>
    </row>
    <row r="624" spans="1:9" x14ac:dyDescent="0.25">
      <c r="A624" s="46" t="s">
        <v>749</v>
      </c>
      <c r="B624" s="47" t="s">
        <v>121</v>
      </c>
      <c r="C624" s="46" t="s">
        <v>692</v>
      </c>
      <c r="D624" s="48">
        <v>41547</v>
      </c>
      <c r="E624" s="49">
        <v>8</v>
      </c>
      <c r="F624" s="50">
        <v>62673</v>
      </c>
      <c r="G624" s="47">
        <v>1</v>
      </c>
      <c r="H624" s="51">
        <f t="shared" si="9"/>
        <v>0</v>
      </c>
      <c r="I624" s="37" t="str" cm="1">
        <f t="array" ref="I624">_xlfn.IFNA(_xlfn.IFS(G624=$M$4,$N$4,G624=$M$5,$N$5,G624=$M$6,$N$6),"No Bonus")</f>
        <v>No Bonus</v>
      </c>
    </row>
    <row r="625" spans="1:9" x14ac:dyDescent="0.25">
      <c r="A625" s="46" t="s">
        <v>750</v>
      </c>
      <c r="B625" s="47" t="s">
        <v>130</v>
      </c>
      <c r="C625" s="46" t="s">
        <v>692</v>
      </c>
      <c r="D625" s="48">
        <v>40080</v>
      </c>
      <c r="E625" s="49">
        <v>12</v>
      </c>
      <c r="F625" s="50">
        <v>76284</v>
      </c>
      <c r="G625" s="47">
        <v>1</v>
      </c>
      <c r="H625" s="51">
        <f t="shared" si="9"/>
        <v>0</v>
      </c>
      <c r="I625" s="37" t="str" cm="1">
        <f t="array" ref="I625">_xlfn.IFNA(_xlfn.IFS(G625=$M$4,$N$4,G625=$M$5,$N$5,G625=$M$6,$N$6),"No Bonus")</f>
        <v>No Bonus</v>
      </c>
    </row>
    <row r="626" spans="1:9" x14ac:dyDescent="0.25">
      <c r="A626" s="46" t="s">
        <v>751</v>
      </c>
      <c r="B626" s="47" t="s">
        <v>108</v>
      </c>
      <c r="C626" s="46" t="s">
        <v>692</v>
      </c>
      <c r="D626" s="48">
        <v>37148</v>
      </c>
      <c r="E626" s="49">
        <v>20</v>
      </c>
      <c r="F626" s="50">
        <v>59899</v>
      </c>
      <c r="G626" s="47">
        <v>4</v>
      </c>
      <c r="H626" s="51">
        <f t="shared" si="9"/>
        <v>1500</v>
      </c>
      <c r="I626" s="37" cm="1">
        <f t="array" ref="I626">_xlfn.IFNA(_xlfn.IFS(G626=$M$4,$N$4,G626=$M$5,$N$5,G626=$M$6,$N$6),"No Bonus")</f>
        <v>1500</v>
      </c>
    </row>
    <row r="627" spans="1:9" x14ac:dyDescent="0.25">
      <c r="A627" s="46" t="s">
        <v>752</v>
      </c>
      <c r="B627" s="47" t="s">
        <v>121</v>
      </c>
      <c r="C627" s="46" t="s">
        <v>692</v>
      </c>
      <c r="D627" s="48">
        <v>37156</v>
      </c>
      <c r="E627" s="49">
        <v>20</v>
      </c>
      <c r="F627" s="50">
        <v>83558</v>
      </c>
      <c r="G627" s="47">
        <v>2</v>
      </c>
      <c r="H627" s="51">
        <f t="shared" si="9"/>
        <v>100</v>
      </c>
      <c r="I627" s="37" t="str" cm="1">
        <f t="array" ref="I627">_xlfn.IFNA(_xlfn.IFS(G627=$M$4,$N$4,G627=$M$5,$N$5,G627=$M$6,$N$6),"No Bonus")</f>
        <v>No Bonus</v>
      </c>
    </row>
    <row r="628" spans="1:9" x14ac:dyDescent="0.25">
      <c r="A628" s="46" t="s">
        <v>753</v>
      </c>
      <c r="B628" s="47" t="s">
        <v>108</v>
      </c>
      <c r="C628" s="46" t="s">
        <v>692</v>
      </c>
      <c r="D628" s="48">
        <v>37159</v>
      </c>
      <c r="E628" s="49">
        <v>20</v>
      </c>
      <c r="F628" s="50">
        <v>112322</v>
      </c>
      <c r="G628" s="47">
        <v>5</v>
      </c>
      <c r="H628" s="51">
        <f t="shared" si="9"/>
        <v>3000</v>
      </c>
      <c r="I628" s="37" cm="1">
        <f t="array" ref="I628">_xlfn.IFNA(_xlfn.IFS(G628=$M$4,$N$4,G628=$M$5,$N$5,G628=$M$6,$N$6),"No Bonus")</f>
        <v>3000</v>
      </c>
    </row>
    <row r="629" spans="1:9" x14ac:dyDescent="0.25">
      <c r="A629" s="46" t="s">
        <v>754</v>
      </c>
      <c r="B629" s="47" t="s">
        <v>117</v>
      </c>
      <c r="C629" s="46" t="s">
        <v>692</v>
      </c>
      <c r="D629" s="48">
        <v>40823</v>
      </c>
      <c r="E629" s="49">
        <v>10</v>
      </c>
      <c r="F629" s="50">
        <v>96603</v>
      </c>
      <c r="G629" s="47">
        <v>5</v>
      </c>
      <c r="H629" s="51">
        <f t="shared" si="9"/>
        <v>3000</v>
      </c>
      <c r="I629" s="37" cm="1">
        <f t="array" ref="I629">_xlfn.IFNA(_xlfn.IFS(G629=$M$4,$N$4,G629=$M$5,$N$5,G629=$M$6,$N$6),"No Bonus")</f>
        <v>3000</v>
      </c>
    </row>
    <row r="630" spans="1:9" x14ac:dyDescent="0.25">
      <c r="A630" s="46" t="s">
        <v>755</v>
      </c>
      <c r="B630" s="47" t="s">
        <v>115</v>
      </c>
      <c r="C630" s="46" t="s">
        <v>692</v>
      </c>
      <c r="D630" s="48">
        <v>41931</v>
      </c>
      <c r="E630" s="49">
        <v>7</v>
      </c>
      <c r="F630" s="50">
        <v>92784</v>
      </c>
      <c r="G630" s="47">
        <v>3</v>
      </c>
      <c r="H630" s="51">
        <f t="shared" si="9"/>
        <v>900</v>
      </c>
      <c r="I630" s="37" cm="1">
        <f t="array" ref="I630">_xlfn.IFNA(_xlfn.IFS(G630=$M$4,$N$4,G630=$M$5,$N$5,G630=$M$6,$N$6),"No Bonus")</f>
        <v>900</v>
      </c>
    </row>
    <row r="631" spans="1:9" x14ac:dyDescent="0.25">
      <c r="A631" s="46" t="s">
        <v>756</v>
      </c>
      <c r="B631" s="47" t="s">
        <v>117</v>
      </c>
      <c r="C631" s="46" t="s">
        <v>692</v>
      </c>
      <c r="D631" s="48">
        <v>42297</v>
      </c>
      <c r="E631" s="49">
        <v>6</v>
      </c>
      <c r="F631" s="50">
        <v>73507</v>
      </c>
      <c r="G631" s="47">
        <v>2</v>
      </c>
      <c r="H631" s="51">
        <f t="shared" si="9"/>
        <v>100</v>
      </c>
      <c r="I631" s="37" t="str" cm="1">
        <f t="array" ref="I631">_xlfn.IFNA(_xlfn.IFS(G631=$M$4,$N$4,G631=$M$5,$N$5,G631=$M$6,$N$6),"No Bonus")</f>
        <v>No Bonus</v>
      </c>
    </row>
    <row r="632" spans="1:9" x14ac:dyDescent="0.25">
      <c r="A632" s="46" t="s">
        <v>757</v>
      </c>
      <c r="B632" s="47" t="s">
        <v>121</v>
      </c>
      <c r="C632" s="46" t="s">
        <v>692</v>
      </c>
      <c r="D632" s="48">
        <v>40476</v>
      </c>
      <c r="E632" s="49">
        <v>11</v>
      </c>
      <c r="F632" s="50">
        <v>109943</v>
      </c>
      <c r="G632" s="47">
        <v>2</v>
      </c>
      <c r="H632" s="51">
        <f t="shared" si="9"/>
        <v>100</v>
      </c>
      <c r="I632" s="37" t="str" cm="1">
        <f t="array" ref="I632">_xlfn.IFNA(_xlfn.IFS(G632=$M$4,$N$4,G632=$M$5,$N$5,G632=$M$6,$N$6),"No Bonus")</f>
        <v>No Bonus</v>
      </c>
    </row>
    <row r="633" spans="1:9" x14ac:dyDescent="0.25">
      <c r="A633" s="46" t="s">
        <v>758</v>
      </c>
      <c r="B633" s="47" t="s">
        <v>121</v>
      </c>
      <c r="C633" s="46" t="s">
        <v>692</v>
      </c>
      <c r="D633" s="48">
        <v>41564</v>
      </c>
      <c r="E633" s="49">
        <v>8</v>
      </c>
      <c r="F633" s="50">
        <v>52306</v>
      </c>
      <c r="G633" s="47">
        <v>3</v>
      </c>
      <c r="H633" s="51">
        <f t="shared" si="9"/>
        <v>900</v>
      </c>
      <c r="I633" s="37" cm="1">
        <f t="array" ref="I633">_xlfn.IFNA(_xlfn.IFS(G633=$M$4,$N$4,G633=$M$5,$N$5,G633=$M$6,$N$6),"No Bonus")</f>
        <v>900</v>
      </c>
    </row>
    <row r="634" spans="1:9" x14ac:dyDescent="0.25">
      <c r="A634" s="46" t="s">
        <v>759</v>
      </c>
      <c r="B634" s="47" t="s">
        <v>117</v>
      </c>
      <c r="C634" s="46" t="s">
        <v>692</v>
      </c>
      <c r="D634" s="48">
        <v>37557</v>
      </c>
      <c r="E634" s="49">
        <v>19</v>
      </c>
      <c r="F634" s="50">
        <v>67772</v>
      </c>
      <c r="G634" s="47">
        <v>4</v>
      </c>
      <c r="H634" s="51">
        <f t="shared" si="9"/>
        <v>1500</v>
      </c>
      <c r="I634" s="37" cm="1">
        <f t="array" ref="I634">_xlfn.IFNA(_xlfn.IFS(G634=$M$4,$N$4,G634=$M$5,$N$5,G634=$M$6,$N$6),"No Bonus")</f>
        <v>1500</v>
      </c>
    </row>
    <row r="635" spans="1:9" x14ac:dyDescent="0.25">
      <c r="A635" s="46" t="s">
        <v>760</v>
      </c>
      <c r="B635" s="47" t="s">
        <v>117</v>
      </c>
      <c r="C635" s="46" t="s">
        <v>692</v>
      </c>
      <c r="D635" s="48">
        <v>40875</v>
      </c>
      <c r="E635" s="49">
        <v>10</v>
      </c>
      <c r="F635" s="50">
        <v>111454</v>
      </c>
      <c r="G635" s="47">
        <v>5</v>
      </c>
      <c r="H635" s="51">
        <f t="shared" si="9"/>
        <v>3000</v>
      </c>
      <c r="I635" s="37" cm="1">
        <f t="array" ref="I635">_xlfn.IFNA(_xlfn.IFS(G635=$M$4,$N$4,G635=$M$5,$N$5,G635=$M$6,$N$6),"No Bonus")</f>
        <v>3000</v>
      </c>
    </row>
    <row r="636" spans="1:9" x14ac:dyDescent="0.25">
      <c r="A636" s="46" t="s">
        <v>761</v>
      </c>
      <c r="B636" s="47" t="s">
        <v>115</v>
      </c>
      <c r="C636" s="46" t="s">
        <v>692</v>
      </c>
      <c r="D636" s="48">
        <v>40495</v>
      </c>
      <c r="E636" s="49">
        <v>11</v>
      </c>
      <c r="F636" s="50">
        <v>102322</v>
      </c>
      <c r="G636" s="47">
        <v>4</v>
      </c>
      <c r="H636" s="51">
        <f t="shared" si="9"/>
        <v>1500</v>
      </c>
      <c r="I636" s="37" cm="1">
        <f t="array" ref="I636">_xlfn.IFNA(_xlfn.IFS(G636=$M$4,$N$4,G636=$M$5,$N$5,G636=$M$6,$N$6),"No Bonus")</f>
        <v>1500</v>
      </c>
    </row>
    <row r="637" spans="1:9" x14ac:dyDescent="0.25">
      <c r="A637" s="46" t="s">
        <v>762</v>
      </c>
      <c r="B637" s="47" t="s">
        <v>121</v>
      </c>
      <c r="C637" s="46" t="s">
        <v>692</v>
      </c>
      <c r="D637" s="48">
        <v>41593</v>
      </c>
      <c r="E637" s="49">
        <v>8</v>
      </c>
      <c r="F637" s="50">
        <v>55997</v>
      </c>
      <c r="G637" s="47">
        <v>4</v>
      </c>
      <c r="H637" s="51">
        <f t="shared" si="9"/>
        <v>1500</v>
      </c>
      <c r="I637" s="37" cm="1">
        <f t="array" ref="I637">_xlfn.IFNA(_xlfn.IFS(G637=$M$4,$N$4,G637=$M$5,$N$5,G637=$M$6,$N$6),"No Bonus")</f>
        <v>1500</v>
      </c>
    </row>
    <row r="638" spans="1:9" x14ac:dyDescent="0.25">
      <c r="A638" s="46" t="s">
        <v>763</v>
      </c>
      <c r="B638" s="47" t="s">
        <v>117</v>
      </c>
      <c r="C638" s="46" t="s">
        <v>692</v>
      </c>
      <c r="D638" s="48">
        <v>41599</v>
      </c>
      <c r="E638" s="49">
        <v>8</v>
      </c>
      <c r="F638" s="50">
        <v>97922</v>
      </c>
      <c r="G638" s="47">
        <v>3</v>
      </c>
      <c r="H638" s="51">
        <f t="shared" si="9"/>
        <v>900</v>
      </c>
      <c r="I638" s="37" cm="1">
        <f t="array" ref="I638">_xlfn.IFNA(_xlfn.IFS(G638=$M$4,$N$4,G638=$M$5,$N$5,G638=$M$6,$N$6),"No Bonus")</f>
        <v>900</v>
      </c>
    </row>
    <row r="639" spans="1:9" x14ac:dyDescent="0.25">
      <c r="A639" s="46" t="s">
        <v>764</v>
      </c>
      <c r="B639" s="47" t="s">
        <v>115</v>
      </c>
      <c r="C639" s="46" t="s">
        <v>692</v>
      </c>
      <c r="D639" s="48">
        <v>37592</v>
      </c>
      <c r="E639" s="49">
        <v>19</v>
      </c>
      <c r="F639" s="50">
        <v>51208</v>
      </c>
      <c r="G639" s="47">
        <v>3</v>
      </c>
      <c r="H639" s="51">
        <f t="shared" si="9"/>
        <v>900</v>
      </c>
      <c r="I639" s="37" cm="1">
        <f t="array" ref="I639">_xlfn.IFNA(_xlfn.IFS(G639=$M$4,$N$4,G639=$M$5,$N$5,G639=$M$6,$N$6),"No Bonus")</f>
        <v>900</v>
      </c>
    </row>
    <row r="640" spans="1:9" x14ac:dyDescent="0.25">
      <c r="A640" s="46" t="s">
        <v>765</v>
      </c>
      <c r="B640" s="47" t="s">
        <v>117</v>
      </c>
      <c r="C640" s="46" t="s">
        <v>766</v>
      </c>
      <c r="D640" s="48">
        <v>40165</v>
      </c>
      <c r="E640" s="49">
        <v>12</v>
      </c>
      <c r="F640" s="50">
        <v>111834</v>
      </c>
      <c r="G640" s="47">
        <v>2</v>
      </c>
      <c r="H640" s="51">
        <f t="shared" si="9"/>
        <v>100</v>
      </c>
      <c r="I640" s="37" t="str" cm="1">
        <f t="array" ref="I640">_xlfn.IFNA(_xlfn.IFS(G640=$M$4,$N$4,G640=$M$5,$N$5,G640=$M$6,$N$6),"No Bonus")</f>
        <v>No Bonus</v>
      </c>
    </row>
    <row r="641" spans="1:9" x14ac:dyDescent="0.25">
      <c r="A641" s="46" t="s">
        <v>767</v>
      </c>
      <c r="B641" s="47" t="s">
        <v>121</v>
      </c>
      <c r="C641" s="46" t="s">
        <v>766</v>
      </c>
      <c r="D641" s="48">
        <v>40168</v>
      </c>
      <c r="E641" s="49">
        <v>12</v>
      </c>
      <c r="F641" s="50">
        <v>97801</v>
      </c>
      <c r="G641" s="47">
        <v>5</v>
      </c>
      <c r="H641" s="51">
        <f t="shared" si="9"/>
        <v>3000</v>
      </c>
      <c r="I641" s="37" cm="1">
        <f t="array" ref="I641">_xlfn.IFNA(_xlfn.IFS(G641=$M$4,$N$4,G641=$M$5,$N$5,G641=$M$6,$N$6),"No Bonus")</f>
        <v>3000</v>
      </c>
    </row>
    <row r="642" spans="1:9" x14ac:dyDescent="0.25">
      <c r="A642" s="46" t="s">
        <v>768</v>
      </c>
      <c r="B642" s="47" t="s">
        <v>130</v>
      </c>
      <c r="C642" s="46" t="s">
        <v>766</v>
      </c>
      <c r="D642" s="48">
        <v>40169</v>
      </c>
      <c r="E642" s="49">
        <v>12</v>
      </c>
      <c r="F642" s="50">
        <v>57318</v>
      </c>
      <c r="G642" s="47">
        <v>2</v>
      </c>
      <c r="H642" s="51">
        <f t="shared" si="9"/>
        <v>100</v>
      </c>
      <c r="I642" s="37" t="str" cm="1">
        <f t="array" ref="I642">_xlfn.IFNA(_xlfn.IFS(G642=$M$4,$N$4,G642=$M$5,$N$5,G642=$M$6,$N$6),"No Bonus")</f>
        <v>No Bonus</v>
      </c>
    </row>
    <row r="643" spans="1:9" x14ac:dyDescent="0.25">
      <c r="A643" s="46" t="s">
        <v>769</v>
      </c>
      <c r="B643" s="47" t="s">
        <v>121</v>
      </c>
      <c r="C643" s="46" t="s">
        <v>766</v>
      </c>
      <c r="D643" s="48">
        <v>40184</v>
      </c>
      <c r="E643" s="49">
        <v>12</v>
      </c>
      <c r="F643" s="50">
        <v>75536</v>
      </c>
      <c r="G643" s="47">
        <v>3</v>
      </c>
      <c r="H643" s="51">
        <f t="shared" si="9"/>
        <v>900</v>
      </c>
      <c r="I643" s="37" cm="1">
        <f t="array" ref="I643">_xlfn.IFNA(_xlfn.IFS(G643=$M$4,$N$4,G643=$M$5,$N$5,G643=$M$6,$N$6),"No Bonus")</f>
        <v>900</v>
      </c>
    </row>
    <row r="644" spans="1:9" x14ac:dyDescent="0.25">
      <c r="A644" s="46" t="s">
        <v>770</v>
      </c>
      <c r="B644" s="47" t="s">
        <v>117</v>
      </c>
      <c r="C644" s="46" t="s">
        <v>766</v>
      </c>
      <c r="D644" s="48">
        <v>36904</v>
      </c>
      <c r="E644" s="49">
        <v>21</v>
      </c>
      <c r="F644" s="50">
        <v>95461</v>
      </c>
      <c r="G644" s="47">
        <v>3</v>
      </c>
      <c r="H644" s="51">
        <f t="shared" ref="H644:H707" si="10">IF(G644=$M$8,$N$8,IF(G644=$M$7,$N$7,IF(G644=$M$6,$N$6,IF(G644=$M$5,$N$5,IF(G644=$M$4,$N$4)))))</f>
        <v>900</v>
      </c>
      <c r="I644" s="37" cm="1">
        <f t="array" ref="I644">_xlfn.IFNA(_xlfn.IFS(G644=$M$4,$N$4,G644=$M$5,$N$5,G644=$M$6,$N$6),"No Bonus")</f>
        <v>900</v>
      </c>
    </row>
    <row r="645" spans="1:9" x14ac:dyDescent="0.25">
      <c r="A645" s="46" t="s">
        <v>771</v>
      </c>
      <c r="B645" s="47" t="s">
        <v>117</v>
      </c>
      <c r="C645" s="46" t="s">
        <v>766</v>
      </c>
      <c r="D645" s="48">
        <v>37627</v>
      </c>
      <c r="E645" s="49">
        <v>19</v>
      </c>
      <c r="F645" s="50">
        <v>45843</v>
      </c>
      <c r="G645" s="47">
        <v>1</v>
      </c>
      <c r="H645" s="51">
        <f t="shared" si="10"/>
        <v>0</v>
      </c>
      <c r="I645" s="37" t="str" cm="1">
        <f t="array" ref="I645">_xlfn.IFNA(_xlfn.IFS(G645=$M$4,$N$4,G645=$M$5,$N$5,G645=$M$6,$N$6),"No Bonus")</f>
        <v>No Bonus</v>
      </c>
    </row>
    <row r="646" spans="1:9" x14ac:dyDescent="0.25">
      <c r="A646" s="46" t="s">
        <v>772</v>
      </c>
      <c r="B646" s="47" t="s">
        <v>117</v>
      </c>
      <c r="C646" s="46" t="s">
        <v>766</v>
      </c>
      <c r="D646" s="48">
        <v>37996</v>
      </c>
      <c r="E646" s="49">
        <v>18</v>
      </c>
      <c r="F646" s="50">
        <v>73248</v>
      </c>
      <c r="G646" s="47">
        <v>5</v>
      </c>
      <c r="H646" s="51">
        <f t="shared" si="10"/>
        <v>3000</v>
      </c>
      <c r="I646" s="37" cm="1">
        <f t="array" ref="I646">_xlfn.IFNA(_xlfn.IFS(G646=$M$4,$N$4,G646=$M$5,$N$5,G646=$M$6,$N$6),"No Bonus")</f>
        <v>3000</v>
      </c>
    </row>
    <row r="647" spans="1:9" x14ac:dyDescent="0.25">
      <c r="A647" s="46" t="s">
        <v>773</v>
      </c>
      <c r="B647" s="47" t="s">
        <v>117</v>
      </c>
      <c r="C647" s="46" t="s">
        <v>766</v>
      </c>
      <c r="D647" s="48">
        <v>41641</v>
      </c>
      <c r="E647" s="49">
        <v>8</v>
      </c>
      <c r="F647" s="50">
        <v>76163</v>
      </c>
      <c r="G647" s="47">
        <v>3</v>
      </c>
      <c r="H647" s="51">
        <f t="shared" si="10"/>
        <v>900</v>
      </c>
      <c r="I647" s="37" cm="1">
        <f t="array" ref="I647">_xlfn.IFNA(_xlfn.IFS(G647=$M$4,$N$4,G647=$M$5,$N$5,G647=$M$6,$N$6),"No Bonus")</f>
        <v>900</v>
      </c>
    </row>
    <row r="648" spans="1:9" x14ac:dyDescent="0.25">
      <c r="A648" s="46" t="s">
        <v>774</v>
      </c>
      <c r="B648" s="47" t="s">
        <v>117</v>
      </c>
      <c r="C648" s="46" t="s">
        <v>766</v>
      </c>
      <c r="D648" s="48">
        <v>41646</v>
      </c>
      <c r="E648" s="49">
        <v>8</v>
      </c>
      <c r="F648" s="50">
        <v>62335</v>
      </c>
      <c r="G648" s="47">
        <v>5</v>
      </c>
      <c r="H648" s="51">
        <f t="shared" si="10"/>
        <v>3000</v>
      </c>
      <c r="I648" s="37" cm="1">
        <f t="array" ref="I648">_xlfn.IFNA(_xlfn.IFS(G648=$M$4,$N$4,G648=$M$5,$N$5,G648=$M$6,$N$6),"No Bonus")</f>
        <v>3000</v>
      </c>
    </row>
    <row r="649" spans="1:9" x14ac:dyDescent="0.25">
      <c r="A649" s="46" t="s">
        <v>775</v>
      </c>
      <c r="B649" s="47" t="s">
        <v>121</v>
      </c>
      <c r="C649" s="46" t="s">
        <v>766</v>
      </c>
      <c r="D649" s="48">
        <v>41662</v>
      </c>
      <c r="E649" s="49">
        <v>7</v>
      </c>
      <c r="F649" s="50">
        <v>77015</v>
      </c>
      <c r="G649" s="47">
        <v>5</v>
      </c>
      <c r="H649" s="51">
        <f t="shared" si="10"/>
        <v>3000</v>
      </c>
      <c r="I649" s="37" cm="1">
        <f t="array" ref="I649">_xlfn.IFNA(_xlfn.IFS(G649=$M$4,$N$4,G649=$M$5,$N$5,G649=$M$6,$N$6),"No Bonus")</f>
        <v>3000</v>
      </c>
    </row>
    <row r="650" spans="1:9" x14ac:dyDescent="0.25">
      <c r="A650" s="46" t="s">
        <v>776</v>
      </c>
      <c r="B650" s="47" t="s">
        <v>117</v>
      </c>
      <c r="C650" s="46" t="s">
        <v>766</v>
      </c>
      <c r="D650" s="48">
        <v>40196</v>
      </c>
      <c r="E650" s="49">
        <v>12</v>
      </c>
      <c r="F650" s="50">
        <v>120355</v>
      </c>
      <c r="G650" s="47">
        <v>1</v>
      </c>
      <c r="H650" s="51">
        <f t="shared" si="10"/>
        <v>0</v>
      </c>
      <c r="I650" s="37" t="str" cm="1">
        <f t="array" ref="I650">_xlfn.IFNA(_xlfn.IFS(G650=$M$4,$N$4,G650=$M$5,$N$5,G650=$M$6,$N$6),"No Bonus")</f>
        <v>No Bonus</v>
      </c>
    </row>
    <row r="651" spans="1:9" x14ac:dyDescent="0.25">
      <c r="A651" s="46" t="s">
        <v>777</v>
      </c>
      <c r="B651" s="47" t="s">
        <v>117</v>
      </c>
      <c r="C651" s="46" t="s">
        <v>766</v>
      </c>
      <c r="D651" s="48">
        <v>39831</v>
      </c>
      <c r="E651" s="49">
        <v>13</v>
      </c>
      <c r="F651" s="50">
        <v>102208</v>
      </c>
      <c r="G651" s="47">
        <v>4</v>
      </c>
      <c r="H651" s="51">
        <f t="shared" si="10"/>
        <v>1500</v>
      </c>
      <c r="I651" s="37" cm="1">
        <f t="array" ref="I651">_xlfn.IFNA(_xlfn.IFS(G651=$M$4,$N$4,G651=$M$5,$N$5,G651=$M$6,$N$6),"No Bonus")</f>
        <v>1500</v>
      </c>
    </row>
    <row r="652" spans="1:9" x14ac:dyDescent="0.25">
      <c r="A652" s="46" t="s">
        <v>778</v>
      </c>
      <c r="B652" s="47" t="s">
        <v>108</v>
      </c>
      <c r="C652" s="46" t="s">
        <v>766</v>
      </c>
      <c r="D652" s="48">
        <v>37271</v>
      </c>
      <c r="E652" s="49">
        <v>20</v>
      </c>
      <c r="F652" s="50">
        <v>66474</v>
      </c>
      <c r="G652" s="47">
        <v>2</v>
      </c>
      <c r="H652" s="51">
        <f t="shared" si="10"/>
        <v>100</v>
      </c>
      <c r="I652" s="37" t="str" cm="1">
        <f t="array" ref="I652">_xlfn.IFNA(_xlfn.IFS(G652=$M$4,$N$4,G652=$M$5,$N$5,G652=$M$6,$N$6),"No Bonus")</f>
        <v>No Bonus</v>
      </c>
    </row>
    <row r="653" spans="1:9" x14ac:dyDescent="0.25">
      <c r="A653" s="46" t="s">
        <v>779</v>
      </c>
      <c r="B653" s="47" t="s">
        <v>117</v>
      </c>
      <c r="C653" s="46" t="s">
        <v>766</v>
      </c>
      <c r="D653" s="48">
        <v>41313</v>
      </c>
      <c r="E653" s="49">
        <v>8</v>
      </c>
      <c r="F653" s="50">
        <v>59082</v>
      </c>
      <c r="G653" s="47">
        <v>3</v>
      </c>
      <c r="H653" s="51">
        <f t="shared" si="10"/>
        <v>900</v>
      </c>
      <c r="I653" s="37" cm="1">
        <f t="array" ref="I653">_xlfn.IFNA(_xlfn.IFS(G653=$M$4,$N$4,G653=$M$5,$N$5,G653=$M$6,$N$6),"No Bonus")</f>
        <v>900</v>
      </c>
    </row>
    <row r="654" spans="1:9" x14ac:dyDescent="0.25">
      <c r="A654" s="46" t="s">
        <v>780</v>
      </c>
      <c r="B654" s="47" t="s">
        <v>117</v>
      </c>
      <c r="C654" s="46" t="s">
        <v>766</v>
      </c>
      <c r="D654" s="48">
        <v>42064</v>
      </c>
      <c r="E654" s="49">
        <v>6</v>
      </c>
      <c r="F654" s="50">
        <v>63884</v>
      </c>
      <c r="G654" s="47">
        <v>4</v>
      </c>
      <c r="H654" s="51">
        <f t="shared" si="10"/>
        <v>1500</v>
      </c>
      <c r="I654" s="37" cm="1">
        <f t="array" ref="I654">_xlfn.IFNA(_xlfn.IFS(G654=$M$4,$N$4,G654=$M$5,$N$5,G654=$M$6,$N$6),"No Bonus")</f>
        <v>1500</v>
      </c>
    </row>
    <row r="655" spans="1:9" x14ac:dyDescent="0.25">
      <c r="A655" s="46" t="s">
        <v>781</v>
      </c>
      <c r="B655" s="47" t="s">
        <v>121</v>
      </c>
      <c r="C655" s="46" t="s">
        <v>766</v>
      </c>
      <c r="D655" s="48">
        <v>40233</v>
      </c>
      <c r="E655" s="49">
        <v>11</v>
      </c>
      <c r="F655" s="50">
        <v>89510</v>
      </c>
      <c r="G655" s="47">
        <v>3</v>
      </c>
      <c r="H655" s="51">
        <f t="shared" si="10"/>
        <v>900</v>
      </c>
      <c r="I655" s="37" cm="1">
        <f t="array" ref="I655">_xlfn.IFNA(_xlfn.IFS(G655=$M$4,$N$4,G655=$M$5,$N$5,G655=$M$6,$N$6),"No Bonus")</f>
        <v>900</v>
      </c>
    </row>
    <row r="656" spans="1:9" x14ac:dyDescent="0.25">
      <c r="A656" s="46" t="s">
        <v>782</v>
      </c>
      <c r="B656" s="47" t="s">
        <v>117</v>
      </c>
      <c r="C656" s="46" t="s">
        <v>766</v>
      </c>
      <c r="D656" s="48">
        <v>41328</v>
      </c>
      <c r="E656" s="49">
        <v>8</v>
      </c>
      <c r="F656" s="50">
        <v>47567</v>
      </c>
      <c r="G656" s="47">
        <v>5</v>
      </c>
      <c r="H656" s="51">
        <f t="shared" si="10"/>
        <v>3000</v>
      </c>
      <c r="I656" s="37" cm="1">
        <f t="array" ref="I656">_xlfn.IFNA(_xlfn.IFS(G656=$M$4,$N$4,G656=$M$5,$N$5,G656=$M$6,$N$6),"No Bonus")</f>
        <v>3000</v>
      </c>
    </row>
    <row r="657" spans="1:9" x14ac:dyDescent="0.25">
      <c r="A657" s="46" t="s">
        <v>783</v>
      </c>
      <c r="B657" s="47" t="s">
        <v>108</v>
      </c>
      <c r="C657" s="46" t="s">
        <v>766</v>
      </c>
      <c r="D657" s="48">
        <v>39883</v>
      </c>
      <c r="E657" s="49">
        <v>12</v>
      </c>
      <c r="F657" s="50">
        <v>115607</v>
      </c>
      <c r="G657" s="47">
        <v>5</v>
      </c>
      <c r="H657" s="51">
        <f t="shared" si="10"/>
        <v>3000</v>
      </c>
      <c r="I657" s="37" cm="1">
        <f t="array" ref="I657">_xlfn.IFNA(_xlfn.IFS(G657=$M$4,$N$4,G657=$M$5,$N$5,G657=$M$6,$N$6),"No Bonus")</f>
        <v>3000</v>
      </c>
    </row>
    <row r="658" spans="1:9" x14ac:dyDescent="0.25">
      <c r="A658" s="46" t="s">
        <v>784</v>
      </c>
      <c r="B658" s="47" t="s">
        <v>130</v>
      </c>
      <c r="C658" s="46" t="s">
        <v>766</v>
      </c>
      <c r="D658" s="48">
        <v>37321</v>
      </c>
      <c r="E658" s="49">
        <v>19</v>
      </c>
      <c r="F658" s="50">
        <v>47052</v>
      </c>
      <c r="G658" s="47">
        <v>3</v>
      </c>
      <c r="H658" s="51">
        <f t="shared" si="10"/>
        <v>900</v>
      </c>
      <c r="I658" s="37" cm="1">
        <f t="array" ref="I658">_xlfn.IFNA(_xlfn.IFS(G658=$M$4,$N$4,G658=$M$5,$N$5,G658=$M$6,$N$6),"No Bonus")</f>
        <v>900</v>
      </c>
    </row>
    <row r="659" spans="1:9" x14ac:dyDescent="0.25">
      <c r="A659" s="46" t="s">
        <v>785</v>
      </c>
      <c r="B659" s="47" t="s">
        <v>117</v>
      </c>
      <c r="C659" s="46" t="s">
        <v>766</v>
      </c>
      <c r="D659" s="48">
        <v>38034</v>
      </c>
      <c r="E659" s="49">
        <v>17</v>
      </c>
      <c r="F659" s="50">
        <v>69179</v>
      </c>
      <c r="G659" s="47">
        <v>1</v>
      </c>
      <c r="H659" s="51">
        <f t="shared" si="10"/>
        <v>0</v>
      </c>
      <c r="I659" s="37" t="str" cm="1">
        <f t="array" ref="I659">_xlfn.IFNA(_xlfn.IFS(G659=$M$4,$N$4,G659=$M$5,$N$5,G659=$M$6,$N$6),"No Bonus")</f>
        <v>No Bonus</v>
      </c>
    </row>
    <row r="660" spans="1:9" x14ac:dyDescent="0.25">
      <c r="A660" s="46" t="s">
        <v>786</v>
      </c>
      <c r="B660" s="47" t="s">
        <v>117</v>
      </c>
      <c r="C660" s="46" t="s">
        <v>766</v>
      </c>
      <c r="D660" s="48">
        <v>38045</v>
      </c>
      <c r="E660" s="49">
        <v>17</v>
      </c>
      <c r="F660" s="50">
        <v>88143</v>
      </c>
      <c r="G660" s="47">
        <v>4</v>
      </c>
      <c r="H660" s="51">
        <f t="shared" si="10"/>
        <v>1500</v>
      </c>
      <c r="I660" s="37" cm="1">
        <f t="array" ref="I660">_xlfn.IFNA(_xlfn.IFS(G660=$M$4,$N$4,G660=$M$5,$N$5,G660=$M$6,$N$6),"No Bonus")</f>
        <v>1500</v>
      </c>
    </row>
    <row r="661" spans="1:9" x14ac:dyDescent="0.25">
      <c r="A661" s="46" t="s">
        <v>787</v>
      </c>
      <c r="B661" s="47" t="s">
        <v>130</v>
      </c>
      <c r="C661" s="46" t="s">
        <v>766</v>
      </c>
      <c r="D661" s="48">
        <v>40612</v>
      </c>
      <c r="E661" s="49">
        <v>10</v>
      </c>
      <c r="F661" s="50">
        <v>53353</v>
      </c>
      <c r="G661" s="47">
        <v>3</v>
      </c>
      <c r="H661" s="51">
        <f t="shared" si="10"/>
        <v>900</v>
      </c>
      <c r="I661" s="37" cm="1">
        <f t="array" ref="I661">_xlfn.IFNA(_xlfn.IFS(G661=$M$4,$N$4,G661=$M$5,$N$5,G661=$M$6,$N$6),"No Bonus")</f>
        <v>900</v>
      </c>
    </row>
    <row r="662" spans="1:9" x14ac:dyDescent="0.25">
      <c r="A662" s="46" t="s">
        <v>788</v>
      </c>
      <c r="B662" s="47" t="s">
        <v>130</v>
      </c>
      <c r="C662" s="46" t="s">
        <v>766</v>
      </c>
      <c r="D662" s="48">
        <v>40249</v>
      </c>
      <c r="E662" s="49">
        <v>11</v>
      </c>
      <c r="F662" s="50">
        <v>106727</v>
      </c>
      <c r="G662" s="47">
        <v>2</v>
      </c>
      <c r="H662" s="51">
        <f t="shared" si="10"/>
        <v>100</v>
      </c>
      <c r="I662" s="37" t="str" cm="1">
        <f t="array" ref="I662">_xlfn.IFNA(_xlfn.IFS(G662=$M$4,$N$4,G662=$M$5,$N$5,G662=$M$6,$N$6),"No Bonus")</f>
        <v>No Bonus</v>
      </c>
    </row>
    <row r="663" spans="1:9" x14ac:dyDescent="0.25">
      <c r="A663" s="46" t="s">
        <v>789</v>
      </c>
      <c r="B663" s="47" t="s">
        <v>130</v>
      </c>
      <c r="C663" s="46" t="s">
        <v>766</v>
      </c>
      <c r="D663" s="48">
        <v>40613</v>
      </c>
      <c r="E663" s="49">
        <v>10</v>
      </c>
      <c r="F663" s="50">
        <v>112486</v>
      </c>
      <c r="G663" s="47">
        <v>5</v>
      </c>
      <c r="H663" s="51">
        <f t="shared" si="10"/>
        <v>3000</v>
      </c>
      <c r="I663" s="37" cm="1">
        <f t="array" ref="I663">_xlfn.IFNA(_xlfn.IFS(G663=$M$4,$N$4,G663=$M$5,$N$5,G663=$M$6,$N$6),"No Bonus")</f>
        <v>3000</v>
      </c>
    </row>
    <row r="664" spans="1:9" x14ac:dyDescent="0.25">
      <c r="A664" s="46" t="s">
        <v>790</v>
      </c>
      <c r="B664" s="47" t="s">
        <v>121</v>
      </c>
      <c r="C664" s="46" t="s">
        <v>766</v>
      </c>
      <c r="D664" s="48">
        <v>40617</v>
      </c>
      <c r="E664" s="49">
        <v>10</v>
      </c>
      <c r="F664" s="50">
        <v>43940</v>
      </c>
      <c r="G664" s="47">
        <v>2</v>
      </c>
      <c r="H664" s="51">
        <f t="shared" si="10"/>
        <v>100</v>
      </c>
      <c r="I664" s="37" t="str" cm="1">
        <f t="array" ref="I664">_xlfn.IFNA(_xlfn.IFS(G664=$M$4,$N$4,G664=$M$5,$N$5,G664=$M$6,$N$6),"No Bonus")</f>
        <v>No Bonus</v>
      </c>
    </row>
    <row r="665" spans="1:9" x14ac:dyDescent="0.25">
      <c r="A665" s="46" t="s">
        <v>791</v>
      </c>
      <c r="B665" s="47" t="s">
        <v>117</v>
      </c>
      <c r="C665" s="46" t="s">
        <v>766</v>
      </c>
      <c r="D665" s="48">
        <v>37697</v>
      </c>
      <c r="E665" s="49">
        <v>18</v>
      </c>
      <c r="F665" s="50">
        <v>92962</v>
      </c>
      <c r="G665" s="47">
        <v>4</v>
      </c>
      <c r="H665" s="51">
        <f t="shared" si="10"/>
        <v>1500</v>
      </c>
      <c r="I665" s="37" cm="1">
        <f t="array" ref="I665">_xlfn.IFNA(_xlfn.IFS(G665=$M$4,$N$4,G665=$M$5,$N$5,G665=$M$6,$N$6),"No Bonus")</f>
        <v>1500</v>
      </c>
    </row>
    <row r="666" spans="1:9" x14ac:dyDescent="0.25">
      <c r="A666" s="46" t="s">
        <v>792</v>
      </c>
      <c r="B666" s="47" t="s">
        <v>113</v>
      </c>
      <c r="C666" s="46" t="s">
        <v>766</v>
      </c>
      <c r="D666" s="48">
        <v>38087</v>
      </c>
      <c r="E666" s="49">
        <v>17</v>
      </c>
      <c r="F666" s="50">
        <v>45981</v>
      </c>
      <c r="G666" s="47">
        <v>2</v>
      </c>
      <c r="H666" s="51">
        <f t="shared" si="10"/>
        <v>100</v>
      </c>
      <c r="I666" s="37" t="str" cm="1">
        <f t="array" ref="I666">_xlfn.IFNA(_xlfn.IFS(G666=$M$4,$N$4,G666=$M$5,$N$5,G666=$M$6,$N$6),"No Bonus")</f>
        <v>No Bonus</v>
      </c>
    </row>
    <row r="667" spans="1:9" x14ac:dyDescent="0.25">
      <c r="A667" s="46" t="s">
        <v>793</v>
      </c>
      <c r="B667" s="47" t="s">
        <v>121</v>
      </c>
      <c r="C667" s="46" t="s">
        <v>766</v>
      </c>
      <c r="D667" s="48">
        <v>41715</v>
      </c>
      <c r="E667" s="49">
        <v>7</v>
      </c>
      <c r="F667" s="50">
        <v>52842</v>
      </c>
      <c r="G667" s="47">
        <v>3</v>
      </c>
      <c r="H667" s="51">
        <f t="shared" si="10"/>
        <v>900</v>
      </c>
      <c r="I667" s="37" cm="1">
        <f t="array" ref="I667">_xlfn.IFNA(_xlfn.IFS(G667=$M$4,$N$4,G667=$M$5,$N$5,G667=$M$6,$N$6),"No Bonus")</f>
        <v>900</v>
      </c>
    </row>
    <row r="668" spans="1:9" x14ac:dyDescent="0.25">
      <c r="A668" s="46" t="s">
        <v>794</v>
      </c>
      <c r="B668" s="47" t="s">
        <v>113</v>
      </c>
      <c r="C668" s="46" t="s">
        <v>766</v>
      </c>
      <c r="D668" s="48">
        <v>41716</v>
      </c>
      <c r="E668" s="49">
        <v>7</v>
      </c>
      <c r="F668" s="50">
        <v>125788</v>
      </c>
      <c r="G668" s="47">
        <v>4</v>
      </c>
      <c r="H668" s="51">
        <f t="shared" si="10"/>
        <v>1500</v>
      </c>
      <c r="I668" s="37" cm="1">
        <f t="array" ref="I668">_xlfn.IFNA(_xlfn.IFS(G668=$M$4,$N$4,G668=$M$5,$N$5,G668=$M$6,$N$6),"No Bonus")</f>
        <v>1500</v>
      </c>
    </row>
    <row r="669" spans="1:9" x14ac:dyDescent="0.25">
      <c r="A669" s="46" t="s">
        <v>795</v>
      </c>
      <c r="B669" s="47" t="s">
        <v>117</v>
      </c>
      <c r="C669" s="46" t="s">
        <v>766</v>
      </c>
      <c r="D669" s="48">
        <v>40286</v>
      </c>
      <c r="E669" s="49">
        <v>11</v>
      </c>
      <c r="F669" s="50">
        <v>125339</v>
      </c>
      <c r="G669" s="47">
        <v>4</v>
      </c>
      <c r="H669" s="51">
        <f t="shared" si="10"/>
        <v>1500</v>
      </c>
      <c r="I669" s="37" cm="1">
        <f t="array" ref="I669">_xlfn.IFNA(_xlfn.IFS(G669=$M$4,$N$4,G669=$M$5,$N$5,G669=$M$6,$N$6),"No Bonus")</f>
        <v>1500</v>
      </c>
    </row>
    <row r="670" spans="1:9" x14ac:dyDescent="0.25">
      <c r="A670" s="46" t="s">
        <v>796</v>
      </c>
      <c r="B670" s="47" t="s">
        <v>117</v>
      </c>
      <c r="C670" s="46" t="s">
        <v>766</v>
      </c>
      <c r="D670" s="48">
        <v>39941</v>
      </c>
      <c r="E670" s="49">
        <v>12</v>
      </c>
      <c r="F670" s="50">
        <v>46564</v>
      </c>
      <c r="G670" s="47">
        <v>3</v>
      </c>
      <c r="H670" s="51">
        <f t="shared" si="10"/>
        <v>900</v>
      </c>
      <c r="I670" s="37" cm="1">
        <f t="array" ref="I670">_xlfn.IFNA(_xlfn.IFS(G670=$M$4,$N$4,G670=$M$5,$N$5,G670=$M$6,$N$6),"No Bonus")</f>
        <v>900</v>
      </c>
    </row>
    <row r="671" spans="1:9" x14ac:dyDescent="0.25">
      <c r="A671" s="46" t="s">
        <v>797</v>
      </c>
      <c r="B671" s="47" t="s">
        <v>117</v>
      </c>
      <c r="C671" s="46" t="s">
        <v>766</v>
      </c>
      <c r="D671" s="48">
        <v>37750</v>
      </c>
      <c r="E671" s="49">
        <v>18</v>
      </c>
      <c r="F671" s="50">
        <v>59750</v>
      </c>
      <c r="G671" s="47">
        <v>5</v>
      </c>
      <c r="H671" s="51">
        <f t="shared" si="10"/>
        <v>3000</v>
      </c>
      <c r="I671" s="37" cm="1">
        <f t="array" ref="I671">_xlfn.IFNA(_xlfn.IFS(G671=$M$4,$N$4,G671=$M$5,$N$5,G671=$M$6,$N$6),"No Bonus")</f>
        <v>3000</v>
      </c>
    </row>
    <row r="672" spans="1:9" x14ac:dyDescent="0.25">
      <c r="A672" s="46" t="s">
        <v>798</v>
      </c>
      <c r="B672" s="47" t="s">
        <v>121</v>
      </c>
      <c r="C672" s="46" t="s">
        <v>766</v>
      </c>
      <c r="D672" s="48">
        <v>41758</v>
      </c>
      <c r="E672" s="49">
        <v>7</v>
      </c>
      <c r="F672" s="50">
        <v>48436</v>
      </c>
      <c r="G672" s="47">
        <v>4</v>
      </c>
      <c r="H672" s="51">
        <f t="shared" si="10"/>
        <v>1500</v>
      </c>
      <c r="I672" s="37" cm="1">
        <f t="array" ref="I672">_xlfn.IFNA(_xlfn.IFS(G672=$M$4,$N$4,G672=$M$5,$N$5,G672=$M$6,$N$6),"No Bonus")</f>
        <v>1500</v>
      </c>
    </row>
    <row r="673" spans="1:9" x14ac:dyDescent="0.25">
      <c r="A673" s="46" t="s">
        <v>799</v>
      </c>
      <c r="B673" s="47" t="s">
        <v>121</v>
      </c>
      <c r="C673" s="46" t="s">
        <v>766</v>
      </c>
      <c r="D673" s="48">
        <v>41758</v>
      </c>
      <c r="E673" s="49">
        <v>7</v>
      </c>
      <c r="F673" s="50">
        <v>90823</v>
      </c>
      <c r="G673" s="47">
        <v>5</v>
      </c>
      <c r="H673" s="51">
        <f t="shared" si="10"/>
        <v>3000</v>
      </c>
      <c r="I673" s="37" cm="1">
        <f t="array" ref="I673">_xlfn.IFNA(_xlfn.IFS(G673=$M$4,$N$4,G673=$M$5,$N$5,G673=$M$6,$N$6),"No Bonus")</f>
        <v>3000</v>
      </c>
    </row>
    <row r="674" spans="1:9" x14ac:dyDescent="0.25">
      <c r="A674" s="46" t="s">
        <v>800</v>
      </c>
      <c r="B674" s="47" t="s">
        <v>117</v>
      </c>
      <c r="C674" s="46" t="s">
        <v>766</v>
      </c>
      <c r="D674" s="48">
        <v>41774</v>
      </c>
      <c r="E674" s="49">
        <v>7</v>
      </c>
      <c r="F674" s="50">
        <v>111002</v>
      </c>
      <c r="G674" s="47">
        <v>2</v>
      </c>
      <c r="H674" s="51">
        <f t="shared" si="10"/>
        <v>100</v>
      </c>
      <c r="I674" s="37" t="str" cm="1">
        <f t="array" ref="I674">_xlfn.IFNA(_xlfn.IFS(G674=$M$4,$N$4,G674=$M$5,$N$5,G674=$M$6,$N$6),"No Bonus")</f>
        <v>No Bonus</v>
      </c>
    </row>
    <row r="675" spans="1:9" x14ac:dyDescent="0.25">
      <c r="A675" s="46" t="s">
        <v>801</v>
      </c>
      <c r="B675" s="47" t="s">
        <v>108</v>
      </c>
      <c r="C675" s="46" t="s">
        <v>766</v>
      </c>
      <c r="D675" s="48">
        <v>41784</v>
      </c>
      <c r="E675" s="49">
        <v>7</v>
      </c>
      <c r="F675" s="50">
        <v>86169</v>
      </c>
      <c r="G675" s="47">
        <v>5</v>
      </c>
      <c r="H675" s="51">
        <f t="shared" si="10"/>
        <v>3000</v>
      </c>
      <c r="I675" s="37" cm="1">
        <f t="array" ref="I675">_xlfn.IFNA(_xlfn.IFS(G675=$M$4,$N$4,G675=$M$5,$N$5,G675=$M$6,$N$6),"No Bonus")</f>
        <v>3000</v>
      </c>
    </row>
    <row r="676" spans="1:9" x14ac:dyDescent="0.25">
      <c r="A676" s="46" t="s">
        <v>802</v>
      </c>
      <c r="B676" s="47" t="s">
        <v>130</v>
      </c>
      <c r="C676" s="46" t="s">
        <v>766</v>
      </c>
      <c r="D676" s="48">
        <v>41796</v>
      </c>
      <c r="E676" s="49">
        <v>7</v>
      </c>
      <c r="F676" s="50">
        <v>55058</v>
      </c>
      <c r="G676" s="47">
        <v>5</v>
      </c>
      <c r="H676" s="51">
        <f t="shared" si="10"/>
        <v>3000</v>
      </c>
      <c r="I676" s="37" cm="1">
        <f t="array" ref="I676">_xlfn.IFNA(_xlfn.IFS(G676=$M$4,$N$4,G676=$M$5,$N$5,G676=$M$6,$N$6),"No Bonus")</f>
        <v>3000</v>
      </c>
    </row>
    <row r="677" spans="1:9" x14ac:dyDescent="0.25">
      <c r="A677" s="46" t="s">
        <v>803</v>
      </c>
      <c r="B677" s="47" t="s">
        <v>117</v>
      </c>
      <c r="C677" s="46" t="s">
        <v>766</v>
      </c>
      <c r="D677" s="48">
        <v>40317</v>
      </c>
      <c r="E677" s="49">
        <v>11</v>
      </c>
      <c r="F677" s="50">
        <v>59922</v>
      </c>
      <c r="G677" s="47">
        <v>3</v>
      </c>
      <c r="H677" s="51">
        <f t="shared" si="10"/>
        <v>900</v>
      </c>
      <c r="I677" s="37" cm="1">
        <f t="array" ref="I677">_xlfn.IFNA(_xlfn.IFS(G677=$M$4,$N$4,G677=$M$5,$N$5,G677=$M$6,$N$6),"No Bonus")</f>
        <v>900</v>
      </c>
    </row>
    <row r="678" spans="1:9" x14ac:dyDescent="0.25">
      <c r="A678" s="46" t="s">
        <v>804</v>
      </c>
      <c r="B678" s="47" t="s">
        <v>130</v>
      </c>
      <c r="C678" s="46" t="s">
        <v>766</v>
      </c>
      <c r="D678" s="48">
        <v>40326</v>
      </c>
      <c r="E678" s="49">
        <v>11</v>
      </c>
      <c r="F678" s="50">
        <v>80964</v>
      </c>
      <c r="G678" s="47">
        <v>1</v>
      </c>
      <c r="H678" s="51">
        <f t="shared" si="10"/>
        <v>0</v>
      </c>
      <c r="I678" s="37" t="str" cm="1">
        <f t="array" ref="I678">_xlfn.IFNA(_xlfn.IFS(G678=$M$4,$N$4,G678=$M$5,$N$5,G678=$M$6,$N$6),"No Bonus")</f>
        <v>No Bonus</v>
      </c>
    </row>
    <row r="679" spans="1:9" x14ac:dyDescent="0.25">
      <c r="A679" s="46" t="s">
        <v>805</v>
      </c>
      <c r="B679" s="47" t="s">
        <v>117</v>
      </c>
      <c r="C679" s="46" t="s">
        <v>766</v>
      </c>
      <c r="D679" s="48">
        <v>40331</v>
      </c>
      <c r="E679" s="49">
        <v>11</v>
      </c>
      <c r="F679" s="50">
        <v>68347</v>
      </c>
      <c r="G679" s="47">
        <v>4</v>
      </c>
      <c r="H679" s="51">
        <f t="shared" si="10"/>
        <v>1500</v>
      </c>
      <c r="I679" s="37" cm="1">
        <f t="array" ref="I679">_xlfn.IFNA(_xlfn.IFS(G679=$M$4,$N$4,G679=$M$5,$N$5,G679=$M$6,$N$6),"No Bonus")</f>
        <v>1500</v>
      </c>
    </row>
    <row r="680" spans="1:9" x14ac:dyDescent="0.25">
      <c r="A680" s="46" t="s">
        <v>806</v>
      </c>
      <c r="B680" s="47" t="s">
        <v>121</v>
      </c>
      <c r="C680" s="46" t="s">
        <v>766</v>
      </c>
      <c r="D680" s="48">
        <v>37408</v>
      </c>
      <c r="E680" s="49">
        <v>19</v>
      </c>
      <c r="F680" s="50">
        <v>90273</v>
      </c>
      <c r="G680" s="47">
        <v>2</v>
      </c>
      <c r="H680" s="51">
        <f t="shared" si="10"/>
        <v>100</v>
      </c>
      <c r="I680" s="37" t="str" cm="1">
        <f t="array" ref="I680">_xlfn.IFNA(_xlfn.IFS(G680=$M$4,$N$4,G680=$M$5,$N$5,G680=$M$6,$N$6),"No Bonus")</f>
        <v>No Bonus</v>
      </c>
    </row>
    <row r="681" spans="1:9" x14ac:dyDescent="0.25">
      <c r="A681" s="46" t="s">
        <v>807</v>
      </c>
      <c r="B681" s="47" t="s">
        <v>115</v>
      </c>
      <c r="C681" s="46" t="s">
        <v>766</v>
      </c>
      <c r="D681" s="48">
        <v>38143</v>
      </c>
      <c r="E681" s="49">
        <v>17</v>
      </c>
      <c r="F681" s="50">
        <v>79612</v>
      </c>
      <c r="G681" s="47">
        <v>5</v>
      </c>
      <c r="H681" s="51">
        <f t="shared" si="10"/>
        <v>3000</v>
      </c>
      <c r="I681" s="37" cm="1">
        <f t="array" ref="I681">_xlfn.IFNA(_xlfn.IFS(G681=$M$4,$N$4,G681=$M$5,$N$5,G681=$M$6,$N$6),"No Bonus")</f>
        <v>3000</v>
      </c>
    </row>
    <row r="682" spans="1:9" x14ac:dyDescent="0.25">
      <c r="A682" s="46" t="s">
        <v>808</v>
      </c>
      <c r="B682" s="47" t="s">
        <v>108</v>
      </c>
      <c r="C682" s="46" t="s">
        <v>766</v>
      </c>
      <c r="D682" s="48">
        <v>40680</v>
      </c>
      <c r="E682" s="49">
        <v>10</v>
      </c>
      <c r="F682" s="50">
        <v>101128</v>
      </c>
      <c r="G682" s="47">
        <v>5</v>
      </c>
      <c r="H682" s="51">
        <f t="shared" si="10"/>
        <v>3000</v>
      </c>
      <c r="I682" s="37" cm="1">
        <f t="array" ref="I682">_xlfn.IFNA(_xlfn.IFS(G682=$M$4,$N$4,G682=$M$5,$N$5,G682=$M$6,$N$6),"No Bonus")</f>
        <v>3000</v>
      </c>
    </row>
    <row r="683" spans="1:9" x14ac:dyDescent="0.25">
      <c r="A683" s="46" t="s">
        <v>809</v>
      </c>
      <c r="B683" s="47" t="s">
        <v>115</v>
      </c>
      <c r="C683" s="46" t="s">
        <v>766</v>
      </c>
      <c r="D683" s="48">
        <v>41412</v>
      </c>
      <c r="E683" s="49">
        <v>8</v>
      </c>
      <c r="F683" s="50">
        <v>117261</v>
      </c>
      <c r="G683" s="47">
        <v>1</v>
      </c>
      <c r="H683" s="51">
        <f t="shared" si="10"/>
        <v>0</v>
      </c>
      <c r="I683" s="37" t="str" cm="1">
        <f t="array" ref="I683">_xlfn.IFNA(_xlfn.IFS(G683=$M$4,$N$4,G683=$M$5,$N$5,G683=$M$6,$N$6),"No Bonus")</f>
        <v>No Bonus</v>
      </c>
    </row>
    <row r="684" spans="1:9" x14ac:dyDescent="0.25">
      <c r="A684" s="46" t="s">
        <v>810</v>
      </c>
      <c r="B684" s="47" t="s">
        <v>108</v>
      </c>
      <c r="C684" s="46" t="s">
        <v>766</v>
      </c>
      <c r="D684" s="48">
        <v>42172</v>
      </c>
      <c r="E684" s="49">
        <v>6</v>
      </c>
      <c r="F684" s="50">
        <v>69745</v>
      </c>
      <c r="G684" s="47">
        <v>4</v>
      </c>
      <c r="H684" s="51">
        <f t="shared" si="10"/>
        <v>1500</v>
      </c>
      <c r="I684" s="37" cm="1">
        <f t="array" ref="I684">_xlfn.IFNA(_xlfn.IFS(G684=$M$4,$N$4,G684=$M$5,$N$5,G684=$M$6,$N$6),"No Bonus")</f>
        <v>1500</v>
      </c>
    </row>
    <row r="685" spans="1:9" x14ac:dyDescent="0.25">
      <c r="A685" s="46" t="s">
        <v>811</v>
      </c>
      <c r="B685" s="47" t="s">
        <v>121</v>
      </c>
      <c r="C685" s="46" t="s">
        <v>766</v>
      </c>
      <c r="D685" s="48">
        <v>42189</v>
      </c>
      <c r="E685" s="49">
        <v>6</v>
      </c>
      <c r="F685" s="50">
        <v>84580</v>
      </c>
      <c r="G685" s="47">
        <v>3</v>
      </c>
      <c r="H685" s="51">
        <f t="shared" si="10"/>
        <v>900</v>
      </c>
      <c r="I685" s="37" cm="1">
        <f t="array" ref="I685">_xlfn.IFNA(_xlfn.IFS(G685=$M$4,$N$4,G685=$M$5,$N$5,G685=$M$6,$N$6),"No Bonus")</f>
        <v>900</v>
      </c>
    </row>
    <row r="686" spans="1:9" x14ac:dyDescent="0.25">
      <c r="A686" s="46" t="s">
        <v>812</v>
      </c>
      <c r="B686" s="47" t="s">
        <v>121</v>
      </c>
      <c r="C686" s="46" t="s">
        <v>766</v>
      </c>
      <c r="D686" s="48">
        <v>40345</v>
      </c>
      <c r="E686" s="49">
        <v>11</v>
      </c>
      <c r="F686" s="50">
        <v>125113</v>
      </c>
      <c r="G686" s="47">
        <v>2</v>
      </c>
      <c r="H686" s="51">
        <f t="shared" si="10"/>
        <v>100</v>
      </c>
      <c r="I686" s="37" t="str" cm="1">
        <f t="array" ref="I686">_xlfn.IFNA(_xlfn.IFS(G686=$M$4,$N$4,G686=$M$5,$N$5,G686=$M$6,$N$6),"No Bonus")</f>
        <v>No Bonus</v>
      </c>
    </row>
    <row r="687" spans="1:9" x14ac:dyDescent="0.25">
      <c r="A687" s="46" t="s">
        <v>813</v>
      </c>
      <c r="B687" s="47" t="s">
        <v>130</v>
      </c>
      <c r="C687" s="46" t="s">
        <v>766</v>
      </c>
      <c r="D687" s="48">
        <v>40350</v>
      </c>
      <c r="E687" s="49">
        <v>11</v>
      </c>
      <c r="F687" s="50">
        <v>70130</v>
      </c>
      <c r="G687" s="47">
        <v>3</v>
      </c>
      <c r="H687" s="51">
        <f t="shared" si="10"/>
        <v>900</v>
      </c>
      <c r="I687" s="37" cm="1">
        <f t="array" ref="I687">_xlfn.IFNA(_xlfn.IFS(G687=$M$4,$N$4,G687=$M$5,$N$5,G687=$M$6,$N$6),"No Bonus")</f>
        <v>900</v>
      </c>
    </row>
    <row r="688" spans="1:9" x14ac:dyDescent="0.25">
      <c r="A688" s="46" t="s">
        <v>814</v>
      </c>
      <c r="B688" s="47" t="s">
        <v>117</v>
      </c>
      <c r="C688" s="46" t="s">
        <v>766</v>
      </c>
      <c r="D688" s="48">
        <v>40726</v>
      </c>
      <c r="E688" s="49">
        <v>10</v>
      </c>
      <c r="F688" s="50">
        <v>66946</v>
      </c>
      <c r="G688" s="47">
        <v>1</v>
      </c>
      <c r="H688" s="51">
        <f t="shared" si="10"/>
        <v>0</v>
      </c>
      <c r="I688" s="37" t="str" cm="1">
        <f t="array" ref="I688">_xlfn.IFNA(_xlfn.IFS(G688=$M$4,$N$4,G688=$M$5,$N$5,G688=$M$6,$N$6),"No Bonus")</f>
        <v>No Bonus</v>
      </c>
    </row>
    <row r="689" spans="1:9" x14ac:dyDescent="0.25">
      <c r="A689" s="46" t="s">
        <v>815</v>
      </c>
      <c r="B689" s="47" t="s">
        <v>117</v>
      </c>
      <c r="C689" s="46" t="s">
        <v>766</v>
      </c>
      <c r="D689" s="48">
        <v>41438</v>
      </c>
      <c r="E689" s="49">
        <v>8</v>
      </c>
      <c r="F689" s="50">
        <v>52272</v>
      </c>
      <c r="G689" s="47">
        <v>3</v>
      </c>
      <c r="H689" s="51">
        <f t="shared" si="10"/>
        <v>900</v>
      </c>
      <c r="I689" s="37" cm="1">
        <f t="array" ref="I689">_xlfn.IFNA(_xlfn.IFS(G689=$M$4,$N$4,G689=$M$5,$N$5,G689=$M$6,$N$6),"No Bonus")</f>
        <v>900</v>
      </c>
    </row>
    <row r="690" spans="1:9" x14ac:dyDescent="0.25">
      <c r="A690" s="46" t="s">
        <v>816</v>
      </c>
      <c r="B690" s="47" t="s">
        <v>117</v>
      </c>
      <c r="C690" s="46" t="s">
        <v>766</v>
      </c>
      <c r="D690" s="48">
        <v>41467</v>
      </c>
      <c r="E690" s="49">
        <v>8</v>
      </c>
      <c r="F690" s="50">
        <v>107695</v>
      </c>
      <c r="G690" s="47">
        <v>5</v>
      </c>
      <c r="H690" s="51">
        <f t="shared" si="10"/>
        <v>3000</v>
      </c>
      <c r="I690" s="37" cm="1">
        <f t="array" ref="I690">_xlfn.IFNA(_xlfn.IFS(G690=$M$4,$N$4,G690=$M$5,$N$5,G690=$M$6,$N$6),"No Bonus")</f>
        <v>3000</v>
      </c>
    </row>
    <row r="691" spans="1:9" x14ac:dyDescent="0.25">
      <c r="A691" s="46" t="s">
        <v>817</v>
      </c>
      <c r="B691" s="47" t="s">
        <v>117</v>
      </c>
      <c r="C691" s="46" t="s">
        <v>766</v>
      </c>
      <c r="D691" s="48">
        <v>39992</v>
      </c>
      <c r="E691" s="49">
        <v>12</v>
      </c>
      <c r="F691" s="50">
        <v>60730</v>
      </c>
      <c r="G691" s="47">
        <v>2</v>
      </c>
      <c r="H691" s="51">
        <f t="shared" si="10"/>
        <v>100</v>
      </c>
      <c r="I691" s="37" t="str" cm="1">
        <f t="array" ref="I691">_xlfn.IFNA(_xlfn.IFS(G691=$M$4,$N$4,G691=$M$5,$N$5,G691=$M$6,$N$6),"No Bonus")</f>
        <v>No Bonus</v>
      </c>
    </row>
    <row r="692" spans="1:9" x14ac:dyDescent="0.25">
      <c r="A692" s="46" t="s">
        <v>818</v>
      </c>
      <c r="B692" s="47" t="s">
        <v>113</v>
      </c>
      <c r="C692" s="46" t="s">
        <v>766</v>
      </c>
      <c r="D692" s="48">
        <v>37443</v>
      </c>
      <c r="E692" s="49">
        <v>19</v>
      </c>
      <c r="F692" s="50">
        <v>65753</v>
      </c>
      <c r="G692" s="47">
        <v>2</v>
      </c>
      <c r="H692" s="51">
        <f t="shared" si="10"/>
        <v>100</v>
      </c>
      <c r="I692" s="37" t="str" cm="1">
        <f t="array" ref="I692">_xlfn.IFNA(_xlfn.IFS(G692=$M$4,$N$4,G692=$M$5,$N$5,G692=$M$6,$N$6),"No Bonus")</f>
        <v>No Bonus</v>
      </c>
    </row>
    <row r="693" spans="1:9" x14ac:dyDescent="0.25">
      <c r="A693" s="46" t="s">
        <v>819</v>
      </c>
      <c r="B693" s="47" t="s">
        <v>121</v>
      </c>
      <c r="C693" s="46" t="s">
        <v>766</v>
      </c>
      <c r="D693" s="48">
        <v>38177</v>
      </c>
      <c r="E693" s="49">
        <v>17</v>
      </c>
      <c r="F693" s="50">
        <v>92000</v>
      </c>
      <c r="G693" s="47">
        <v>5</v>
      </c>
      <c r="H693" s="51">
        <f t="shared" si="10"/>
        <v>3000</v>
      </c>
      <c r="I693" s="37" cm="1">
        <f t="array" ref="I693">_xlfn.IFNA(_xlfn.IFS(G693=$M$4,$N$4,G693=$M$5,$N$5,G693=$M$6,$N$6),"No Bonus")</f>
        <v>3000</v>
      </c>
    </row>
    <row r="694" spans="1:9" x14ac:dyDescent="0.25">
      <c r="A694" s="46" t="s">
        <v>820</v>
      </c>
      <c r="B694" s="47" t="s">
        <v>115</v>
      </c>
      <c r="C694" s="46" t="s">
        <v>766</v>
      </c>
      <c r="D694" s="48">
        <v>38531</v>
      </c>
      <c r="E694" s="49">
        <v>16</v>
      </c>
      <c r="F694" s="50">
        <v>120325</v>
      </c>
      <c r="G694" s="47">
        <v>4</v>
      </c>
      <c r="H694" s="51">
        <f t="shared" si="10"/>
        <v>1500</v>
      </c>
      <c r="I694" s="37" cm="1">
        <f t="array" ref="I694">_xlfn.IFNA(_xlfn.IFS(G694=$M$4,$N$4,G694=$M$5,$N$5,G694=$M$6,$N$6),"No Bonus")</f>
        <v>1500</v>
      </c>
    </row>
    <row r="695" spans="1:9" x14ac:dyDescent="0.25">
      <c r="A695" s="46" t="s">
        <v>821</v>
      </c>
      <c r="B695" s="47" t="s">
        <v>117</v>
      </c>
      <c r="C695" s="46" t="s">
        <v>766</v>
      </c>
      <c r="D695" s="48">
        <v>38888</v>
      </c>
      <c r="E695" s="49">
        <v>15</v>
      </c>
      <c r="F695" s="50">
        <v>109251</v>
      </c>
      <c r="G695" s="47">
        <v>3</v>
      </c>
      <c r="H695" s="51">
        <f t="shared" si="10"/>
        <v>900</v>
      </c>
      <c r="I695" s="37" cm="1">
        <f t="array" ref="I695">_xlfn.IFNA(_xlfn.IFS(G695=$M$4,$N$4,G695=$M$5,$N$5,G695=$M$6,$N$6),"No Bonus")</f>
        <v>900</v>
      </c>
    </row>
    <row r="696" spans="1:9" x14ac:dyDescent="0.25">
      <c r="A696" s="46" t="s">
        <v>822</v>
      </c>
      <c r="B696" s="47" t="s">
        <v>117</v>
      </c>
      <c r="C696" s="46" t="s">
        <v>766</v>
      </c>
      <c r="D696" s="48">
        <v>40361</v>
      </c>
      <c r="E696" s="49">
        <v>11</v>
      </c>
      <c r="F696" s="50">
        <v>98485</v>
      </c>
      <c r="G696" s="47">
        <v>3</v>
      </c>
      <c r="H696" s="51">
        <f t="shared" si="10"/>
        <v>900</v>
      </c>
      <c r="I696" s="37" cm="1">
        <f t="array" ref="I696">_xlfn.IFNA(_xlfn.IFS(G696=$M$4,$N$4,G696=$M$5,$N$5,G696=$M$6,$N$6),"No Bonus")</f>
        <v>900</v>
      </c>
    </row>
    <row r="697" spans="1:9" x14ac:dyDescent="0.25">
      <c r="A697" s="46" t="s">
        <v>823</v>
      </c>
      <c r="B697" s="47" t="s">
        <v>121</v>
      </c>
      <c r="C697" s="46" t="s">
        <v>766</v>
      </c>
      <c r="D697" s="48">
        <v>41096</v>
      </c>
      <c r="E697" s="49">
        <v>9</v>
      </c>
      <c r="F697" s="50">
        <v>121824</v>
      </c>
      <c r="G697" s="47">
        <v>3</v>
      </c>
      <c r="H697" s="51">
        <f t="shared" si="10"/>
        <v>900</v>
      </c>
      <c r="I697" s="37" cm="1">
        <f t="array" ref="I697">_xlfn.IFNA(_xlfn.IFS(G697=$M$4,$N$4,G697=$M$5,$N$5,G697=$M$6,$N$6),"No Bonus")</f>
        <v>900</v>
      </c>
    </row>
    <row r="698" spans="1:9" x14ac:dyDescent="0.25">
      <c r="A698" s="46" t="s">
        <v>824</v>
      </c>
      <c r="B698" s="47" t="s">
        <v>108</v>
      </c>
      <c r="C698" s="46" t="s">
        <v>766</v>
      </c>
      <c r="D698" s="48">
        <v>42203</v>
      </c>
      <c r="E698" s="49">
        <v>6</v>
      </c>
      <c r="F698" s="50">
        <v>87932</v>
      </c>
      <c r="G698" s="47">
        <v>3</v>
      </c>
      <c r="H698" s="51">
        <f t="shared" si="10"/>
        <v>900</v>
      </c>
      <c r="I698" s="37" cm="1">
        <f t="array" ref="I698">_xlfn.IFNA(_xlfn.IFS(G698=$M$4,$N$4,G698=$M$5,$N$5,G698=$M$6,$N$6),"No Bonus")</f>
        <v>900</v>
      </c>
    </row>
    <row r="699" spans="1:9" x14ac:dyDescent="0.25">
      <c r="A699" s="46" t="s">
        <v>825</v>
      </c>
      <c r="B699" s="47" t="s">
        <v>130</v>
      </c>
      <c r="C699" s="46" t="s">
        <v>766</v>
      </c>
      <c r="D699" s="48">
        <v>41471</v>
      </c>
      <c r="E699" s="49">
        <v>8</v>
      </c>
      <c r="F699" s="50">
        <v>78997</v>
      </c>
      <c r="G699" s="47">
        <v>5</v>
      </c>
      <c r="H699" s="51">
        <f t="shared" si="10"/>
        <v>3000</v>
      </c>
      <c r="I699" s="37" cm="1">
        <f t="array" ref="I699">_xlfn.IFNA(_xlfn.IFS(G699=$M$4,$N$4,G699=$M$5,$N$5,G699=$M$6,$N$6),"No Bonus")</f>
        <v>3000</v>
      </c>
    </row>
    <row r="700" spans="1:9" x14ac:dyDescent="0.25">
      <c r="A700" s="46" t="s">
        <v>826</v>
      </c>
      <c r="B700" s="47" t="s">
        <v>115</v>
      </c>
      <c r="C700" s="46" t="s">
        <v>766</v>
      </c>
      <c r="D700" s="48">
        <v>41488</v>
      </c>
      <c r="E700" s="49">
        <v>8</v>
      </c>
      <c r="F700" s="50">
        <v>45391</v>
      </c>
      <c r="G700" s="47">
        <v>2</v>
      </c>
      <c r="H700" s="51">
        <f t="shared" si="10"/>
        <v>100</v>
      </c>
      <c r="I700" s="37" t="str" cm="1">
        <f t="array" ref="I700">_xlfn.IFNA(_xlfn.IFS(G700=$M$4,$N$4,G700=$M$5,$N$5,G700=$M$6,$N$6),"No Bonus")</f>
        <v>No Bonus</v>
      </c>
    </row>
    <row r="701" spans="1:9" x14ac:dyDescent="0.25">
      <c r="A701" s="46" t="s">
        <v>827</v>
      </c>
      <c r="B701" s="47" t="s">
        <v>113</v>
      </c>
      <c r="C701" s="46" t="s">
        <v>766</v>
      </c>
      <c r="D701" s="48">
        <v>41498</v>
      </c>
      <c r="E701" s="49">
        <v>8</v>
      </c>
      <c r="F701" s="50">
        <v>43394</v>
      </c>
      <c r="G701" s="47">
        <v>4</v>
      </c>
      <c r="H701" s="51">
        <f t="shared" si="10"/>
        <v>1500</v>
      </c>
      <c r="I701" s="37" cm="1">
        <f t="array" ref="I701">_xlfn.IFNA(_xlfn.IFS(G701=$M$4,$N$4,G701=$M$5,$N$5,G701=$M$6,$N$6),"No Bonus")</f>
        <v>1500</v>
      </c>
    </row>
    <row r="702" spans="1:9" x14ac:dyDescent="0.25">
      <c r="A702" s="46" t="s">
        <v>828</v>
      </c>
      <c r="B702" s="47" t="s">
        <v>117</v>
      </c>
      <c r="C702" s="46" t="s">
        <v>766</v>
      </c>
      <c r="D702" s="48">
        <v>37103</v>
      </c>
      <c r="E702" s="49">
        <v>20</v>
      </c>
      <c r="F702" s="50">
        <v>107900</v>
      </c>
      <c r="G702" s="47">
        <v>5</v>
      </c>
      <c r="H702" s="51">
        <f t="shared" si="10"/>
        <v>3000</v>
      </c>
      <c r="I702" s="37" cm="1">
        <f t="array" ref="I702">_xlfn.IFNA(_xlfn.IFS(G702=$M$4,$N$4,G702=$M$5,$N$5,G702=$M$6,$N$6),"No Bonus")</f>
        <v>3000</v>
      </c>
    </row>
    <row r="703" spans="1:9" x14ac:dyDescent="0.25">
      <c r="A703" s="46" t="s">
        <v>829</v>
      </c>
      <c r="B703" s="47" t="s">
        <v>113</v>
      </c>
      <c r="C703" s="46" t="s">
        <v>766</v>
      </c>
      <c r="D703" s="48">
        <v>38573</v>
      </c>
      <c r="E703" s="49">
        <v>16</v>
      </c>
      <c r="F703" s="50">
        <v>61685</v>
      </c>
      <c r="G703" s="47">
        <v>2</v>
      </c>
      <c r="H703" s="51">
        <f t="shared" si="10"/>
        <v>100</v>
      </c>
      <c r="I703" s="37" t="str" cm="1">
        <f t="array" ref="I703">_xlfn.IFNA(_xlfn.IFS(G703=$M$4,$N$4,G703=$M$5,$N$5,G703=$M$6,$N$6),"No Bonus")</f>
        <v>No Bonus</v>
      </c>
    </row>
    <row r="704" spans="1:9" x14ac:dyDescent="0.25">
      <c r="A704" s="46" t="s">
        <v>830</v>
      </c>
      <c r="B704" s="47" t="s">
        <v>130</v>
      </c>
      <c r="C704" s="46" t="s">
        <v>766</v>
      </c>
      <c r="D704" s="48">
        <v>40757</v>
      </c>
      <c r="E704" s="49">
        <v>10</v>
      </c>
      <c r="F704" s="50">
        <v>89144</v>
      </c>
      <c r="G704" s="47">
        <v>5</v>
      </c>
      <c r="H704" s="51">
        <f t="shared" si="10"/>
        <v>3000</v>
      </c>
      <c r="I704" s="37" cm="1">
        <f t="array" ref="I704">_xlfn.IFNA(_xlfn.IFS(G704=$M$4,$N$4,G704=$M$5,$N$5,G704=$M$6,$N$6),"No Bonus")</f>
        <v>3000</v>
      </c>
    </row>
    <row r="705" spans="1:9" x14ac:dyDescent="0.25">
      <c r="A705" s="46" t="s">
        <v>831</v>
      </c>
      <c r="B705" s="47" t="s">
        <v>117</v>
      </c>
      <c r="C705" s="46" t="s">
        <v>766</v>
      </c>
      <c r="D705" s="48">
        <v>40797</v>
      </c>
      <c r="E705" s="49">
        <v>10</v>
      </c>
      <c r="F705" s="50">
        <v>113344</v>
      </c>
      <c r="G705" s="47">
        <v>4</v>
      </c>
      <c r="H705" s="51">
        <f t="shared" si="10"/>
        <v>1500</v>
      </c>
      <c r="I705" s="37" cm="1">
        <f t="array" ref="I705">_xlfn.IFNA(_xlfn.IFS(G705=$M$4,$N$4,G705=$M$5,$N$5,G705=$M$6,$N$6),"No Bonus")</f>
        <v>1500</v>
      </c>
    </row>
    <row r="706" spans="1:9" x14ac:dyDescent="0.25">
      <c r="A706" s="46" t="s">
        <v>832</v>
      </c>
      <c r="B706" s="47" t="s">
        <v>117</v>
      </c>
      <c r="C706" s="46" t="s">
        <v>766</v>
      </c>
      <c r="D706" s="48">
        <v>41878</v>
      </c>
      <c r="E706" s="49">
        <v>7</v>
      </c>
      <c r="F706" s="50">
        <v>81059</v>
      </c>
      <c r="G706" s="47">
        <v>5</v>
      </c>
      <c r="H706" s="51">
        <f t="shared" si="10"/>
        <v>3000</v>
      </c>
      <c r="I706" s="37" cm="1">
        <f t="array" ref="I706">_xlfn.IFNA(_xlfn.IFS(G706=$M$4,$N$4,G706=$M$5,$N$5,G706=$M$6,$N$6),"No Bonus")</f>
        <v>3000</v>
      </c>
    </row>
    <row r="707" spans="1:9" x14ac:dyDescent="0.25">
      <c r="A707" s="46" t="s">
        <v>833</v>
      </c>
      <c r="B707" s="47" t="s">
        <v>121</v>
      </c>
      <c r="C707" s="46" t="s">
        <v>766</v>
      </c>
      <c r="D707" s="48">
        <v>41889</v>
      </c>
      <c r="E707" s="49">
        <v>7</v>
      </c>
      <c r="F707" s="50">
        <v>85067</v>
      </c>
      <c r="G707" s="47">
        <v>4</v>
      </c>
      <c r="H707" s="51">
        <f t="shared" si="10"/>
        <v>1500</v>
      </c>
      <c r="I707" s="37" cm="1">
        <f t="array" ref="I707">_xlfn.IFNA(_xlfn.IFS(G707=$M$4,$N$4,G707=$M$5,$N$5,G707=$M$6,$N$6),"No Bonus")</f>
        <v>1500</v>
      </c>
    </row>
    <row r="708" spans="1:9" x14ac:dyDescent="0.25">
      <c r="A708" s="46" t="s">
        <v>834</v>
      </c>
      <c r="B708" s="47" t="s">
        <v>108</v>
      </c>
      <c r="C708" s="46" t="s">
        <v>766</v>
      </c>
      <c r="D708" s="48">
        <v>40421</v>
      </c>
      <c r="E708" s="49">
        <v>11</v>
      </c>
      <c r="F708" s="50">
        <v>107127</v>
      </c>
      <c r="G708" s="47">
        <v>4</v>
      </c>
      <c r="H708" s="51">
        <f t="shared" ref="H708:H743" si="11">IF(G708=$M$8,$N$8,IF(G708=$M$7,$N$7,IF(G708=$M$6,$N$6,IF(G708=$M$5,$N$5,IF(G708=$M$4,$N$4)))))</f>
        <v>1500</v>
      </c>
      <c r="I708" s="37" cm="1">
        <f t="array" ref="I708">_xlfn.IFNA(_xlfn.IFS(G708=$M$4,$N$4,G708=$M$5,$N$5,G708=$M$6,$N$6),"No Bonus")</f>
        <v>1500</v>
      </c>
    </row>
    <row r="709" spans="1:9" x14ac:dyDescent="0.25">
      <c r="A709" s="46" t="s">
        <v>835</v>
      </c>
      <c r="B709" s="47" t="s">
        <v>130</v>
      </c>
      <c r="C709" s="46" t="s">
        <v>766</v>
      </c>
      <c r="D709" s="48">
        <v>41529</v>
      </c>
      <c r="E709" s="49">
        <v>8</v>
      </c>
      <c r="F709" s="50">
        <v>99340</v>
      </c>
      <c r="G709" s="47">
        <v>2</v>
      </c>
      <c r="H709" s="51">
        <f t="shared" si="11"/>
        <v>100</v>
      </c>
      <c r="I709" s="37" t="str" cm="1">
        <f t="array" ref="I709">_xlfn.IFNA(_xlfn.IFS(G709=$M$4,$N$4,G709=$M$5,$N$5,G709=$M$6,$N$6),"No Bonus")</f>
        <v>No Bonus</v>
      </c>
    </row>
    <row r="710" spans="1:9" x14ac:dyDescent="0.25">
      <c r="A710" s="46" t="s">
        <v>836</v>
      </c>
      <c r="B710" s="47" t="s">
        <v>130</v>
      </c>
      <c r="C710" s="46" t="s">
        <v>766</v>
      </c>
      <c r="D710" s="48">
        <v>37131</v>
      </c>
      <c r="E710" s="49">
        <v>20</v>
      </c>
      <c r="F710" s="50">
        <v>49683</v>
      </c>
      <c r="G710" s="47">
        <v>5</v>
      </c>
      <c r="H710" s="51">
        <f t="shared" si="11"/>
        <v>3000</v>
      </c>
      <c r="I710" s="37" cm="1">
        <f t="array" ref="I710">_xlfn.IFNA(_xlfn.IFS(G710=$M$4,$N$4,G710=$M$5,$N$5,G710=$M$6,$N$6),"No Bonus")</f>
        <v>3000</v>
      </c>
    </row>
    <row r="711" spans="1:9" x14ac:dyDescent="0.25">
      <c r="A711" s="46" t="s">
        <v>837</v>
      </c>
      <c r="B711" s="47" t="s">
        <v>115</v>
      </c>
      <c r="C711" s="46" t="s">
        <v>766</v>
      </c>
      <c r="D711" s="48">
        <v>38219</v>
      </c>
      <c r="E711" s="49">
        <v>17</v>
      </c>
      <c r="F711" s="50">
        <v>71758</v>
      </c>
      <c r="G711" s="47">
        <v>3</v>
      </c>
      <c r="H711" s="51">
        <f t="shared" si="11"/>
        <v>900</v>
      </c>
      <c r="I711" s="37" cm="1">
        <f t="array" ref="I711">_xlfn.IFNA(_xlfn.IFS(G711=$M$4,$N$4,G711=$M$5,$N$5,G711=$M$6,$N$6),"No Bonus")</f>
        <v>900</v>
      </c>
    </row>
    <row r="712" spans="1:9" x14ac:dyDescent="0.25">
      <c r="A712" s="46" t="s">
        <v>838</v>
      </c>
      <c r="B712" s="47" t="s">
        <v>121</v>
      </c>
      <c r="C712" s="46" t="s">
        <v>766</v>
      </c>
      <c r="D712" s="48">
        <v>41555</v>
      </c>
      <c r="E712" s="49">
        <v>8</v>
      </c>
      <c r="F712" s="50">
        <v>94817</v>
      </c>
      <c r="G712" s="47">
        <v>5</v>
      </c>
      <c r="H712" s="51">
        <f t="shared" si="11"/>
        <v>3000</v>
      </c>
      <c r="I712" s="37" cm="1">
        <f t="array" ref="I712">_xlfn.IFNA(_xlfn.IFS(G712=$M$4,$N$4,G712=$M$5,$N$5,G712=$M$6,$N$6),"No Bonus")</f>
        <v>3000</v>
      </c>
    </row>
    <row r="713" spans="1:9" x14ac:dyDescent="0.25">
      <c r="A713" s="46" t="s">
        <v>839</v>
      </c>
      <c r="B713" s="47" t="s">
        <v>113</v>
      </c>
      <c r="C713" s="46" t="s">
        <v>766</v>
      </c>
      <c r="D713" s="48">
        <v>37158</v>
      </c>
      <c r="E713" s="49">
        <v>20</v>
      </c>
      <c r="F713" s="50">
        <v>95259</v>
      </c>
      <c r="G713" s="47">
        <v>5</v>
      </c>
      <c r="H713" s="51">
        <f t="shared" si="11"/>
        <v>3000</v>
      </c>
      <c r="I713" s="37" cm="1">
        <f t="array" ref="I713">_xlfn.IFNA(_xlfn.IFS(G713=$M$4,$N$4,G713=$M$5,$N$5,G713=$M$6,$N$6),"No Bonus")</f>
        <v>3000</v>
      </c>
    </row>
    <row r="714" spans="1:9" x14ac:dyDescent="0.25">
      <c r="A714" s="46" t="s">
        <v>840</v>
      </c>
      <c r="B714" s="47" t="s">
        <v>115</v>
      </c>
      <c r="C714" s="46" t="s">
        <v>766</v>
      </c>
      <c r="D714" s="48">
        <v>37536</v>
      </c>
      <c r="E714" s="49">
        <v>19</v>
      </c>
      <c r="F714" s="50">
        <v>122620</v>
      </c>
      <c r="G714" s="47">
        <v>2</v>
      </c>
      <c r="H714" s="51">
        <f t="shared" si="11"/>
        <v>100</v>
      </c>
      <c r="I714" s="37" t="str" cm="1">
        <f t="array" ref="I714">_xlfn.IFNA(_xlfn.IFS(G714=$M$4,$N$4,G714=$M$5,$N$5,G714=$M$6,$N$6),"No Bonus")</f>
        <v>No Bonus</v>
      </c>
    </row>
    <row r="715" spans="1:9" x14ac:dyDescent="0.25">
      <c r="A715" s="46" t="s">
        <v>841</v>
      </c>
      <c r="B715" s="47" t="s">
        <v>117</v>
      </c>
      <c r="C715" s="46" t="s">
        <v>766</v>
      </c>
      <c r="D715" s="48">
        <v>37540</v>
      </c>
      <c r="E715" s="49">
        <v>19</v>
      </c>
      <c r="F715" s="50">
        <v>84005</v>
      </c>
      <c r="G715" s="47">
        <v>5</v>
      </c>
      <c r="H715" s="51">
        <f t="shared" si="11"/>
        <v>3000</v>
      </c>
      <c r="I715" s="37" cm="1">
        <f t="array" ref="I715">_xlfn.IFNA(_xlfn.IFS(G715=$M$4,$N$4,G715=$M$5,$N$5,G715=$M$6,$N$6),"No Bonus")</f>
        <v>3000</v>
      </c>
    </row>
    <row r="716" spans="1:9" x14ac:dyDescent="0.25">
      <c r="A716" s="46" t="s">
        <v>842</v>
      </c>
      <c r="B716" s="47" t="s">
        <v>113</v>
      </c>
      <c r="C716" s="46" t="s">
        <v>766</v>
      </c>
      <c r="D716" s="48">
        <v>40800</v>
      </c>
      <c r="E716" s="49">
        <v>10</v>
      </c>
      <c r="F716" s="50">
        <v>88801</v>
      </c>
      <c r="G716" s="47">
        <v>2</v>
      </c>
      <c r="H716" s="51">
        <f t="shared" si="11"/>
        <v>100</v>
      </c>
      <c r="I716" s="37" t="str" cm="1">
        <f t="array" ref="I716">_xlfn.IFNA(_xlfn.IFS(G716=$M$4,$N$4,G716=$M$5,$N$5,G716=$M$6,$N$6),"No Bonus")</f>
        <v>No Bonus</v>
      </c>
    </row>
    <row r="717" spans="1:9" x14ac:dyDescent="0.25">
      <c r="A717" s="46" t="s">
        <v>843</v>
      </c>
      <c r="B717" s="47" t="s">
        <v>108</v>
      </c>
      <c r="C717" s="46" t="s">
        <v>766</v>
      </c>
      <c r="D717" s="48">
        <v>40820</v>
      </c>
      <c r="E717" s="49">
        <v>10</v>
      </c>
      <c r="F717" s="50">
        <v>74122</v>
      </c>
      <c r="G717" s="47">
        <v>2</v>
      </c>
      <c r="H717" s="51">
        <f t="shared" si="11"/>
        <v>100</v>
      </c>
      <c r="I717" s="37" t="str" cm="1">
        <f t="array" ref="I717">_xlfn.IFNA(_xlfn.IFS(G717=$M$4,$N$4,G717=$M$5,$N$5,G717=$M$6,$N$6),"No Bonus")</f>
        <v>No Bonus</v>
      </c>
    </row>
    <row r="718" spans="1:9" x14ac:dyDescent="0.25">
      <c r="A718" s="46" t="s">
        <v>844</v>
      </c>
      <c r="B718" s="47" t="s">
        <v>117</v>
      </c>
      <c r="C718" s="46" t="s">
        <v>766</v>
      </c>
      <c r="D718" s="48">
        <v>40806</v>
      </c>
      <c r="E718" s="49">
        <v>10</v>
      </c>
      <c r="F718" s="50">
        <v>70695</v>
      </c>
      <c r="G718" s="47">
        <v>5</v>
      </c>
      <c r="H718" s="51">
        <f t="shared" si="11"/>
        <v>3000</v>
      </c>
      <c r="I718" s="37" cm="1">
        <f t="array" ref="I718">_xlfn.IFNA(_xlfn.IFS(G718=$M$4,$N$4,G718=$M$5,$N$5,G718=$M$6,$N$6),"No Bonus")</f>
        <v>3000</v>
      </c>
    </row>
    <row r="719" spans="1:9" x14ac:dyDescent="0.25">
      <c r="A719" s="46" t="s">
        <v>845</v>
      </c>
      <c r="B719" s="47" t="s">
        <v>108</v>
      </c>
      <c r="C719" s="46" t="s">
        <v>766</v>
      </c>
      <c r="D719" s="48">
        <v>40806</v>
      </c>
      <c r="E719" s="49">
        <v>10</v>
      </c>
      <c r="F719" s="50">
        <v>68996</v>
      </c>
      <c r="G719" s="47">
        <v>5</v>
      </c>
      <c r="H719" s="51">
        <f t="shared" si="11"/>
        <v>3000</v>
      </c>
      <c r="I719" s="37" cm="1">
        <f t="array" ref="I719">_xlfn.IFNA(_xlfn.IFS(G719=$M$4,$N$4,G719=$M$5,$N$5,G719=$M$6,$N$6),"No Bonus")</f>
        <v>3000</v>
      </c>
    </row>
    <row r="720" spans="1:9" x14ac:dyDescent="0.25">
      <c r="A720" s="46" t="s">
        <v>846</v>
      </c>
      <c r="B720" s="47" t="s">
        <v>121</v>
      </c>
      <c r="C720" s="46" t="s">
        <v>766</v>
      </c>
      <c r="D720" s="48">
        <v>40846</v>
      </c>
      <c r="E720" s="49">
        <v>10</v>
      </c>
      <c r="F720" s="50">
        <v>60068</v>
      </c>
      <c r="G720" s="47">
        <v>5</v>
      </c>
      <c r="H720" s="51">
        <f t="shared" si="11"/>
        <v>3000</v>
      </c>
      <c r="I720" s="37" cm="1">
        <f t="array" ref="I720">_xlfn.IFNA(_xlfn.IFS(G720=$M$4,$N$4,G720=$M$5,$N$5,G720=$M$6,$N$6),"No Bonus")</f>
        <v>3000</v>
      </c>
    </row>
    <row r="721" spans="1:9" x14ac:dyDescent="0.25">
      <c r="A721" s="46" t="s">
        <v>847</v>
      </c>
      <c r="B721" s="47" t="s">
        <v>117</v>
      </c>
      <c r="C721" s="46" t="s">
        <v>766</v>
      </c>
      <c r="D721" s="48">
        <v>41945</v>
      </c>
      <c r="E721" s="49">
        <v>7</v>
      </c>
      <c r="F721" s="50">
        <v>107735</v>
      </c>
      <c r="G721" s="47">
        <v>1</v>
      </c>
      <c r="H721" s="51">
        <f t="shared" si="11"/>
        <v>0</v>
      </c>
      <c r="I721" s="37" t="str" cm="1">
        <f t="array" ref="I721">_xlfn.IFNA(_xlfn.IFS(G721=$M$4,$N$4,G721=$M$5,$N$5,G721=$M$6,$N$6),"No Bonus")</f>
        <v>No Bonus</v>
      </c>
    </row>
    <row r="722" spans="1:9" x14ac:dyDescent="0.25">
      <c r="A722" s="46" t="s">
        <v>848</v>
      </c>
      <c r="B722" s="47" t="s">
        <v>115</v>
      </c>
      <c r="C722" s="46" t="s">
        <v>766</v>
      </c>
      <c r="D722" s="48">
        <v>42304</v>
      </c>
      <c r="E722" s="49">
        <v>6</v>
      </c>
      <c r="F722" s="50">
        <v>58374</v>
      </c>
      <c r="G722" s="47">
        <v>3</v>
      </c>
      <c r="H722" s="51">
        <f t="shared" si="11"/>
        <v>900</v>
      </c>
      <c r="I722" s="37" cm="1">
        <f t="array" ref="I722">_xlfn.IFNA(_xlfn.IFS(G722=$M$4,$N$4,G722=$M$5,$N$5,G722=$M$6,$N$6),"No Bonus")</f>
        <v>900</v>
      </c>
    </row>
    <row r="723" spans="1:9" x14ac:dyDescent="0.25">
      <c r="A723" s="46" t="s">
        <v>849</v>
      </c>
      <c r="B723" s="47" t="s">
        <v>117</v>
      </c>
      <c r="C723" s="46" t="s">
        <v>766</v>
      </c>
      <c r="D723" s="48">
        <v>40477</v>
      </c>
      <c r="E723" s="49">
        <v>11</v>
      </c>
      <c r="F723" s="50">
        <v>46272</v>
      </c>
      <c r="G723" s="47">
        <v>1</v>
      </c>
      <c r="H723" s="51">
        <f t="shared" si="11"/>
        <v>0</v>
      </c>
      <c r="I723" s="37" t="str" cm="1">
        <f t="array" ref="I723">_xlfn.IFNA(_xlfn.IFS(G723=$M$4,$N$4,G723=$M$5,$N$5,G723=$M$6,$N$6),"No Bonus")</f>
        <v>No Bonus</v>
      </c>
    </row>
    <row r="724" spans="1:9" x14ac:dyDescent="0.25">
      <c r="A724" s="46" t="s">
        <v>850</v>
      </c>
      <c r="B724" s="47" t="s">
        <v>113</v>
      </c>
      <c r="C724" s="46" t="s">
        <v>766</v>
      </c>
      <c r="D724" s="48">
        <v>37921</v>
      </c>
      <c r="E724" s="49">
        <v>18</v>
      </c>
      <c r="F724" s="50">
        <v>121308</v>
      </c>
      <c r="G724" s="47">
        <v>3</v>
      </c>
      <c r="H724" s="51">
        <f t="shared" si="11"/>
        <v>900</v>
      </c>
      <c r="I724" s="37" cm="1">
        <f t="array" ref="I724">_xlfn.IFNA(_xlfn.IFS(G724=$M$4,$N$4,G724=$M$5,$N$5,G724=$M$6,$N$6),"No Bonus")</f>
        <v>900</v>
      </c>
    </row>
    <row r="725" spans="1:9" x14ac:dyDescent="0.25">
      <c r="A725" s="46" t="s">
        <v>851</v>
      </c>
      <c r="B725" s="47" t="s">
        <v>121</v>
      </c>
      <c r="C725" s="46" t="s">
        <v>766</v>
      </c>
      <c r="D725" s="48">
        <v>42340</v>
      </c>
      <c r="E725" s="49">
        <v>6</v>
      </c>
      <c r="F725" s="50">
        <v>94823</v>
      </c>
      <c r="G725" s="47">
        <v>3</v>
      </c>
      <c r="H725" s="51">
        <f t="shared" si="11"/>
        <v>900</v>
      </c>
      <c r="I725" s="37" cm="1">
        <f t="array" ref="I725">_xlfn.IFNA(_xlfn.IFS(G725=$M$4,$N$4,G725=$M$5,$N$5,G725=$M$6,$N$6),"No Bonus")</f>
        <v>900</v>
      </c>
    </row>
    <row r="726" spans="1:9" x14ac:dyDescent="0.25">
      <c r="A726" s="46" t="s">
        <v>852</v>
      </c>
      <c r="B726" s="47" t="s">
        <v>121</v>
      </c>
      <c r="C726" s="46" t="s">
        <v>766</v>
      </c>
      <c r="D726" s="48">
        <v>40862</v>
      </c>
      <c r="E726" s="49">
        <v>10</v>
      </c>
      <c r="F726" s="50">
        <v>66256</v>
      </c>
      <c r="G726" s="47">
        <v>5</v>
      </c>
      <c r="H726" s="51">
        <f t="shared" si="11"/>
        <v>3000</v>
      </c>
      <c r="I726" s="37" cm="1">
        <f t="array" ref="I726">_xlfn.IFNA(_xlfn.IFS(G726=$M$4,$N$4,G726=$M$5,$N$5,G726=$M$6,$N$6),"No Bonus")</f>
        <v>3000</v>
      </c>
    </row>
    <row r="727" spans="1:9" x14ac:dyDescent="0.25">
      <c r="A727" s="46" t="s">
        <v>853</v>
      </c>
      <c r="B727" s="47" t="s">
        <v>117</v>
      </c>
      <c r="C727" s="46" t="s">
        <v>766</v>
      </c>
      <c r="D727" s="48">
        <v>40513</v>
      </c>
      <c r="E727" s="49">
        <v>11</v>
      </c>
      <c r="F727" s="50">
        <v>124666</v>
      </c>
      <c r="G727" s="47">
        <v>5</v>
      </c>
      <c r="H727" s="51">
        <f t="shared" si="11"/>
        <v>3000</v>
      </c>
      <c r="I727" s="37" cm="1">
        <f t="array" ref="I727">_xlfn.IFNA(_xlfn.IFS(G727=$M$4,$N$4,G727=$M$5,$N$5,G727=$M$6,$N$6),"No Bonus")</f>
        <v>3000</v>
      </c>
    </row>
    <row r="728" spans="1:9" x14ac:dyDescent="0.25">
      <c r="A728" s="46" t="s">
        <v>854</v>
      </c>
      <c r="B728" s="47" t="s">
        <v>115</v>
      </c>
      <c r="C728" s="46" t="s">
        <v>766</v>
      </c>
      <c r="D728" s="48">
        <v>40141</v>
      </c>
      <c r="E728" s="49">
        <v>12</v>
      </c>
      <c r="F728" s="50">
        <v>66573</v>
      </c>
      <c r="G728" s="47">
        <v>4</v>
      </c>
      <c r="H728" s="51">
        <f t="shared" si="11"/>
        <v>1500</v>
      </c>
      <c r="I728" s="37" cm="1">
        <f t="array" ref="I728">_xlfn.IFNA(_xlfn.IFS(G728=$M$4,$N$4,G728=$M$5,$N$5,G728=$M$6,$N$6),"No Bonus")</f>
        <v>1500</v>
      </c>
    </row>
    <row r="729" spans="1:9" x14ac:dyDescent="0.25">
      <c r="A729" s="46" t="s">
        <v>855</v>
      </c>
      <c r="B729" s="47" t="s">
        <v>117</v>
      </c>
      <c r="C729" s="46" t="s">
        <v>766</v>
      </c>
      <c r="D729" s="48">
        <v>39406</v>
      </c>
      <c r="E729" s="49">
        <v>14</v>
      </c>
      <c r="F729" s="50">
        <v>100635</v>
      </c>
      <c r="G729" s="47">
        <v>4</v>
      </c>
      <c r="H729" s="51">
        <f t="shared" si="11"/>
        <v>1500</v>
      </c>
      <c r="I729" s="37" cm="1">
        <f t="array" ref="I729">_xlfn.IFNA(_xlfn.IFS(G729=$M$4,$N$4,G729=$M$5,$N$5,G729=$M$6,$N$6),"No Bonus")</f>
        <v>1500</v>
      </c>
    </row>
    <row r="730" spans="1:9" x14ac:dyDescent="0.25">
      <c r="A730" s="46" t="s">
        <v>856</v>
      </c>
      <c r="B730" s="47" t="s">
        <v>108</v>
      </c>
      <c r="C730" s="46" t="s">
        <v>766</v>
      </c>
      <c r="D730" s="48">
        <v>39425</v>
      </c>
      <c r="E730" s="49">
        <v>14</v>
      </c>
      <c r="F730" s="50">
        <v>124180</v>
      </c>
      <c r="G730" s="47">
        <v>2</v>
      </c>
      <c r="H730" s="51">
        <f t="shared" si="11"/>
        <v>100</v>
      </c>
      <c r="I730" s="37" t="str" cm="1">
        <f t="array" ref="I730">_xlfn.IFNA(_xlfn.IFS(G730=$M$4,$N$4,G730=$M$5,$N$5,G730=$M$6,$N$6),"No Bonus")</f>
        <v>No Bonus</v>
      </c>
    </row>
    <row r="731" spans="1:9" x14ac:dyDescent="0.25">
      <c r="A731" s="46" t="s">
        <v>857</v>
      </c>
      <c r="B731" s="47" t="s">
        <v>130</v>
      </c>
      <c r="C731" s="46" t="s">
        <v>766</v>
      </c>
      <c r="D731" s="48">
        <v>40519</v>
      </c>
      <c r="E731" s="49">
        <v>11</v>
      </c>
      <c r="F731" s="50">
        <v>79440</v>
      </c>
      <c r="G731" s="47">
        <v>2</v>
      </c>
      <c r="H731" s="51">
        <f t="shared" si="11"/>
        <v>100</v>
      </c>
      <c r="I731" s="37" t="str" cm="1">
        <f t="array" ref="I731">_xlfn.IFNA(_xlfn.IFS(G731=$M$4,$N$4,G731=$M$5,$N$5,G731=$M$6,$N$6),"No Bonus")</f>
        <v>No Bonus</v>
      </c>
    </row>
    <row r="732" spans="1:9" x14ac:dyDescent="0.25">
      <c r="A732" s="46" t="s">
        <v>858</v>
      </c>
      <c r="B732" s="47" t="s">
        <v>117</v>
      </c>
      <c r="C732" s="46" t="s">
        <v>766</v>
      </c>
      <c r="D732" s="48">
        <v>41601</v>
      </c>
      <c r="E732" s="49">
        <v>8</v>
      </c>
      <c r="F732" s="50">
        <v>125922</v>
      </c>
      <c r="G732" s="47">
        <v>4</v>
      </c>
      <c r="H732" s="51">
        <f t="shared" si="11"/>
        <v>1500</v>
      </c>
      <c r="I732" s="37" cm="1">
        <f t="array" ref="I732">_xlfn.IFNA(_xlfn.IFS(G732=$M$4,$N$4,G732=$M$5,$N$5,G732=$M$6,$N$6),"No Bonus")</f>
        <v>1500</v>
      </c>
    </row>
    <row r="733" spans="1:9" x14ac:dyDescent="0.25">
      <c r="A733" s="46" t="s">
        <v>859</v>
      </c>
      <c r="B733" s="47" t="s">
        <v>115</v>
      </c>
      <c r="C733" s="46" t="s">
        <v>766</v>
      </c>
      <c r="D733" s="48">
        <v>41614</v>
      </c>
      <c r="E733" s="49">
        <v>8</v>
      </c>
      <c r="F733" s="50">
        <v>86894</v>
      </c>
      <c r="G733" s="47">
        <v>1</v>
      </c>
      <c r="H733" s="51">
        <f t="shared" si="11"/>
        <v>0</v>
      </c>
      <c r="I733" s="37" t="str" cm="1">
        <f t="array" ref="I733">_xlfn.IFNA(_xlfn.IFS(G733=$M$4,$N$4,G733=$M$5,$N$5,G733=$M$6,$N$6),"No Bonus")</f>
        <v>No Bonus</v>
      </c>
    </row>
    <row r="734" spans="1:9" x14ac:dyDescent="0.25">
      <c r="A734" s="46" t="s">
        <v>860</v>
      </c>
      <c r="B734" s="47" t="s">
        <v>115</v>
      </c>
      <c r="C734" s="46" t="s">
        <v>861</v>
      </c>
      <c r="D734" s="48">
        <v>38762</v>
      </c>
      <c r="E734" s="49">
        <v>15</v>
      </c>
      <c r="F734" s="50">
        <v>104593</v>
      </c>
      <c r="G734" s="47">
        <v>5</v>
      </c>
      <c r="H734" s="51">
        <f t="shared" si="11"/>
        <v>3000</v>
      </c>
      <c r="I734" s="37" cm="1">
        <f t="array" ref="I734">_xlfn.IFNA(_xlfn.IFS(G734=$M$4,$N$4,G734=$M$5,$N$5,G734=$M$6,$N$6),"No Bonus")</f>
        <v>3000</v>
      </c>
    </row>
    <row r="735" spans="1:9" x14ac:dyDescent="0.25">
      <c r="A735" s="46" t="s">
        <v>862</v>
      </c>
      <c r="B735" s="47" t="s">
        <v>121</v>
      </c>
      <c r="C735" s="46" t="s">
        <v>861</v>
      </c>
      <c r="D735" s="48">
        <v>38069</v>
      </c>
      <c r="E735" s="49">
        <v>17</v>
      </c>
      <c r="F735" s="50">
        <v>88072</v>
      </c>
      <c r="G735" s="47">
        <v>5</v>
      </c>
      <c r="H735" s="51">
        <f t="shared" si="11"/>
        <v>3000</v>
      </c>
      <c r="I735" s="37" cm="1">
        <f t="array" ref="I735">_xlfn.IFNA(_xlfn.IFS(G735=$M$4,$N$4,G735=$M$5,$N$5,G735=$M$6,$N$6),"No Bonus")</f>
        <v>3000</v>
      </c>
    </row>
    <row r="736" spans="1:9" x14ac:dyDescent="0.25">
      <c r="A736" s="46" t="s">
        <v>863</v>
      </c>
      <c r="B736" s="47" t="s">
        <v>108</v>
      </c>
      <c r="C736" s="46" t="s">
        <v>861</v>
      </c>
      <c r="D736" s="48">
        <v>41770</v>
      </c>
      <c r="E736" s="49">
        <v>7</v>
      </c>
      <c r="F736" s="50">
        <v>66922</v>
      </c>
      <c r="G736" s="47">
        <v>4</v>
      </c>
      <c r="H736" s="51">
        <f t="shared" si="11"/>
        <v>1500</v>
      </c>
      <c r="I736" s="37" cm="1">
        <f t="array" ref="I736">_xlfn.IFNA(_xlfn.IFS(G736=$M$4,$N$4,G736=$M$5,$N$5,G736=$M$6,$N$6),"No Bonus")</f>
        <v>1500</v>
      </c>
    </row>
    <row r="737" spans="1:9" x14ac:dyDescent="0.25">
      <c r="A737" s="46" t="s">
        <v>864</v>
      </c>
      <c r="B737" s="47" t="s">
        <v>121</v>
      </c>
      <c r="C737" s="46" t="s">
        <v>861</v>
      </c>
      <c r="D737" s="48">
        <v>41797</v>
      </c>
      <c r="E737" s="49">
        <v>7</v>
      </c>
      <c r="F737" s="50">
        <v>119199</v>
      </c>
      <c r="G737" s="47">
        <v>4</v>
      </c>
      <c r="H737" s="51">
        <f t="shared" si="11"/>
        <v>1500</v>
      </c>
      <c r="I737" s="37" cm="1">
        <f t="array" ref="I737">_xlfn.IFNA(_xlfn.IFS(G737=$M$4,$N$4,G737=$M$5,$N$5,G737=$M$6,$N$6),"No Bonus")</f>
        <v>1500</v>
      </c>
    </row>
    <row r="738" spans="1:9" x14ac:dyDescent="0.25">
      <c r="A738" s="46" t="s">
        <v>865</v>
      </c>
      <c r="B738" s="47" t="s">
        <v>108</v>
      </c>
      <c r="C738" s="46" t="s">
        <v>861</v>
      </c>
      <c r="D738" s="48">
        <v>38151</v>
      </c>
      <c r="E738" s="49">
        <v>17</v>
      </c>
      <c r="F738" s="50">
        <v>61387</v>
      </c>
      <c r="G738" s="47">
        <v>5</v>
      </c>
      <c r="H738" s="51">
        <f t="shared" si="11"/>
        <v>3000</v>
      </c>
      <c r="I738" s="37" cm="1">
        <f t="array" ref="I738">_xlfn.IFNA(_xlfn.IFS(G738=$M$4,$N$4,G738=$M$5,$N$5,G738=$M$6,$N$6),"No Bonus")</f>
        <v>3000</v>
      </c>
    </row>
    <row r="739" spans="1:9" x14ac:dyDescent="0.25">
      <c r="A739" s="46" t="s">
        <v>866</v>
      </c>
      <c r="B739" s="47" t="s">
        <v>117</v>
      </c>
      <c r="C739" s="46" t="s">
        <v>867</v>
      </c>
      <c r="D739" s="48">
        <v>40194</v>
      </c>
      <c r="E739" s="49">
        <v>12</v>
      </c>
      <c r="F739" s="50">
        <v>126954</v>
      </c>
      <c r="G739" s="47">
        <v>2</v>
      </c>
      <c r="H739" s="51">
        <f t="shared" si="11"/>
        <v>100</v>
      </c>
      <c r="I739" s="37" t="str" cm="1">
        <f t="array" ref="I739">_xlfn.IFNA(_xlfn.IFS(G739=$M$4,$N$4,G739=$M$5,$N$5,G739=$M$6,$N$6),"No Bonus")</f>
        <v>No Bonus</v>
      </c>
    </row>
    <row r="740" spans="1:9" x14ac:dyDescent="0.25">
      <c r="A740" s="46" t="s">
        <v>868</v>
      </c>
      <c r="B740" s="47" t="s">
        <v>115</v>
      </c>
      <c r="C740" s="46" t="s">
        <v>867</v>
      </c>
      <c r="D740" s="48">
        <v>37635</v>
      </c>
      <c r="E740" s="49">
        <v>19</v>
      </c>
      <c r="F740" s="50">
        <v>54080</v>
      </c>
      <c r="G740" s="47">
        <v>2</v>
      </c>
      <c r="H740" s="51">
        <f t="shared" si="11"/>
        <v>100</v>
      </c>
      <c r="I740" s="37" t="str" cm="1">
        <f t="array" ref="I740">_xlfn.IFNA(_xlfn.IFS(G740=$M$4,$N$4,G740=$M$5,$N$5,G740=$M$6,$N$6),"No Bonus")</f>
        <v>No Bonus</v>
      </c>
    </row>
    <row r="741" spans="1:9" x14ac:dyDescent="0.25">
      <c r="A741" s="46" t="s">
        <v>869</v>
      </c>
      <c r="B741" s="47" t="s">
        <v>117</v>
      </c>
      <c r="C741" s="46" t="s">
        <v>867</v>
      </c>
      <c r="D741" s="48">
        <v>40717</v>
      </c>
      <c r="E741" s="49">
        <v>10</v>
      </c>
      <c r="F741" s="50">
        <v>122888</v>
      </c>
      <c r="G741" s="47">
        <v>5</v>
      </c>
      <c r="H741" s="51">
        <f t="shared" si="11"/>
        <v>3000</v>
      </c>
      <c r="I741" s="37" cm="1">
        <f t="array" ref="I741">_xlfn.IFNA(_xlfn.IFS(G741=$M$4,$N$4,G741=$M$5,$N$5,G741=$M$6,$N$6),"No Bonus")</f>
        <v>3000</v>
      </c>
    </row>
    <row r="742" spans="1:9" x14ac:dyDescent="0.25">
      <c r="A742" s="46" t="s">
        <v>870</v>
      </c>
      <c r="B742" s="47" t="s">
        <v>113</v>
      </c>
      <c r="C742" s="46" t="s">
        <v>867</v>
      </c>
      <c r="D742" s="48">
        <v>41462</v>
      </c>
      <c r="E742" s="49">
        <v>8</v>
      </c>
      <c r="F742" s="50">
        <v>110404</v>
      </c>
      <c r="G742" s="47">
        <v>1</v>
      </c>
      <c r="H742" s="51">
        <f t="shared" si="11"/>
        <v>0</v>
      </c>
      <c r="I742" s="37" t="str" cm="1">
        <f t="array" ref="I742">_xlfn.IFNA(_xlfn.IFS(G742=$M$4,$N$4,G742=$M$5,$N$5,G742=$M$6,$N$6),"No Bonus")</f>
        <v>No Bonus</v>
      </c>
    </row>
    <row r="743" spans="1:9" x14ac:dyDescent="0.25">
      <c r="A743" s="46" t="s">
        <v>871</v>
      </c>
      <c r="B743" s="47" t="s">
        <v>115</v>
      </c>
      <c r="C743" s="46" t="s">
        <v>867</v>
      </c>
      <c r="D743" s="48">
        <v>41621</v>
      </c>
      <c r="E743" s="49">
        <v>8</v>
      </c>
      <c r="F743" s="50">
        <v>90253</v>
      </c>
      <c r="G743" s="47">
        <v>1</v>
      </c>
      <c r="H743" s="51">
        <f t="shared" si="11"/>
        <v>0</v>
      </c>
      <c r="I743" s="37" t="str" cm="1">
        <f t="array" ref="I743">_xlfn.IFNA(_xlfn.IFS(G743=$M$4,$N$4,G743=$M$5,$N$5,G743=$M$6,$N$6),"No Bonus")</f>
        <v>No Bonus</v>
      </c>
    </row>
  </sheetData>
  <pageMargins left="0.7" right="0.7" top="0.75" bottom="0.75" header="0.3" footer="0.3"/>
  <ignoredErrors>
    <ignoredError sqref="H3:H74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9998-20B7-4718-BD0A-F16BA463151D}">
  <dimension ref="A2:J21"/>
  <sheetViews>
    <sheetView topLeftCell="A2" workbookViewId="0">
      <selection activeCell="E25" sqref="E25"/>
    </sheetView>
  </sheetViews>
  <sheetFormatPr defaultRowHeight="15" x14ac:dyDescent="0.25"/>
  <cols>
    <col min="1" max="1" width="18.5703125" bestFit="1" customWidth="1"/>
    <col min="2" max="2" width="22.85546875" customWidth="1"/>
    <col min="3" max="3" width="19.42578125" customWidth="1"/>
    <col min="4" max="4" width="18.42578125" customWidth="1"/>
    <col min="5" max="5" width="18.28515625" customWidth="1"/>
    <col min="6" max="6" width="17.5703125" customWidth="1"/>
    <col min="7" max="7" width="17.28515625" customWidth="1"/>
    <col min="8" max="8" width="12.28515625" customWidth="1"/>
    <col min="9" max="9" width="19" customWidth="1"/>
  </cols>
  <sheetData>
    <row r="2" spans="1:10" ht="18.75" x14ac:dyDescent="0.3">
      <c r="A2" s="98" t="s">
        <v>906</v>
      </c>
      <c r="B2" s="99"/>
      <c r="C2" s="99"/>
      <c r="D2" s="99"/>
      <c r="E2" s="99"/>
    </row>
    <row r="4" spans="1:10" x14ac:dyDescent="0.25">
      <c r="A4" s="53" t="s">
        <v>874</v>
      </c>
      <c r="B4" s="53" t="s">
        <v>875</v>
      </c>
      <c r="C4" s="53" t="s">
        <v>876</v>
      </c>
      <c r="D4" s="53" t="s">
        <v>877</v>
      </c>
      <c r="F4" s="95" t="s">
        <v>878</v>
      </c>
      <c r="G4" s="96"/>
      <c r="H4" s="97"/>
      <c r="I4" s="55" t="s">
        <v>879</v>
      </c>
    </row>
    <row r="5" spans="1:10" x14ac:dyDescent="0.25">
      <c r="A5" s="37" t="s">
        <v>880</v>
      </c>
      <c r="B5" s="37" t="s">
        <v>881</v>
      </c>
      <c r="C5" s="37" t="s">
        <v>882</v>
      </c>
      <c r="D5" s="57">
        <v>7270</v>
      </c>
      <c r="F5" s="53" t="s">
        <v>883</v>
      </c>
      <c r="G5" s="54"/>
      <c r="H5" s="37"/>
      <c r="I5" s="57">
        <f>SUMIF(B5:B16,F5,D5:D16)</f>
        <v>44953</v>
      </c>
      <c r="J5" s="56" t="s">
        <v>884</v>
      </c>
    </row>
    <row r="6" spans="1:10" x14ac:dyDescent="0.25">
      <c r="A6" s="37" t="s">
        <v>885</v>
      </c>
      <c r="B6" s="37" t="s">
        <v>883</v>
      </c>
      <c r="C6" s="37" t="s">
        <v>886</v>
      </c>
      <c r="D6" s="57">
        <v>9250</v>
      </c>
      <c r="F6" s="53" t="s">
        <v>883</v>
      </c>
      <c r="G6" s="53" t="s">
        <v>882</v>
      </c>
      <c r="H6" s="37"/>
      <c r="I6" s="57">
        <f>SUMIFS(D5:D16,B5:B16,F6,C5:C16,G6)</f>
        <v>13340</v>
      </c>
      <c r="J6" s="56" t="s">
        <v>887</v>
      </c>
    </row>
    <row r="7" spans="1:10" x14ac:dyDescent="0.25">
      <c r="A7" s="37" t="s">
        <v>888</v>
      </c>
      <c r="B7" s="37" t="s">
        <v>883</v>
      </c>
      <c r="C7" s="37" t="s">
        <v>882</v>
      </c>
      <c r="D7" s="57">
        <v>6201</v>
      </c>
      <c r="F7" s="53" t="s">
        <v>883</v>
      </c>
      <c r="G7" s="53" t="s">
        <v>882</v>
      </c>
      <c r="H7" s="53" t="s">
        <v>889</v>
      </c>
      <c r="I7" s="57">
        <f>SUMIFS(D5:D16,B5:B16,F7,C5:C16,G7,D5:D16,H7)</f>
        <v>7139</v>
      </c>
      <c r="J7" s="56" t="s">
        <v>890</v>
      </c>
    </row>
    <row r="8" spans="1:10" x14ac:dyDescent="0.25">
      <c r="A8" s="37" t="s">
        <v>891</v>
      </c>
      <c r="B8" s="37" t="s">
        <v>881</v>
      </c>
      <c r="C8" s="37" t="s">
        <v>886</v>
      </c>
      <c r="D8" s="57">
        <v>7480</v>
      </c>
    </row>
    <row r="9" spans="1:10" x14ac:dyDescent="0.25">
      <c r="A9" s="37" t="s">
        <v>892</v>
      </c>
      <c r="B9" s="37" t="s">
        <v>883</v>
      </c>
      <c r="C9" s="37" t="s">
        <v>882</v>
      </c>
      <c r="D9" s="57">
        <v>7139</v>
      </c>
    </row>
    <row r="10" spans="1:10" x14ac:dyDescent="0.25">
      <c r="A10" s="37" t="s">
        <v>893</v>
      </c>
      <c r="B10" s="37" t="s">
        <v>883</v>
      </c>
      <c r="C10" s="37" t="s">
        <v>886</v>
      </c>
      <c r="D10" s="57">
        <v>7764</v>
      </c>
    </row>
    <row r="11" spans="1:10" x14ac:dyDescent="0.25">
      <c r="A11" s="37" t="s">
        <v>894</v>
      </c>
      <c r="B11" s="37" t="s">
        <v>881</v>
      </c>
      <c r="C11" s="37" t="s">
        <v>886</v>
      </c>
      <c r="D11" s="57">
        <v>9240</v>
      </c>
    </row>
    <row r="12" spans="1:10" x14ac:dyDescent="0.25">
      <c r="A12" s="37" t="s">
        <v>895</v>
      </c>
      <c r="B12" s="37" t="s">
        <v>881</v>
      </c>
      <c r="C12" s="37" t="s">
        <v>882</v>
      </c>
      <c r="D12" s="57">
        <v>9329</v>
      </c>
      <c r="F12" s="95" t="s">
        <v>878</v>
      </c>
      <c r="G12" s="96"/>
      <c r="H12" s="97"/>
      <c r="I12" s="55" t="s">
        <v>896</v>
      </c>
    </row>
    <row r="13" spans="1:10" x14ac:dyDescent="0.25">
      <c r="A13" s="37" t="s">
        <v>897</v>
      </c>
      <c r="B13" s="37" t="s">
        <v>883</v>
      </c>
      <c r="C13" s="37" t="s">
        <v>886</v>
      </c>
      <c r="D13" s="57">
        <v>5404</v>
      </c>
      <c r="F13" s="53" t="s">
        <v>881</v>
      </c>
      <c r="G13" s="54"/>
      <c r="H13" s="37"/>
      <c r="I13" s="37">
        <f>COUNTIF(B5:B16,F13)</f>
        <v>6</v>
      </c>
      <c r="J13" s="56" t="s">
        <v>898</v>
      </c>
    </row>
    <row r="14" spans="1:10" x14ac:dyDescent="0.25">
      <c r="A14" s="37" t="s">
        <v>899</v>
      </c>
      <c r="B14" s="37" t="s">
        <v>881</v>
      </c>
      <c r="C14" s="37" t="s">
        <v>882</v>
      </c>
      <c r="D14" s="57">
        <v>6860</v>
      </c>
      <c r="F14" s="53" t="s">
        <v>881</v>
      </c>
      <c r="G14" s="53" t="s">
        <v>886</v>
      </c>
      <c r="H14" s="37"/>
      <c r="I14" s="37">
        <f>COUNTIFS(B5:B16,F14,C5:C16,G14)</f>
        <v>3</v>
      </c>
      <c r="J14" s="56" t="s">
        <v>900</v>
      </c>
    </row>
    <row r="15" spans="1:10" x14ac:dyDescent="0.25">
      <c r="A15" s="37" t="s">
        <v>901</v>
      </c>
      <c r="B15" s="37" t="s">
        <v>881</v>
      </c>
      <c r="C15" s="37" t="s">
        <v>886</v>
      </c>
      <c r="D15" s="57">
        <v>7469</v>
      </c>
      <c r="F15" s="53" t="s">
        <v>881</v>
      </c>
      <c r="G15" s="53" t="s">
        <v>886</v>
      </c>
      <c r="H15" s="53" t="s">
        <v>902</v>
      </c>
      <c r="I15" s="37">
        <f>COUNTIFS(B5:B16,F15,C5:C16,G15,D5:D16,H15)</f>
        <v>2</v>
      </c>
      <c r="J15" s="56" t="s">
        <v>903</v>
      </c>
    </row>
    <row r="16" spans="1:10" x14ac:dyDescent="0.25">
      <c r="A16" s="37" t="s">
        <v>904</v>
      </c>
      <c r="B16" s="37" t="s">
        <v>883</v>
      </c>
      <c r="C16" s="37" t="s">
        <v>886</v>
      </c>
      <c r="D16" s="57">
        <v>9195</v>
      </c>
    </row>
    <row r="18" spans="2:9" x14ac:dyDescent="0.25">
      <c r="F18" s="95" t="s">
        <v>878</v>
      </c>
      <c r="G18" s="96"/>
      <c r="H18" s="97"/>
      <c r="I18" s="55" t="s">
        <v>905</v>
      </c>
    </row>
    <row r="19" spans="2:9" x14ac:dyDescent="0.25">
      <c r="F19" s="53" t="s">
        <v>881</v>
      </c>
      <c r="G19" s="54"/>
      <c r="H19" s="37"/>
      <c r="I19" s="57">
        <f>AVERAGEIF(B5:B16,F19,D5:D16)</f>
        <v>7941.333333333333</v>
      </c>
    </row>
    <row r="20" spans="2:9" x14ac:dyDescent="0.25">
      <c r="B20" s="59" t="s">
        <v>907</v>
      </c>
      <c r="C20" s="58"/>
      <c r="F20" s="53" t="s">
        <v>881</v>
      </c>
      <c r="G20" s="53" t="s">
        <v>882</v>
      </c>
      <c r="H20" s="37"/>
      <c r="I20" s="57">
        <f>AVERAGEIFS(D5:D16,B5:B16,F20,C5:C16,G20)</f>
        <v>7819.666666666667</v>
      </c>
    </row>
    <row r="21" spans="2:9" x14ac:dyDescent="0.25">
      <c r="B21" s="60">
        <f>_xlfn.MINIFS(D5:D16,B5:B16,F7)</f>
        <v>5404</v>
      </c>
    </row>
  </sheetData>
  <mergeCells count="4">
    <mergeCell ref="F4:H4"/>
    <mergeCell ref="F12:H12"/>
    <mergeCell ref="F18:H18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9FBA-3351-49FC-B050-5348A6E623B2}">
  <sheetPr>
    <tabColor theme="0"/>
  </sheetPr>
  <dimension ref="A1:K27"/>
  <sheetViews>
    <sheetView workbookViewId="0">
      <selection activeCell="K11" sqref="K11"/>
    </sheetView>
  </sheetViews>
  <sheetFormatPr defaultRowHeight="15" x14ac:dyDescent="0.25"/>
  <cols>
    <col min="1" max="1" width="24.140625" customWidth="1"/>
    <col min="2" max="2" width="17.5703125" customWidth="1"/>
    <col min="3" max="3" width="9.42578125" customWidth="1"/>
    <col min="4" max="4" width="13.42578125" customWidth="1"/>
    <col min="5" max="5" width="16.5703125" customWidth="1"/>
    <col min="7" max="7" width="10" customWidth="1"/>
    <col min="8" max="8" width="11.85546875" bestFit="1" customWidth="1"/>
    <col min="10" max="10" width="47" bestFit="1" customWidth="1"/>
  </cols>
  <sheetData>
    <row r="1" spans="1:11" ht="18.75" x14ac:dyDescent="0.3">
      <c r="A1" s="68" t="s">
        <v>918</v>
      </c>
      <c r="B1" s="69"/>
      <c r="C1" s="68"/>
      <c r="D1" s="70"/>
      <c r="E1" s="71"/>
    </row>
    <row r="3" spans="1:11" x14ac:dyDescent="0.25">
      <c r="A3" s="66" t="s">
        <v>919</v>
      </c>
      <c r="B3" s="66" t="s">
        <v>920</v>
      </c>
      <c r="C3" s="66" t="s">
        <v>921</v>
      </c>
      <c r="D3" s="67" t="s">
        <v>922</v>
      </c>
      <c r="E3" s="66" t="s">
        <v>923</v>
      </c>
      <c r="G3" s="73" t="s">
        <v>922</v>
      </c>
      <c r="H3" s="73" t="s">
        <v>923</v>
      </c>
      <c r="J3" s="76" t="s">
        <v>937</v>
      </c>
      <c r="K3" s="76" t="s">
        <v>51</v>
      </c>
    </row>
    <row r="4" spans="1:11" x14ac:dyDescent="0.25">
      <c r="A4" s="62" t="s">
        <v>107</v>
      </c>
      <c r="B4" s="62" t="s">
        <v>924</v>
      </c>
      <c r="C4" s="62" t="s">
        <v>925</v>
      </c>
      <c r="D4" s="62" t="s">
        <v>926</v>
      </c>
      <c r="E4" s="72" cm="1">
        <f t="array" ref="E4">_xlfn.IFS(D4=$G$4,$H$4,D4=$G$5,$H$5,D4=$G$6,$H$6)</f>
        <v>100</v>
      </c>
      <c r="G4" s="74" t="s">
        <v>926</v>
      </c>
      <c r="H4" s="75">
        <v>100</v>
      </c>
      <c r="J4" s="46" t="s">
        <v>938</v>
      </c>
      <c r="K4" s="77">
        <f>COUNTIF(B4:B27,"USA")</f>
        <v>6</v>
      </c>
    </row>
    <row r="5" spans="1:11" x14ac:dyDescent="0.25">
      <c r="A5" s="62" t="s">
        <v>110</v>
      </c>
      <c r="B5" s="62" t="s">
        <v>924</v>
      </c>
      <c r="C5" s="62" t="s">
        <v>927</v>
      </c>
      <c r="D5" s="62" t="s">
        <v>928</v>
      </c>
      <c r="E5" s="72" cm="1">
        <f t="array" ref="E5">_xlfn.IFS(D5=$G$4,$H$4,D5=$G$5,$H$5,D5=$G$6,$H$6)</f>
        <v>500</v>
      </c>
      <c r="G5" s="74" t="s">
        <v>930</v>
      </c>
      <c r="H5" s="75">
        <v>250</v>
      </c>
      <c r="J5" s="46" t="s">
        <v>939</v>
      </c>
      <c r="K5" s="77">
        <f>COUNTIFS(B4:B27,"Australia",C4:C27,"F")</f>
        <v>2</v>
      </c>
    </row>
    <row r="6" spans="1:11" x14ac:dyDescent="0.25">
      <c r="A6" s="62" t="s">
        <v>111</v>
      </c>
      <c r="B6" s="62" t="s">
        <v>929</v>
      </c>
      <c r="C6" s="62" t="s">
        <v>927</v>
      </c>
      <c r="D6" s="62" t="s">
        <v>928</v>
      </c>
      <c r="E6" s="72" cm="1">
        <f t="array" ref="E6">_xlfn.IFS(D6=$G$4,$H$4,D6=$G$5,$H$5,D6=$G$6,$H$6)</f>
        <v>500</v>
      </c>
      <c r="G6" s="74" t="s">
        <v>928</v>
      </c>
      <c r="H6" s="75">
        <v>500</v>
      </c>
      <c r="J6" s="46" t="s">
        <v>940</v>
      </c>
      <c r="K6" s="77">
        <f>COUNTIFS(B4:B27,"UK",C4:C27,"M", D4:D27,"Silver")</f>
        <v>1</v>
      </c>
    </row>
    <row r="7" spans="1:11" x14ac:dyDescent="0.25">
      <c r="A7" s="62" t="s">
        <v>112</v>
      </c>
      <c r="B7" s="62" t="s">
        <v>924</v>
      </c>
      <c r="C7" s="62" t="s">
        <v>927</v>
      </c>
      <c r="D7" s="62" t="s">
        <v>930</v>
      </c>
      <c r="E7" s="72" cm="1">
        <f t="array" ref="E7">_xlfn.IFS(D7=$G$4,$H$4,D7=$G$5,$H$5,D7=$G$6,$H$6)</f>
        <v>250</v>
      </c>
      <c r="J7" s="62"/>
      <c r="K7" s="62"/>
    </row>
    <row r="8" spans="1:11" x14ac:dyDescent="0.25">
      <c r="A8" s="62" t="s">
        <v>114</v>
      </c>
      <c r="B8" s="62" t="s">
        <v>931</v>
      </c>
      <c r="C8" s="62" t="s">
        <v>927</v>
      </c>
      <c r="D8" s="62" t="s">
        <v>930</v>
      </c>
      <c r="E8" s="72" cm="1">
        <f t="array" ref="E8">_xlfn.IFS(D8=$G$4,$H$4,D8=$G$5,$H$5,D8=$G$6,$H$6)</f>
        <v>250</v>
      </c>
      <c r="J8" s="62"/>
      <c r="K8" s="62"/>
    </row>
    <row r="9" spans="1:11" x14ac:dyDescent="0.25">
      <c r="A9" s="62" t="s">
        <v>116</v>
      </c>
      <c r="B9" s="62" t="s">
        <v>931</v>
      </c>
      <c r="C9" s="62" t="s">
        <v>927</v>
      </c>
      <c r="D9" s="62" t="s">
        <v>926</v>
      </c>
      <c r="E9" s="72" cm="1">
        <f t="array" ref="E9">_xlfn.IFS(D9=$G$4,$H$4,D9=$G$5,$H$5,D9=$G$6,$H$6)</f>
        <v>100</v>
      </c>
      <c r="J9" s="76" t="s">
        <v>937</v>
      </c>
      <c r="K9" s="76" t="s">
        <v>51</v>
      </c>
    </row>
    <row r="10" spans="1:11" x14ac:dyDescent="0.25">
      <c r="A10" s="62" t="s">
        <v>119</v>
      </c>
      <c r="B10" s="62" t="s">
        <v>932</v>
      </c>
      <c r="C10" s="62" t="s">
        <v>927</v>
      </c>
      <c r="D10" s="62" t="s">
        <v>926</v>
      </c>
      <c r="E10" s="72" cm="1">
        <f t="array" ref="E10">_xlfn.IFS(D10=$G$4,$H$4,D10=$G$5,$H$5,D10=$G$6,$H$6)</f>
        <v>100</v>
      </c>
      <c r="J10" s="46" t="s">
        <v>941</v>
      </c>
      <c r="K10" s="77">
        <f>SUMIF(B4:B27,"USA",E4:E27)</f>
        <v>1550</v>
      </c>
    </row>
    <row r="11" spans="1:11" x14ac:dyDescent="0.25">
      <c r="A11" s="62" t="s">
        <v>933</v>
      </c>
      <c r="B11" s="62" t="s">
        <v>934</v>
      </c>
      <c r="C11" s="62" t="s">
        <v>925</v>
      </c>
      <c r="D11" s="62" t="s">
        <v>928</v>
      </c>
      <c r="E11" s="72" cm="1">
        <f t="array" ref="E11">_xlfn.IFS(D11=$G$4,$H$4,D11=$G$5,$H$5,D11=$G$6,$H$6)</f>
        <v>500</v>
      </c>
      <c r="J11" s="46" t="s">
        <v>942</v>
      </c>
      <c r="K11" s="77">
        <f>SUMIFS(E4:E27,C4:C27,"F",B4:B27,"Canada")</f>
        <v>100</v>
      </c>
    </row>
    <row r="12" spans="1:11" x14ac:dyDescent="0.25">
      <c r="A12" s="62" t="s">
        <v>122</v>
      </c>
      <c r="B12" s="62" t="s">
        <v>934</v>
      </c>
      <c r="C12" s="62" t="s">
        <v>927</v>
      </c>
      <c r="D12" s="62" t="s">
        <v>930</v>
      </c>
      <c r="E12" s="72" cm="1">
        <f t="array" ref="E12">_xlfn.IFS(D12=$G$4,$H$4,D12=$G$5,$H$5,D12=$G$6,$H$6)</f>
        <v>250</v>
      </c>
      <c r="J12" s="46" t="s">
        <v>943</v>
      </c>
      <c r="K12" s="78">
        <f>SUMIFS(E4:E27,B4:B27,"USA")+SUMIFS(E4:E27,B4:B27,"Canada")</f>
        <v>3150</v>
      </c>
    </row>
    <row r="13" spans="1:11" x14ac:dyDescent="0.25">
      <c r="A13" s="62" t="s">
        <v>935</v>
      </c>
      <c r="B13" s="62" t="s">
        <v>934</v>
      </c>
      <c r="C13" s="62" t="s">
        <v>925</v>
      </c>
      <c r="D13" s="62" t="s">
        <v>928</v>
      </c>
      <c r="E13" s="72" cm="1">
        <f t="array" ref="E13">_xlfn.IFS(D13=$G$4,$H$4,D13=$G$5,$H$5,D13=$G$6,$H$6)</f>
        <v>500</v>
      </c>
    </row>
    <row r="14" spans="1:11" x14ac:dyDescent="0.25">
      <c r="A14" s="62" t="s">
        <v>124</v>
      </c>
      <c r="B14" s="62" t="s">
        <v>924</v>
      </c>
      <c r="C14" s="62" t="s">
        <v>927</v>
      </c>
      <c r="D14" s="62" t="s">
        <v>926</v>
      </c>
      <c r="E14" s="72" cm="1">
        <f t="array" ref="E14">_xlfn.IFS(D14=$G$4,$H$4,D14=$G$5,$H$5,D14=$G$6,$H$6)</f>
        <v>100</v>
      </c>
    </row>
    <row r="15" spans="1:11" x14ac:dyDescent="0.25">
      <c r="A15" s="62" t="s">
        <v>936</v>
      </c>
      <c r="B15" s="62" t="s">
        <v>931</v>
      </c>
      <c r="C15" s="62" t="s">
        <v>925</v>
      </c>
      <c r="D15" s="62" t="s">
        <v>926</v>
      </c>
      <c r="E15" s="72" cm="1">
        <f t="array" ref="E15">_xlfn.IFS(D15=$G$4,$H$4,D15=$G$5,$H$5,D15=$G$6,$H$6)</f>
        <v>100</v>
      </c>
    </row>
    <row r="16" spans="1:11" x14ac:dyDescent="0.25">
      <c r="A16" s="62" t="s">
        <v>126</v>
      </c>
      <c r="B16" s="62" t="s">
        <v>929</v>
      </c>
      <c r="C16" s="62" t="s">
        <v>927</v>
      </c>
      <c r="D16" s="62" t="s">
        <v>928</v>
      </c>
      <c r="E16" s="72" cm="1">
        <f t="array" ref="E16">_xlfn.IFS(D16=$G$4,$H$4,D16=$G$5,$H$5,D16=$G$6,$H$6)</f>
        <v>500</v>
      </c>
    </row>
    <row r="17" spans="1:5" x14ac:dyDescent="0.25">
      <c r="A17" s="62" t="s">
        <v>127</v>
      </c>
      <c r="B17" s="62" t="s">
        <v>932</v>
      </c>
      <c r="C17" s="62" t="s">
        <v>925</v>
      </c>
      <c r="D17" s="62" t="s">
        <v>928</v>
      </c>
      <c r="E17" s="72" cm="1">
        <f t="array" ref="E17">_xlfn.IFS(D17=$G$4,$H$4,D17=$G$5,$H$5,D17=$G$6,$H$6)</f>
        <v>500</v>
      </c>
    </row>
    <row r="18" spans="1:5" x14ac:dyDescent="0.25">
      <c r="A18" s="62" t="s">
        <v>128</v>
      </c>
      <c r="B18" s="62" t="s">
        <v>932</v>
      </c>
      <c r="C18" s="62" t="s">
        <v>927</v>
      </c>
      <c r="D18" s="62" t="s">
        <v>930</v>
      </c>
      <c r="E18" s="72" cm="1">
        <f t="array" ref="E18">_xlfn.IFS(D18=$G$4,$H$4,D18=$G$5,$H$5,D18=$G$6,$H$6)</f>
        <v>250</v>
      </c>
    </row>
    <row r="19" spans="1:5" x14ac:dyDescent="0.25">
      <c r="A19" s="62" t="s">
        <v>129</v>
      </c>
      <c r="B19" s="62" t="s">
        <v>931</v>
      </c>
      <c r="C19" s="62" t="s">
        <v>927</v>
      </c>
      <c r="D19" s="62" t="s">
        <v>926</v>
      </c>
      <c r="E19" s="72" cm="1">
        <f t="array" ref="E19">_xlfn.IFS(D19=$G$4,$H$4,D19=$G$5,$H$5,D19=$G$6,$H$6)</f>
        <v>100</v>
      </c>
    </row>
    <row r="20" spans="1:5" x14ac:dyDescent="0.25">
      <c r="A20" s="62" t="s">
        <v>131</v>
      </c>
      <c r="B20" s="62" t="s">
        <v>934</v>
      </c>
      <c r="C20" s="62" t="s">
        <v>927</v>
      </c>
      <c r="D20" s="62" t="s">
        <v>928</v>
      </c>
      <c r="E20" s="72" cm="1">
        <f t="array" ref="E20">_xlfn.IFS(D20=$G$4,$H$4,D20=$G$5,$H$5,D20=$G$6,$H$6)</f>
        <v>500</v>
      </c>
    </row>
    <row r="21" spans="1:5" x14ac:dyDescent="0.25">
      <c r="A21" s="62" t="s">
        <v>132</v>
      </c>
      <c r="B21" s="62" t="s">
        <v>929</v>
      </c>
      <c r="C21" s="62" t="s">
        <v>927</v>
      </c>
      <c r="D21" s="62" t="s">
        <v>928</v>
      </c>
      <c r="E21" s="72" cm="1">
        <f t="array" ref="E21">_xlfn.IFS(D21=$G$4,$H$4,D21=$G$5,$H$5,D21=$G$6,$H$6)</f>
        <v>500</v>
      </c>
    </row>
    <row r="22" spans="1:5" x14ac:dyDescent="0.25">
      <c r="A22" s="62" t="s">
        <v>133</v>
      </c>
      <c r="B22" s="62" t="s">
        <v>924</v>
      </c>
      <c r="C22" s="62" t="s">
        <v>925</v>
      </c>
      <c r="D22" s="62" t="s">
        <v>926</v>
      </c>
      <c r="E22" s="72" cm="1">
        <f t="array" ref="E22">_xlfn.IFS(D22=$G$4,$H$4,D22=$G$5,$H$5,D22=$G$6,$H$6)</f>
        <v>100</v>
      </c>
    </row>
    <row r="23" spans="1:5" x14ac:dyDescent="0.25">
      <c r="A23" s="62" t="s">
        <v>134</v>
      </c>
      <c r="B23" s="62" t="s">
        <v>924</v>
      </c>
      <c r="C23" s="62" t="s">
        <v>927</v>
      </c>
      <c r="D23" s="62" t="s">
        <v>928</v>
      </c>
      <c r="E23" s="72" cm="1">
        <f t="array" ref="E23">_xlfn.IFS(D23=$G$4,$H$4,D23=$G$5,$H$5,D23=$G$6,$H$6)</f>
        <v>500</v>
      </c>
    </row>
    <row r="24" spans="1:5" x14ac:dyDescent="0.25">
      <c r="A24" s="62" t="s">
        <v>135</v>
      </c>
      <c r="B24" s="62" t="s">
        <v>929</v>
      </c>
      <c r="C24" s="62" t="s">
        <v>925</v>
      </c>
      <c r="D24" s="62" t="s">
        <v>926</v>
      </c>
      <c r="E24" s="72" cm="1">
        <f t="array" ref="E24">_xlfn.IFS(D24=$G$4,$H$4,D24=$G$5,$H$5,D24=$G$6,$H$6)</f>
        <v>100</v>
      </c>
    </row>
    <row r="25" spans="1:5" x14ac:dyDescent="0.25">
      <c r="A25" s="62" t="s">
        <v>136</v>
      </c>
      <c r="B25" s="62" t="s">
        <v>932</v>
      </c>
      <c r="C25" s="62" t="s">
        <v>927</v>
      </c>
      <c r="D25" s="62" t="s">
        <v>928</v>
      </c>
      <c r="E25" s="72" cm="1">
        <f t="array" ref="E25">_xlfn.IFS(D25=$G$4,$H$4,D25=$G$5,$H$5,D25=$G$6,$H$6)</f>
        <v>500</v>
      </c>
    </row>
    <row r="26" spans="1:5" x14ac:dyDescent="0.25">
      <c r="A26" s="62" t="s">
        <v>137</v>
      </c>
      <c r="B26" s="62" t="s">
        <v>931</v>
      </c>
      <c r="C26" s="62" t="s">
        <v>925</v>
      </c>
      <c r="D26" s="62" t="s">
        <v>930</v>
      </c>
      <c r="E26" s="72" cm="1">
        <f t="array" ref="E26">_xlfn.IFS(D26=$G$4,$H$4,D26=$G$5,$H$5,D26=$G$6,$H$6)</f>
        <v>250</v>
      </c>
    </row>
    <row r="27" spans="1:5" x14ac:dyDescent="0.25">
      <c r="A27" s="62" t="s">
        <v>139</v>
      </c>
      <c r="B27" s="62" t="s">
        <v>934</v>
      </c>
      <c r="C27" s="62" t="s">
        <v>927</v>
      </c>
      <c r="D27" s="62" t="s">
        <v>928</v>
      </c>
      <c r="E27" s="72" cm="1">
        <f t="array" ref="E27">_xlfn.IFS(D27=$G$4,$H$4,D27=$G$5,$H$5,D27=$G$6,$H$6)</f>
        <v>500</v>
      </c>
    </row>
  </sheetData>
  <pageMargins left="0.7" right="0.7" top="0.75" bottom="0.75" header="0.3" footer="0.3"/>
  <ignoredErrors>
    <ignoredError sqref="K4:K6 K10:K12" unlocked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3E8D-4FA7-4BDE-B6D6-F753D23C74F1}">
  <dimension ref="A1:I18"/>
  <sheetViews>
    <sheetView tabSelected="1" workbookViewId="0">
      <selection activeCell="B9" sqref="B9"/>
    </sheetView>
  </sheetViews>
  <sheetFormatPr defaultRowHeight="15" x14ac:dyDescent="0.25"/>
  <cols>
    <col min="1" max="1" width="14.140625" customWidth="1"/>
    <col min="2" max="2" width="18.85546875" customWidth="1"/>
    <col min="3" max="3" width="17.85546875" customWidth="1"/>
    <col min="4" max="4" width="18.140625" customWidth="1"/>
    <col min="7" max="7" width="14.7109375" customWidth="1"/>
    <col min="8" max="8" width="20.85546875" customWidth="1"/>
    <col min="9" max="9" width="12.28515625" bestFit="1" customWidth="1"/>
  </cols>
  <sheetData>
    <row r="1" spans="1:9" ht="15.75" x14ac:dyDescent="0.25">
      <c r="A1" s="79" t="s">
        <v>944</v>
      </c>
      <c r="B1" s="80"/>
      <c r="C1" s="81"/>
      <c r="D1" s="79"/>
      <c r="E1" s="79"/>
      <c r="F1" s="79"/>
      <c r="G1" s="79"/>
      <c r="H1" s="79"/>
    </row>
    <row r="3" spans="1:9" ht="17.25" x14ac:dyDescent="0.3">
      <c r="A3" s="82" t="s">
        <v>945</v>
      </c>
      <c r="B3" s="83"/>
      <c r="C3" s="83"/>
      <c r="D3" s="83"/>
      <c r="E3" s="83"/>
      <c r="F3" s="83"/>
      <c r="G3" s="83"/>
      <c r="H3" s="83"/>
    </row>
    <row r="5" spans="1:9" x14ac:dyDescent="0.25">
      <c r="A5" s="84" t="s">
        <v>946</v>
      </c>
      <c r="B5" s="85" t="s">
        <v>947</v>
      </c>
      <c r="C5" s="84" t="s">
        <v>948</v>
      </c>
      <c r="D5" s="84" t="s">
        <v>949</v>
      </c>
      <c r="G5" s="86" t="s">
        <v>950</v>
      </c>
      <c r="H5" s="84" t="s">
        <v>958</v>
      </c>
    </row>
    <row r="6" spans="1:9" x14ac:dyDescent="0.25">
      <c r="A6" s="87" t="s">
        <v>952</v>
      </c>
      <c r="B6" s="87" t="s">
        <v>953</v>
      </c>
      <c r="C6" s="88">
        <v>11649</v>
      </c>
      <c r="D6" s="88">
        <v>802</v>
      </c>
      <c r="G6" s="89" t="s">
        <v>946</v>
      </c>
      <c r="H6" s="90" t="str">
        <f>INDEX(Category,MATCH(H5,App,0))</f>
        <v>Productivity</v>
      </c>
    </row>
    <row r="7" spans="1:9" x14ac:dyDescent="0.25">
      <c r="A7" s="87" t="s">
        <v>952</v>
      </c>
      <c r="B7" s="87" t="s">
        <v>954</v>
      </c>
      <c r="C7" s="88">
        <v>7718</v>
      </c>
      <c r="D7" s="88">
        <v>876</v>
      </c>
      <c r="G7" s="89" t="s">
        <v>949</v>
      </c>
      <c r="H7" s="88">
        <f>INDEX(Profit,MATCH(H5,App,0))</f>
        <v>240</v>
      </c>
    </row>
    <row r="8" spans="1:9" x14ac:dyDescent="0.25">
      <c r="A8" s="87" t="s">
        <v>952</v>
      </c>
      <c r="B8" s="87" t="s">
        <v>955</v>
      </c>
      <c r="C8" s="88">
        <v>15033</v>
      </c>
      <c r="D8" s="88">
        <v>469</v>
      </c>
      <c r="G8" s="89"/>
    </row>
    <row r="9" spans="1:9" x14ac:dyDescent="0.25">
      <c r="A9" s="87" t="s">
        <v>952</v>
      </c>
      <c r="B9" s="87" t="s">
        <v>956</v>
      </c>
      <c r="C9" s="88">
        <v>18700.5</v>
      </c>
      <c r="D9" s="88">
        <v>984.90000000000009</v>
      </c>
      <c r="G9" s="89" t="s">
        <v>948</v>
      </c>
      <c r="H9" s="88">
        <f>INDEX(Revenue,MATCH(H5,App))</f>
        <v>20400</v>
      </c>
    </row>
    <row r="10" spans="1:9" x14ac:dyDescent="0.25">
      <c r="A10" s="87" t="s">
        <v>957</v>
      </c>
      <c r="B10" s="87" t="s">
        <v>958</v>
      </c>
      <c r="C10" s="88">
        <v>14432</v>
      </c>
      <c r="D10" s="88">
        <v>240</v>
      </c>
    </row>
    <row r="11" spans="1:9" x14ac:dyDescent="0.25">
      <c r="A11" s="87" t="s">
        <v>957</v>
      </c>
      <c r="B11" s="87" t="s">
        <v>959</v>
      </c>
      <c r="C11" s="88">
        <v>17990</v>
      </c>
      <c r="D11" s="88">
        <v>1166</v>
      </c>
    </row>
    <row r="12" spans="1:9" x14ac:dyDescent="0.25">
      <c r="A12" s="87" t="s">
        <v>957</v>
      </c>
      <c r="B12" s="87" t="s">
        <v>960</v>
      </c>
      <c r="C12" s="88">
        <v>11022</v>
      </c>
      <c r="D12" s="88">
        <v>550</v>
      </c>
    </row>
    <row r="13" spans="1:9" ht="15.75" x14ac:dyDescent="0.25">
      <c r="A13" s="87" t="s">
        <v>961</v>
      </c>
      <c r="B13" s="87" t="s">
        <v>962</v>
      </c>
      <c r="C13" s="88">
        <v>17760</v>
      </c>
      <c r="D13" s="88">
        <v>800</v>
      </c>
      <c r="G13" s="100" t="s">
        <v>965</v>
      </c>
      <c r="H13" s="101"/>
      <c r="I13" s="101"/>
    </row>
    <row r="14" spans="1:9" x14ac:dyDescent="0.25">
      <c r="A14" s="87" t="s">
        <v>961</v>
      </c>
      <c r="B14" s="87" t="s">
        <v>951</v>
      </c>
      <c r="C14" s="88">
        <v>30399.599999999999</v>
      </c>
      <c r="D14" s="88">
        <v>786.8</v>
      </c>
      <c r="G14" s="86" t="s">
        <v>950</v>
      </c>
      <c r="H14" s="84" t="s">
        <v>963</v>
      </c>
    </row>
    <row r="15" spans="1:9" x14ac:dyDescent="0.25">
      <c r="A15" s="87" t="s">
        <v>961</v>
      </c>
      <c r="B15" s="87" t="s">
        <v>963</v>
      </c>
      <c r="C15" s="88">
        <v>20400</v>
      </c>
      <c r="D15" s="88">
        <v>614.40000000000009</v>
      </c>
      <c r="G15" s="89" t="s">
        <v>946</v>
      </c>
      <c r="H15" s="91" t="str">
        <f>_xlfn.XLOOKUP(H14,App,Category,"Not found",0,1)</f>
        <v>Social Media</v>
      </c>
      <c r="I15" s="92" t="str" cm="1">
        <f t="array" ref="I15">INDEX(Category,_xlfn.XMATCH(H14,App,0,1))</f>
        <v>Social Media</v>
      </c>
    </row>
    <row r="16" spans="1:9" x14ac:dyDescent="0.25">
      <c r="A16" s="87" t="s">
        <v>961</v>
      </c>
      <c r="B16" s="87" t="s">
        <v>964</v>
      </c>
      <c r="C16" s="88">
        <v>60000</v>
      </c>
      <c r="D16" s="88">
        <v>10000</v>
      </c>
      <c r="G16" s="89" t="s">
        <v>949</v>
      </c>
      <c r="H16" s="91"/>
    </row>
    <row r="17" spans="7:8" x14ac:dyDescent="0.25">
      <c r="G17" s="89"/>
    </row>
    <row r="18" spans="7:8" x14ac:dyDescent="0.25">
      <c r="G18" s="89" t="s">
        <v>948</v>
      </c>
      <c r="H18" s="91"/>
    </row>
  </sheetData>
  <mergeCells count="1">
    <mergeCell ref="G13:I13"/>
  </mergeCells>
  <dataValidations count="1">
    <dataValidation type="list" allowBlank="1" showInputMessage="1" showErrorMessage="1" sqref="H5 H14" xr:uid="{67936AC0-DC29-4062-979D-D73EAED3F852}">
      <formula1>$B$6:$B$16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Data Validation</vt:lpstr>
      <vt:lpstr>Logical Functions</vt:lpstr>
      <vt:lpstr>IF</vt:lpstr>
      <vt:lpstr>NESTED IF &amp; IFS FUNCTIONS</vt:lpstr>
      <vt:lpstr>COUNTIF,SUMIF,AVERAGEIF</vt:lpstr>
      <vt:lpstr>EXERCISES</vt:lpstr>
      <vt:lpstr>INDEX &amp; MATCH - VLOOKUP - XLOOK</vt:lpstr>
      <vt:lpstr>App</vt:lpstr>
      <vt:lpstr>Category</vt:lpstr>
      <vt:lpstr>Profit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 Erewharighe</dc:creator>
  <cp:lastModifiedBy>Ezra  Erewharighe</cp:lastModifiedBy>
  <dcterms:created xsi:type="dcterms:W3CDTF">2025-02-08T22:10:57Z</dcterms:created>
  <dcterms:modified xsi:type="dcterms:W3CDTF">2025-03-16T21:47:19Z</dcterms:modified>
</cp:coreProperties>
</file>