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esktop\"/>
    </mc:Choice>
  </mc:AlternateContent>
  <xr:revisionPtr revIDLastSave="0" documentId="13_ncr:1_{D4C70480-AD54-49F8-8648-0F5FC31D164C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J16" i="1"/>
  <c r="J15" i="1" s="1"/>
  <c r="J14" i="1"/>
  <c r="H20" i="1"/>
  <c r="I16" i="1"/>
  <c r="I14" i="1"/>
  <c r="I15" i="1" l="1"/>
  <c r="S20" i="1"/>
  <c r="R20" i="1"/>
  <c r="R21" i="1" s="1"/>
  <c r="Q20" i="1"/>
  <c r="Q21" i="1" s="1"/>
  <c r="S27" i="1"/>
  <c r="R27" i="1"/>
  <c r="R28" i="1" s="1"/>
  <c r="E14" i="1" s="1"/>
  <c r="Q27" i="1"/>
  <c r="Q28" i="1" s="1"/>
  <c r="S13" i="1"/>
  <c r="R13" i="1"/>
  <c r="R14" i="1" s="1"/>
  <c r="E13" i="1" s="1"/>
  <c r="Q13" i="1"/>
  <c r="Q14" i="1" s="1"/>
  <c r="E12" i="1" s="1"/>
  <c r="R6" i="1"/>
  <c r="R7" i="1" s="1"/>
  <c r="H23" i="1" l="1"/>
  <c r="H22" i="1"/>
  <c r="T6" i="1"/>
  <c r="S6" i="1"/>
  <c r="S7" i="1" s="1"/>
  <c r="Q6" i="1"/>
  <c r="Q7" i="1" s="1"/>
  <c r="L6" i="1"/>
  <c r="L7" i="1" s="1"/>
  <c r="K6" i="1"/>
  <c r="K7" i="1" s="1"/>
  <c r="E10" i="1" s="1"/>
  <c r="J6" i="1"/>
  <c r="J7" i="1" s="1"/>
  <c r="M6" i="1"/>
  <c r="E9" i="1" l="1"/>
  <c r="E11" i="1"/>
</calcChain>
</file>

<file path=xl/sharedStrings.xml><?xml version="1.0" encoding="utf-8"?>
<sst xmlns="http://schemas.openxmlformats.org/spreadsheetml/2006/main" count="62" uniqueCount="39">
  <si>
    <t>N</t>
  </si>
  <si>
    <t>P</t>
  </si>
  <si>
    <t>K</t>
  </si>
  <si>
    <t>NPK ratio:</t>
  </si>
  <si>
    <t>The NPK nute product</t>
  </si>
  <si>
    <t>PPM</t>
  </si>
  <si>
    <t>Pottasium Nitrate</t>
  </si>
  <si>
    <t xml:space="preserve">Universal </t>
  </si>
  <si>
    <t xml:space="preserve"> </t>
  </si>
  <si>
    <t>Epsom Salt</t>
  </si>
  <si>
    <t>Mg</t>
  </si>
  <si>
    <t>S</t>
  </si>
  <si>
    <t>Pottasium Nitrate ratio(%):</t>
  </si>
  <si>
    <t>Calcium Nitrate</t>
  </si>
  <si>
    <t>Calcium Nitrate ratio(%):</t>
  </si>
  <si>
    <t>Ca</t>
  </si>
  <si>
    <t>Final PPM</t>
  </si>
  <si>
    <t>Grams of Pottasium Nitrate</t>
  </si>
  <si>
    <t>Grams of Epsom Salt</t>
  </si>
  <si>
    <t>Grams of Calcium Nitrate</t>
  </si>
  <si>
    <t>Monoammonium Phosphate</t>
  </si>
  <si>
    <t>Grams of Monoammon. Phos.</t>
  </si>
  <si>
    <t>Monoammonium Phosphate ratio(%):</t>
  </si>
  <si>
    <t>Starting base:</t>
  </si>
  <si>
    <t>25L with 10.3g NPK</t>
  </si>
  <si>
    <t>Grams of NPK nutrients</t>
  </si>
  <si>
    <t>(Stock concentratrion.) - C1:</t>
  </si>
  <si>
    <t>Final Grams of water</t>
  </si>
  <si>
    <t>(Final real concentration) - C2:</t>
  </si>
  <si>
    <t>Stock Solution (C1V1=C2V2)</t>
  </si>
  <si>
    <t>(Final vol. of diluted solution in ml) - V2</t>
  </si>
  <si>
    <t>(A)</t>
  </si>
  <si>
    <t>(B)</t>
  </si>
  <si>
    <t>Vol. to be removed and diluted(ml) - V1:</t>
  </si>
  <si>
    <t>Stock Solution  (g or ml):</t>
  </si>
  <si>
    <t>OUR STOCK (A):</t>
  </si>
  <si>
    <t>OUR STOCK (B):</t>
  </si>
  <si>
    <t>To Dilute(A):</t>
  </si>
  <si>
    <t>To Dilute(B):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</si>
</sst>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222222"/>
      <name val="Arial"/>
      <family val="2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8" fillId="6" borderId="1" applyNumberFormat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3" fillId="4" borderId="1" xfId="3"/>
    <xf numFmtId="0" fontId="4" fillId="5" borderId="2" xfId="4"/>
    <xf numFmtId="0" fontId="4" fillId="5" borderId="2" xfId="4" applyAlignment="1">
      <alignment horizontal="center"/>
    </xf>
    <xf numFmtId="0" fontId="4" fillId="5" borderId="3" xfId="4" applyBorder="1" applyAlignment="1">
      <alignment horizontal="center"/>
    </xf>
    <xf numFmtId="0" fontId="6" fillId="0" borderId="3" xfId="5" applyBorder="1" applyAlignment="1">
      <alignment horizontal="center"/>
    </xf>
    <xf numFmtId="1" fontId="1" fillId="2" borderId="12" xfId="1" applyNumberForma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5" borderId="2" xfId="4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9" fillId="0" borderId="0" xfId="0" applyFont="1"/>
    <xf numFmtId="1" fontId="8" fillId="6" borderId="1" xfId="6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5" borderId="7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9" xfId="3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8" xfId="5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5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4" borderId="1" xfId="3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8" fillId="6" borderId="14" xfId="6" applyBorder="1"/>
    <xf numFmtId="0" fontId="8" fillId="6" borderId="15" xfId="6" applyBorder="1" applyAlignment="1">
      <alignment horizontal="left"/>
    </xf>
    <xf numFmtId="0" fontId="8" fillId="6" borderId="16" xfId="6" applyBorder="1" applyAlignment="1">
      <alignment horizontal="left"/>
    </xf>
    <xf numFmtId="0" fontId="8" fillId="6" borderId="9" xfId="6" applyBorder="1"/>
    <xf numFmtId="0" fontId="8" fillId="6" borderId="1" xfId="6" applyBorder="1" applyAlignment="1">
      <alignment horizontal="left"/>
    </xf>
    <xf numFmtId="0" fontId="8" fillId="6" borderId="1" xfId="6" applyBorder="1"/>
    <xf numFmtId="0" fontId="8" fillId="6" borderId="17" xfId="6" applyBorder="1"/>
    <xf numFmtId="0" fontId="8" fillId="6" borderId="1" xfId="6" applyBorder="1" applyAlignment="1">
      <alignment horizontal="left"/>
    </xf>
    <xf numFmtId="0" fontId="8" fillId="6" borderId="17" xfId="6" applyBorder="1" applyAlignment="1">
      <alignment horizontal="left"/>
    </xf>
    <xf numFmtId="0" fontId="8" fillId="6" borderId="18" xfId="6" applyBorder="1"/>
    <xf numFmtId="0" fontId="8" fillId="6" borderId="19" xfId="6" applyBorder="1" applyAlignment="1">
      <alignment horizontal="left"/>
    </xf>
    <xf numFmtId="0" fontId="8" fillId="6" borderId="20" xfId="6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11" fillId="0" borderId="0" xfId="7" applyAlignment="1">
      <alignment horizontal="center" vertical="center" wrapText="1"/>
    </xf>
  </cellXfs>
  <cellStyles count="8">
    <cellStyle name="Calculation" xfId="6" builtinId="22"/>
    <cellStyle name="Check Cell" xfId="4" builtinId="23"/>
    <cellStyle name="Explanatory Text" xfId="5" builtinId="53"/>
    <cellStyle name="Good" xfId="1" builtinId="26"/>
    <cellStyle name="Hyperlink" xfId="7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104775</xdr:rowOff>
    </xdr:from>
    <xdr:to>
      <xdr:col>8</xdr:col>
      <xdr:colOff>723900</xdr:colOff>
      <xdr:row>4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94E31E2-F5CD-4AB2-94CF-E6C9BE1EEF0E}"/>
            </a:ext>
          </a:extLst>
        </xdr:cNvPr>
        <xdr:cNvSpPr/>
      </xdr:nvSpPr>
      <xdr:spPr>
        <a:xfrm>
          <a:off x="5524500" y="314325"/>
          <a:ext cx="666750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57150</xdr:colOff>
      <xdr:row>2</xdr:row>
      <xdr:rowOff>95250</xdr:rowOff>
    </xdr:from>
    <xdr:to>
      <xdr:col>16</xdr:col>
      <xdr:colOff>9525</xdr:colOff>
      <xdr:row>4</xdr:row>
      <xdr:rowOff>104775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D1655D9-2873-4ABB-86D1-FC7A3D91279D}"/>
            </a:ext>
          </a:extLst>
        </xdr:cNvPr>
        <xdr:cNvSpPr/>
      </xdr:nvSpPr>
      <xdr:spPr>
        <a:xfrm>
          <a:off x="11163300" y="495300"/>
          <a:ext cx="5619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57150</xdr:colOff>
      <xdr:row>9</xdr:row>
      <xdr:rowOff>95250</xdr:rowOff>
    </xdr:from>
    <xdr:to>
      <xdr:col>16</xdr:col>
      <xdr:colOff>9525</xdr:colOff>
      <xdr:row>11</xdr:row>
      <xdr:rowOff>104775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C7D133E-6FC0-43F3-A06D-69D4242ACD02}"/>
            </a:ext>
          </a:extLst>
        </xdr:cNvPr>
        <xdr:cNvSpPr/>
      </xdr:nvSpPr>
      <xdr:spPr>
        <a:xfrm>
          <a:off x="11163300" y="495300"/>
          <a:ext cx="5619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57150</xdr:colOff>
      <xdr:row>23</xdr:row>
      <xdr:rowOff>95250</xdr:rowOff>
    </xdr:from>
    <xdr:to>
      <xdr:col>16</xdr:col>
      <xdr:colOff>9525</xdr:colOff>
      <xdr:row>25</xdr:row>
      <xdr:rowOff>104775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49D8F1FB-9F2B-4CA0-8B29-73B02712C002}"/>
            </a:ext>
          </a:extLst>
        </xdr:cNvPr>
        <xdr:cNvSpPr/>
      </xdr:nvSpPr>
      <xdr:spPr>
        <a:xfrm>
          <a:off x="11163300" y="1905000"/>
          <a:ext cx="5619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57150</xdr:colOff>
      <xdr:row>16</xdr:row>
      <xdr:rowOff>95250</xdr:rowOff>
    </xdr:from>
    <xdr:to>
      <xdr:col>16</xdr:col>
      <xdr:colOff>9525</xdr:colOff>
      <xdr:row>18</xdr:row>
      <xdr:rowOff>104775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D038ECB1-B5A7-4624-B185-4271071715BC}"/>
            </a:ext>
          </a:extLst>
        </xdr:cNvPr>
        <xdr:cNvSpPr/>
      </xdr:nvSpPr>
      <xdr:spPr>
        <a:xfrm>
          <a:off x="11382375" y="3381375"/>
          <a:ext cx="5619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C28"/>
  <sheetViews>
    <sheetView tabSelected="1" workbookViewId="0">
      <selection activeCell="M17" sqref="M17"/>
    </sheetView>
  </sheetViews>
  <sheetFormatPr defaultRowHeight="15" x14ac:dyDescent="0.25"/>
  <cols>
    <col min="5" max="5" width="20.7109375" customWidth="1"/>
    <col min="6" max="6" width="12.42578125" customWidth="1"/>
    <col min="7" max="7" width="15.7109375" customWidth="1"/>
    <col min="8" max="8" width="22.7109375" customWidth="1"/>
    <col min="9" max="9" width="11.42578125" customWidth="1"/>
    <col min="15" max="15" width="27.5703125" customWidth="1"/>
  </cols>
  <sheetData>
    <row r="1" spans="4:20" ht="15.75" thickBot="1" x14ac:dyDescent="0.3"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4:20" ht="15.75" thickBot="1" x14ac:dyDescent="0.3">
      <c r="E2" t="s">
        <v>7</v>
      </c>
      <c r="H2" s="34" t="s">
        <v>31</v>
      </c>
      <c r="I2" s="13"/>
      <c r="J2" s="14" t="s">
        <v>4</v>
      </c>
      <c r="K2" s="13"/>
      <c r="L2" s="13"/>
      <c r="M2" s="15"/>
      <c r="N2" s="12"/>
      <c r="O2" s="34" t="s">
        <v>31</v>
      </c>
      <c r="P2" s="13"/>
      <c r="Q2" s="27" t="s">
        <v>6</v>
      </c>
      <c r="R2" s="13"/>
      <c r="S2" s="13"/>
      <c r="T2" s="15"/>
    </row>
    <row r="3" spans="4:20" ht="16.5" thickTop="1" thickBot="1" x14ac:dyDescent="0.3">
      <c r="E3" s="2" t="s">
        <v>27</v>
      </c>
      <c r="H3" s="16" t="s">
        <v>25</v>
      </c>
      <c r="I3" s="17"/>
      <c r="J3" s="17" t="s">
        <v>3</v>
      </c>
      <c r="K3" s="17"/>
      <c r="L3" s="17"/>
      <c r="M3" s="18"/>
      <c r="N3" s="12"/>
      <c r="O3" s="16" t="s">
        <v>17</v>
      </c>
      <c r="P3" s="17"/>
      <c r="Q3" s="28" t="s">
        <v>12</v>
      </c>
      <c r="R3" s="17"/>
      <c r="S3" s="17"/>
      <c r="T3" s="18"/>
    </row>
    <row r="4" spans="4:20" ht="16.5" thickTop="1" thickBot="1" x14ac:dyDescent="0.3">
      <c r="E4" s="1">
        <v>25000</v>
      </c>
      <c r="H4" s="19">
        <v>10</v>
      </c>
      <c r="I4" s="17"/>
      <c r="J4" s="20">
        <v>24</v>
      </c>
      <c r="K4" s="20">
        <v>8</v>
      </c>
      <c r="L4" s="20">
        <v>16</v>
      </c>
      <c r="M4" s="18"/>
      <c r="N4" s="12"/>
      <c r="O4" s="19">
        <v>4.5</v>
      </c>
      <c r="P4" s="17"/>
      <c r="Q4" s="8">
        <v>13</v>
      </c>
      <c r="R4" s="8">
        <v>0</v>
      </c>
      <c r="S4" s="8">
        <v>44</v>
      </c>
      <c r="T4" s="18"/>
    </row>
    <row r="5" spans="4:20" ht="15.75" thickTop="1" x14ac:dyDescent="0.25">
      <c r="H5" s="21" t="s">
        <v>8</v>
      </c>
      <c r="I5" s="17"/>
      <c r="J5" s="4" t="s">
        <v>0</v>
      </c>
      <c r="K5" s="4" t="s">
        <v>1</v>
      </c>
      <c r="L5" s="4" t="s">
        <v>2</v>
      </c>
      <c r="M5" s="18"/>
      <c r="N5" s="12"/>
      <c r="O5" s="21"/>
      <c r="P5" s="17"/>
      <c r="Q5" s="4" t="s">
        <v>0</v>
      </c>
      <c r="R5" s="4" t="s">
        <v>1</v>
      </c>
      <c r="S5" s="4" t="s">
        <v>2</v>
      </c>
      <c r="T5" s="18"/>
    </row>
    <row r="6" spans="4:20" x14ac:dyDescent="0.25">
      <c r="H6" s="21"/>
      <c r="I6" s="17"/>
      <c r="J6" s="5">
        <f>(J4/100)*H4</f>
        <v>2.4</v>
      </c>
      <c r="K6" s="5">
        <f>(K4/100)*H4</f>
        <v>0.8</v>
      </c>
      <c r="L6" s="5">
        <f>(L4/100)*H4</f>
        <v>1.6</v>
      </c>
      <c r="M6" s="22" t="str">
        <f>"in " &amp;H4&amp;"g"</f>
        <v>in 10g</v>
      </c>
      <c r="N6" s="12"/>
      <c r="O6" s="21"/>
      <c r="P6" s="17"/>
      <c r="Q6" s="5">
        <f>(Q4/100)*O4</f>
        <v>0.58499999999999996</v>
      </c>
      <c r="R6" s="5">
        <f>(R4/100)*E4</f>
        <v>0</v>
      </c>
      <c r="S6" s="5">
        <f>(S4/100)*O4</f>
        <v>1.98</v>
      </c>
      <c r="T6" s="18" t="str">
        <f>"in " &amp;O4&amp;"g"</f>
        <v>in 4.5g</v>
      </c>
    </row>
    <row r="7" spans="4:20" ht="15.75" thickBot="1" x14ac:dyDescent="0.3">
      <c r="H7" s="23"/>
      <c r="I7" s="24"/>
      <c r="J7" s="6">
        <f>(J6/E4)*1000000</f>
        <v>96</v>
      </c>
      <c r="K7" s="6">
        <f>(K6/E4)*1000000</f>
        <v>32</v>
      </c>
      <c r="L7" s="6">
        <f>(L6/E4)*1000000</f>
        <v>64</v>
      </c>
      <c r="M7" s="7" t="s">
        <v>5</v>
      </c>
      <c r="N7" s="12"/>
      <c r="O7" s="23"/>
      <c r="P7" s="24"/>
      <c r="Q7" s="6">
        <f>(Q6/E4)*1000000</f>
        <v>23.4</v>
      </c>
      <c r="R7" s="6">
        <f>(R6/E4)*1000000</f>
        <v>0</v>
      </c>
      <c r="S7" s="6">
        <f>(S6/E4)*1000000</f>
        <v>79.2</v>
      </c>
      <c r="T7" s="25" t="s">
        <v>5</v>
      </c>
    </row>
    <row r="8" spans="4:20" ht="16.5" thickTop="1" thickBot="1" x14ac:dyDescent="0.3">
      <c r="D8" s="3"/>
      <c r="E8" s="3" t="s">
        <v>16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4:20" ht="16.5" thickTop="1" thickBot="1" x14ac:dyDescent="0.3">
      <c r="D9" s="3" t="s">
        <v>0</v>
      </c>
      <c r="E9" s="11">
        <f>J7+Q7+Q28+Q21</f>
        <v>196.76000000000002</v>
      </c>
      <c r="H9" s="12"/>
      <c r="I9" s="12"/>
      <c r="J9" s="12"/>
      <c r="K9" s="12"/>
      <c r="L9" s="12"/>
      <c r="M9" s="12"/>
      <c r="N9" s="12"/>
      <c r="O9" s="34" t="s">
        <v>31</v>
      </c>
      <c r="P9" s="13"/>
      <c r="Q9" s="29" t="s">
        <v>9</v>
      </c>
      <c r="R9" s="13"/>
      <c r="S9" s="13"/>
      <c r="T9" s="15"/>
    </row>
    <row r="10" spans="4:20" ht="16.5" thickTop="1" thickBot="1" x14ac:dyDescent="0.3">
      <c r="D10" s="3" t="s">
        <v>1</v>
      </c>
      <c r="E10" s="11">
        <f>K7+R21</f>
        <v>48.194000000000003</v>
      </c>
      <c r="H10" s="12"/>
      <c r="I10" s="12"/>
      <c r="J10" s="12"/>
      <c r="K10" s="12"/>
      <c r="L10" s="12"/>
      <c r="M10" s="12"/>
      <c r="N10" s="12"/>
      <c r="O10" s="16" t="s">
        <v>18</v>
      </c>
      <c r="P10" s="17"/>
      <c r="Q10" s="28" t="s">
        <v>12</v>
      </c>
      <c r="R10" s="17"/>
      <c r="S10" s="17"/>
      <c r="T10" s="18"/>
    </row>
    <row r="11" spans="4:20" ht="16.5" thickTop="1" thickBot="1" x14ac:dyDescent="0.3">
      <c r="D11" s="3" t="s">
        <v>2</v>
      </c>
      <c r="E11" s="11">
        <f>L7+S7</f>
        <v>143.19999999999999</v>
      </c>
      <c r="H11" s="12"/>
      <c r="I11" s="12"/>
      <c r="J11" s="12"/>
      <c r="K11" s="12"/>
      <c r="L11" s="12"/>
      <c r="M11" s="12"/>
      <c r="N11" s="12"/>
      <c r="O11" s="19">
        <v>7</v>
      </c>
      <c r="P11" s="17"/>
      <c r="Q11" s="8">
        <v>9.9</v>
      </c>
      <c r="R11" s="8">
        <v>13</v>
      </c>
      <c r="S11" s="17"/>
      <c r="T11" s="18"/>
    </row>
    <row r="12" spans="4:20" ht="16.5" thickTop="1" thickBot="1" x14ac:dyDescent="0.3">
      <c r="D12" s="3" t="s">
        <v>10</v>
      </c>
      <c r="E12" s="11">
        <f>Q14</f>
        <v>27.720000000000002</v>
      </c>
      <c r="G12" s="33" t="s">
        <v>29</v>
      </c>
      <c r="H12" s="33"/>
      <c r="I12" s="12" t="s">
        <v>31</v>
      </c>
      <c r="J12" s="12" t="s">
        <v>32</v>
      </c>
      <c r="K12" s="12"/>
      <c r="L12" s="12"/>
      <c r="M12" s="12"/>
      <c r="N12" s="12"/>
      <c r="O12" s="21"/>
      <c r="P12" s="17"/>
      <c r="Q12" s="4" t="s">
        <v>10</v>
      </c>
      <c r="R12" s="4" t="s">
        <v>11</v>
      </c>
      <c r="S12" s="17"/>
      <c r="T12" s="18"/>
    </row>
    <row r="13" spans="4:20" ht="16.5" thickTop="1" thickBot="1" x14ac:dyDescent="0.3">
      <c r="D13" s="3" t="s">
        <v>11</v>
      </c>
      <c r="E13" s="11">
        <f>R14</f>
        <v>36.400000000000006</v>
      </c>
      <c r="G13" s="32" t="s">
        <v>34</v>
      </c>
      <c r="H13" s="32"/>
      <c r="I13" s="30">
        <v>100</v>
      </c>
      <c r="J13" s="30">
        <v>100</v>
      </c>
      <c r="K13" s="12"/>
      <c r="L13" s="12"/>
      <c r="M13" s="12"/>
      <c r="N13" s="12"/>
      <c r="O13" s="21"/>
      <c r="P13" s="17"/>
      <c r="Q13" s="5">
        <f>(Q11/100)*O11</f>
        <v>0.69300000000000006</v>
      </c>
      <c r="R13" s="5">
        <f>(R11/100)*O11</f>
        <v>0.91</v>
      </c>
      <c r="S13" s="26" t="str">
        <f>"in " &amp;O11&amp;"g"</f>
        <v>in 7g</v>
      </c>
      <c r="T13" s="22"/>
    </row>
    <row r="14" spans="4:20" ht="16.5" thickTop="1" thickBot="1" x14ac:dyDescent="0.3">
      <c r="D14" s="3" t="s">
        <v>15</v>
      </c>
      <c r="E14" s="11">
        <f>R28</f>
        <v>100.94000000000001</v>
      </c>
      <c r="G14" s="32" t="s">
        <v>26</v>
      </c>
      <c r="H14" s="32"/>
      <c r="I14" s="3">
        <f>(H4+O4+O11+O18)/I13</f>
        <v>0.23</v>
      </c>
      <c r="J14" s="3">
        <f>(O25)/J13</f>
        <v>0.10300000000000001</v>
      </c>
      <c r="K14" s="12"/>
      <c r="L14" s="12"/>
      <c r="M14" s="12"/>
      <c r="N14" s="12"/>
      <c r="O14" s="23"/>
      <c r="P14" s="24"/>
      <c r="Q14" s="6">
        <f>(Q13/E4)*1000000</f>
        <v>27.720000000000002</v>
      </c>
      <c r="R14" s="6">
        <f>(R13/E4)*1000000</f>
        <v>36.400000000000006</v>
      </c>
      <c r="S14" s="9" t="s">
        <v>5</v>
      </c>
      <c r="T14" s="7"/>
    </row>
    <row r="15" spans="4:20" ht="16.5" thickTop="1" thickBot="1" x14ac:dyDescent="0.3">
      <c r="G15" s="32" t="s">
        <v>33</v>
      </c>
      <c r="H15" s="32"/>
      <c r="I15" s="31">
        <f>(I16*I17)/I14</f>
        <v>4</v>
      </c>
      <c r="J15" s="31">
        <f>(J16*J17)/J14</f>
        <v>4</v>
      </c>
      <c r="K15" s="12"/>
      <c r="L15" s="12"/>
      <c r="M15" s="12"/>
      <c r="N15" s="12"/>
      <c r="O15" s="12"/>
      <c r="P15" s="12" t="s">
        <v>8</v>
      </c>
      <c r="Q15" s="12"/>
      <c r="R15" s="12"/>
      <c r="S15" s="12"/>
      <c r="T15" s="12"/>
    </row>
    <row r="16" spans="4:20" ht="16.5" thickTop="1" thickBot="1" x14ac:dyDescent="0.3">
      <c r="G16" s="32" t="s">
        <v>28</v>
      </c>
      <c r="H16" s="32"/>
      <c r="I16" s="3">
        <f>(H4+O4+O11+O18)/E4</f>
        <v>9.2000000000000003E-4</v>
      </c>
      <c r="J16" s="3">
        <f>(O25)/E4</f>
        <v>4.1200000000000004E-4</v>
      </c>
      <c r="K16" s="12"/>
      <c r="L16" s="12"/>
      <c r="M16" s="12"/>
      <c r="N16" s="12"/>
      <c r="O16" s="34" t="s">
        <v>31</v>
      </c>
      <c r="P16" s="13"/>
      <c r="Q16" s="29" t="s">
        <v>20</v>
      </c>
      <c r="R16" s="13"/>
      <c r="S16" s="13"/>
      <c r="T16" s="15"/>
    </row>
    <row r="17" spans="5:29" ht="16.5" thickTop="1" thickBot="1" x14ac:dyDescent="0.3">
      <c r="G17" s="32" t="s">
        <v>30</v>
      </c>
      <c r="H17" s="32"/>
      <c r="I17" s="30">
        <v>1000</v>
      </c>
      <c r="J17" s="30">
        <v>1000</v>
      </c>
      <c r="K17" s="12"/>
      <c r="L17" s="12"/>
      <c r="M17" s="12"/>
      <c r="N17" s="12"/>
      <c r="O17" s="16" t="s">
        <v>21</v>
      </c>
      <c r="P17" s="17"/>
      <c r="Q17" s="28" t="s">
        <v>22</v>
      </c>
      <c r="R17" s="17"/>
      <c r="S17" s="17"/>
      <c r="T17" s="18"/>
      <c r="AC17" s="10"/>
    </row>
    <row r="18" spans="5:29" ht="16.5" thickTop="1" thickBot="1" x14ac:dyDescent="0.3">
      <c r="E18" t="s">
        <v>23</v>
      </c>
      <c r="H18" s="12"/>
      <c r="I18" s="12"/>
      <c r="J18" s="12"/>
      <c r="K18" s="12"/>
      <c r="L18" s="12"/>
      <c r="M18" s="12"/>
      <c r="N18" s="12"/>
      <c r="O18" s="19">
        <v>1.5</v>
      </c>
      <c r="P18" s="17"/>
      <c r="Q18" s="8">
        <v>12.2</v>
      </c>
      <c r="R18" s="8">
        <v>26.99</v>
      </c>
      <c r="S18" s="17"/>
      <c r="T18" s="18"/>
    </row>
    <row r="19" spans="5:29" ht="20.25" thickTop="1" thickBot="1" x14ac:dyDescent="0.3">
      <c r="E19" t="s">
        <v>24</v>
      </c>
      <c r="H19" s="12"/>
      <c r="I19" s="12"/>
      <c r="J19" s="12"/>
      <c r="K19" s="12"/>
      <c r="L19" s="12"/>
      <c r="M19" s="12"/>
      <c r="N19" s="12"/>
      <c r="O19" s="21"/>
      <c r="P19" s="17"/>
      <c r="Q19" s="4" t="s">
        <v>0</v>
      </c>
      <c r="R19" s="4" t="s">
        <v>1</v>
      </c>
      <c r="S19" s="17"/>
      <c r="T19" s="18"/>
      <c r="W19" s="47"/>
      <c r="X19" s="47"/>
      <c r="Y19" s="48"/>
    </row>
    <row r="20" spans="5:29" ht="18.75" x14ac:dyDescent="0.25">
      <c r="G20" s="35" t="s">
        <v>35</v>
      </c>
      <c r="H20" s="36" t="str">
        <f>"Add all (A) Chemicals into "&amp;I13&amp;"ml"&amp;" of water"</f>
        <v>Add all (A) Chemicals into 100ml of water</v>
      </c>
      <c r="I20" s="36"/>
      <c r="J20" s="37"/>
      <c r="K20" s="12"/>
      <c r="L20" s="12"/>
      <c r="M20" s="12"/>
      <c r="N20" s="12"/>
      <c r="O20" s="21"/>
      <c r="P20" s="17"/>
      <c r="Q20" s="5">
        <f>(Q18/100)*O18</f>
        <v>0.183</v>
      </c>
      <c r="R20" s="5">
        <f>(R18/100)*O18</f>
        <v>0.40484999999999993</v>
      </c>
      <c r="S20" s="26" t="str">
        <f>"in " &amp;O18&amp;"g"</f>
        <v>in 1.5g</v>
      </c>
      <c r="T20" s="22"/>
      <c r="W20" s="47"/>
      <c r="X20" s="49"/>
      <c r="Y20" s="47"/>
      <c r="Z20" s="47"/>
      <c r="AA20" s="48"/>
    </row>
    <row r="21" spans="5:29" ht="19.5" thickBot="1" x14ac:dyDescent="0.3">
      <c r="G21" s="38" t="s">
        <v>36</v>
      </c>
      <c r="H21" s="39" t="str">
        <f>"Add all (B) Chemicals into "&amp;J13&amp;"ml"&amp;" of water"</f>
        <v>Add all (B) Chemicals into 100ml of water</v>
      </c>
      <c r="I21" s="40"/>
      <c r="J21" s="41"/>
      <c r="K21" s="12"/>
      <c r="L21" s="12"/>
      <c r="M21" s="12"/>
      <c r="N21" s="12"/>
      <c r="O21" s="23"/>
      <c r="P21" s="24"/>
      <c r="Q21" s="6">
        <f>(Q20/E4)*1000000</f>
        <v>7.32</v>
      </c>
      <c r="R21" s="6">
        <f>(R20/E4)*1000000</f>
        <v>16.193999999999999</v>
      </c>
      <c r="S21" s="9" t="s">
        <v>5</v>
      </c>
      <c r="T21" s="7"/>
      <c r="W21" s="47"/>
      <c r="X21" s="49"/>
      <c r="Y21" s="47"/>
      <c r="Z21" s="47"/>
      <c r="AA21" s="48"/>
    </row>
    <row r="22" spans="5:29" ht="19.5" thickBot="1" x14ac:dyDescent="0.3">
      <c r="G22" s="38" t="s">
        <v>37</v>
      </c>
      <c r="H22" s="42" t="str">
        <f>"Add "&amp;I15&amp;"ml of stock solution into "&amp;I17/1000&amp;"L of water"</f>
        <v>Add 4ml of stock solution into 1L of water</v>
      </c>
      <c r="I22" s="42"/>
      <c r="J22" s="43"/>
      <c r="K22" s="12"/>
      <c r="L22" s="12"/>
      <c r="M22" s="12"/>
      <c r="N22" s="12"/>
      <c r="O22" s="12"/>
      <c r="P22" s="12"/>
      <c r="Q22" s="12"/>
      <c r="R22" s="12"/>
      <c r="S22" s="12"/>
      <c r="T22" s="12"/>
      <c r="W22" s="47"/>
      <c r="X22" s="49"/>
      <c r="Y22" s="47"/>
      <c r="Z22" s="47"/>
      <c r="AA22" s="48"/>
    </row>
    <row r="23" spans="5:29" ht="15.75" thickBot="1" x14ac:dyDescent="0.3">
      <c r="G23" s="44" t="s">
        <v>38</v>
      </c>
      <c r="H23" s="45" t="str">
        <f>"Add "&amp;I15&amp;"ml of stock solution into "&amp;I17/1000&amp;"L of water"</f>
        <v>Add 4ml of stock solution into 1L of water</v>
      </c>
      <c r="I23" s="45"/>
      <c r="J23" s="46"/>
      <c r="K23" s="12"/>
      <c r="L23" s="12"/>
      <c r="M23" s="12"/>
      <c r="N23" s="12"/>
      <c r="O23" s="34" t="s">
        <v>32</v>
      </c>
      <c r="P23" s="13"/>
      <c r="Q23" s="29" t="s">
        <v>13</v>
      </c>
      <c r="R23" s="13"/>
      <c r="S23" s="13"/>
      <c r="T23" s="15"/>
    </row>
    <row r="24" spans="5:29" ht="16.5" thickTop="1" thickBot="1" x14ac:dyDescent="0.3">
      <c r="H24" s="12"/>
      <c r="I24" s="12"/>
      <c r="J24" s="12"/>
      <c r="K24" s="12"/>
      <c r="L24" s="12"/>
      <c r="M24" s="12"/>
      <c r="N24" s="12"/>
      <c r="O24" s="16" t="s">
        <v>19</v>
      </c>
      <c r="P24" s="17"/>
      <c r="Q24" s="28" t="s">
        <v>14</v>
      </c>
      <c r="R24" s="17"/>
      <c r="S24" s="17"/>
      <c r="T24" s="18"/>
    </row>
    <row r="25" spans="5:29" ht="16.5" thickTop="1" thickBot="1" x14ac:dyDescent="0.3">
      <c r="H25" s="12"/>
      <c r="I25" s="12"/>
      <c r="J25" s="12"/>
      <c r="K25" s="12"/>
      <c r="L25" s="12"/>
      <c r="M25" s="12"/>
      <c r="N25" s="12"/>
      <c r="O25" s="19">
        <v>10.3</v>
      </c>
      <c r="P25" s="17"/>
      <c r="Q25" s="8">
        <v>17</v>
      </c>
      <c r="R25" s="8">
        <v>24.5</v>
      </c>
      <c r="S25" s="17"/>
      <c r="T25" s="18"/>
    </row>
    <row r="26" spans="5:29" ht="15.75" thickTop="1" x14ac:dyDescent="0.25">
      <c r="H26" s="12"/>
      <c r="I26" s="12"/>
      <c r="J26" s="12"/>
      <c r="K26" s="12"/>
      <c r="L26" s="12"/>
      <c r="M26" s="12"/>
      <c r="N26" s="12"/>
      <c r="O26" s="21"/>
      <c r="P26" s="17"/>
      <c r="Q26" s="4" t="s">
        <v>0</v>
      </c>
      <c r="R26" s="4" t="s">
        <v>15</v>
      </c>
      <c r="S26" s="17"/>
      <c r="T26" s="18"/>
    </row>
    <row r="27" spans="5:29" x14ac:dyDescent="0.25">
      <c r="H27" s="12"/>
      <c r="I27" s="12"/>
      <c r="J27" s="12"/>
      <c r="K27" s="12"/>
      <c r="L27" s="12"/>
      <c r="M27" s="12"/>
      <c r="N27" s="12"/>
      <c r="O27" s="21"/>
      <c r="P27" s="17"/>
      <c r="Q27" s="5">
        <f>(Q25/100)*O25</f>
        <v>1.7510000000000003</v>
      </c>
      <c r="R27" s="5">
        <f>(R25/100)*O25</f>
        <v>2.5235000000000003</v>
      </c>
      <c r="S27" s="26" t="str">
        <f>"in " &amp;O25&amp;"g"</f>
        <v>in 10.3g</v>
      </c>
      <c r="T27" s="22"/>
    </row>
    <row r="28" spans="5:29" ht="15.75" thickBot="1" x14ac:dyDescent="0.3">
      <c r="H28" s="12"/>
      <c r="I28" s="12"/>
      <c r="J28" s="12"/>
      <c r="K28" s="12"/>
      <c r="L28" s="12"/>
      <c r="M28" s="12"/>
      <c r="N28" s="12"/>
      <c r="O28" s="23"/>
      <c r="P28" s="24"/>
      <c r="Q28" s="6">
        <f>(Q27/E4)*1000000</f>
        <v>70.04000000000002</v>
      </c>
      <c r="R28" s="6">
        <f>(R27/E4)*1000000</f>
        <v>100.94000000000001</v>
      </c>
      <c r="S28" s="9" t="s">
        <v>5</v>
      </c>
      <c r="T28" s="7"/>
    </row>
  </sheetData>
  <mergeCells count="8">
    <mergeCell ref="G17:H17"/>
    <mergeCell ref="H23:J23"/>
    <mergeCell ref="H22:J22"/>
    <mergeCell ref="G12:H12"/>
    <mergeCell ref="G13:H13"/>
    <mergeCell ref="G14:H14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khan</dc:creator>
  <cp:lastModifiedBy>shakeel khan</cp:lastModifiedBy>
  <dcterms:created xsi:type="dcterms:W3CDTF">2019-05-29T12:45:45Z</dcterms:created>
  <dcterms:modified xsi:type="dcterms:W3CDTF">2019-05-31T09:13:56Z</dcterms:modified>
</cp:coreProperties>
</file>