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mani\Documents\Latex\"/>
    </mc:Choice>
  </mc:AlternateContent>
  <xr:revisionPtr revIDLastSave="0" documentId="13_ncr:1_{8119D01A-1961-46AC-970F-408C20B28D29}" xr6:coauthVersionLast="47" xr6:coauthVersionMax="47" xr10:uidLastSave="{00000000-0000-0000-0000-000000000000}"/>
  <bookViews>
    <workbookView xWindow="3465" yWindow="0" windowWidth="16575" windowHeight="14940" firstSheet="1" activeTab="2" xr2:uid="{258CA0B6-7EC1-41D9-B04A-4FAD5FBED102}"/>
  </bookViews>
  <sheets>
    <sheet name="PRESUPUESTOS" sheetId="1" r:id="rId1"/>
    <sheet name="ELEMENTOS" sheetId="2" r:id="rId2"/>
    <sheet name="OTR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F10" i="2"/>
  <c r="F11" i="2"/>
  <c r="D12" i="3"/>
  <c r="D11" i="3"/>
  <c r="F28" i="2" l="1"/>
  <c r="D24" i="2"/>
  <c r="F24" i="2"/>
  <c r="D8" i="2"/>
  <c r="F8" i="2"/>
  <c r="D9" i="2"/>
  <c r="F9" i="2"/>
  <c r="D36" i="2"/>
  <c r="F36" i="2"/>
  <c r="D37" i="2"/>
  <c r="F37" i="2"/>
  <c r="D38" i="2"/>
  <c r="F38" i="2"/>
  <c r="D30" i="2"/>
  <c r="F30" i="2"/>
  <c r="D12" i="2"/>
  <c r="F12" i="2"/>
  <c r="F1" i="2"/>
  <c r="F35" i="2"/>
  <c r="D34" i="2"/>
  <c r="F34" i="2"/>
  <c r="D13" i="2"/>
  <c r="F13" i="2"/>
  <c r="D33" i="2"/>
  <c r="F33" i="2"/>
  <c r="D22" i="2"/>
  <c r="F22" i="2"/>
  <c r="D32" i="2"/>
  <c r="F32" i="2"/>
  <c r="D5" i="2"/>
  <c r="F5" i="2"/>
  <c r="D4" i="2"/>
  <c r="D6" i="2"/>
  <c r="D7" i="2"/>
  <c r="D14" i="2"/>
  <c r="D15" i="2"/>
  <c r="D16" i="2"/>
  <c r="D31" i="2"/>
  <c r="F31" i="2"/>
  <c r="D29" i="2"/>
  <c r="F29" i="2"/>
  <c r="F26" i="2"/>
  <c r="F17" i="2"/>
  <c r="D26" i="2"/>
  <c r="D25" i="2"/>
  <c r="F25" i="2"/>
  <c r="F20" i="2"/>
  <c r="F21" i="2"/>
  <c r="D20" i="2"/>
  <c r="D21" i="2"/>
  <c r="D23" i="2"/>
  <c r="F23" i="2"/>
  <c r="D17" i="2"/>
  <c r="D18" i="2"/>
  <c r="F4" i="2"/>
  <c r="F6" i="2"/>
  <c r="F7" i="2"/>
  <c r="F14" i="2"/>
  <c r="F15" i="2"/>
  <c r="F16" i="2"/>
  <c r="F18" i="2"/>
  <c r="F19" i="2"/>
  <c r="D19" i="2"/>
  <c r="L18" i="1"/>
  <c r="L19" i="1" s="1"/>
  <c r="M13" i="1"/>
  <c r="M15" i="1" s="1"/>
  <c r="M16" i="1" s="1"/>
  <c r="I39" i="1"/>
  <c r="I40" i="1" s="1"/>
  <c r="H39" i="1"/>
  <c r="H40" i="1" s="1"/>
  <c r="L9" i="1"/>
  <c r="N3" i="1"/>
  <c r="I25" i="1"/>
  <c r="I26" i="1" s="1"/>
  <c r="H25" i="1"/>
  <c r="H26" i="1" s="1"/>
  <c r="I11" i="1"/>
  <c r="I12" i="1" s="1"/>
  <c r="H11" i="1"/>
  <c r="H12" i="1" s="1"/>
  <c r="F39" i="2" l="1"/>
  <c r="F40" i="2" s="1"/>
</calcChain>
</file>

<file path=xl/sharedStrings.xml><?xml version="1.0" encoding="utf-8"?>
<sst xmlns="http://schemas.openxmlformats.org/spreadsheetml/2006/main" count="252" uniqueCount="156">
  <si>
    <t>LISTA DE COMPONENTES POSIBLEMENTE NECESARIOS</t>
  </si>
  <si>
    <t>HDD</t>
  </si>
  <si>
    <t>SSD</t>
  </si>
  <si>
    <t>CPU</t>
  </si>
  <si>
    <t>MB</t>
  </si>
  <si>
    <t>PSU</t>
  </si>
  <si>
    <t>GPU</t>
  </si>
  <si>
    <t>RAM</t>
  </si>
  <si>
    <t>BÁSICO</t>
  </si>
  <si>
    <t>DELTRON</t>
  </si>
  <si>
    <t>MK</t>
  </si>
  <si>
    <t>WD BLUE 2TB</t>
  </si>
  <si>
    <t>WD BLUE 500GB</t>
  </si>
  <si>
    <t>ASUS ROG B560-A (LGA1200)</t>
  </si>
  <si>
    <t>INTERMEDIO</t>
  </si>
  <si>
    <t>INTEL CORE I5 12600K (20MB CACHÉ-16H-3.7GHz-LGA1700)</t>
  </si>
  <si>
    <t>INTEL CORE I5 11600K (12MB CACHÉ-12H-3.9GHz-LGA1200)</t>
  </si>
  <si>
    <t>ASUS ROG B660-A (LGA1700)</t>
  </si>
  <si>
    <t>TOTAL (S/)</t>
  </si>
  <si>
    <t>TIPO DE CAMBIO</t>
  </si>
  <si>
    <t>TOTAL ($)</t>
  </si>
  <si>
    <t>CASE</t>
  </si>
  <si>
    <t>MONTO "X"</t>
  </si>
  <si>
    <t>RESULTADO</t>
  </si>
  <si>
    <t>ASUS TUF GAMING GT301</t>
  </si>
  <si>
    <t>Almendras</t>
  </si>
  <si>
    <t>Tomates</t>
  </si>
  <si>
    <t>Té Verde</t>
  </si>
  <si>
    <t>SUPER</t>
  </si>
  <si>
    <t>INTEL CORE I5 13600K (24MB CACHÉ-20H-3.5GHz-LGA1700)</t>
  </si>
  <si>
    <t>GIGAS TOTALES</t>
  </si>
  <si>
    <t>GIGAS DIARIAS</t>
  </si>
  <si>
    <t>DIAS</t>
  </si>
  <si>
    <t>AÑOS</t>
  </si>
  <si>
    <t>https://www.deltron.com.pe/modulos/productos/items/producto.php?item_number=HDIWD80EFZZ</t>
  </si>
  <si>
    <t>WD Blue 2TB</t>
  </si>
  <si>
    <t>https://www.deltron.com.pe/modulos/productos/items/producto.php?item_number=HDIWD20EZBX</t>
  </si>
  <si>
    <t>https://www.deltron.com.pe/modulos/productos/items/producto.php?item_number=MBGBZ690AORELT</t>
  </si>
  <si>
    <t>https://www.deltron.com.pe/modulos/productos/items/producto.php?item_number=MBGBZ790AOELTAX</t>
  </si>
  <si>
    <t>AORUS Z690 ELITE</t>
  </si>
  <si>
    <t>AORUS Z790 ELITE</t>
  </si>
  <si>
    <t>https://www.deltron.com.pe/modulos/productos/items/producto.php?item_number=MBGBZ490AOXTREM</t>
  </si>
  <si>
    <t>AORUS Z490 XTREME</t>
  </si>
  <si>
    <t>AORUS Z590 MASTER</t>
  </si>
  <si>
    <t>https://www.deltron.com.pe/modulos/productos/items/producto.php?item_number=MBGBZ590AOMSTER</t>
  </si>
  <si>
    <t>PRECIO EN $</t>
  </si>
  <si>
    <t>PRECIO EN S/</t>
  </si>
  <si>
    <t>PROMO EN $</t>
  </si>
  <si>
    <t>PROMO EN S/</t>
  </si>
  <si>
    <t>DESCRIPCIÓN</t>
  </si>
  <si>
    <t>TIPO</t>
  </si>
  <si>
    <t>LINK</t>
  </si>
  <si>
    <t>I5 10400 2.90GHz</t>
  </si>
  <si>
    <t>https://www.deltron.com.pe/modulos/productos/items/producto.php?item_number=CPILI510400</t>
  </si>
  <si>
    <t>PRECIO DEL DÓLAR</t>
  </si>
  <si>
    <t>DDR4</t>
  </si>
  <si>
    <t>TG DDR4 4000MHz (2x8GB)</t>
  </si>
  <si>
    <t>TG DDR4 3200MHz (2x8GB)</t>
  </si>
  <si>
    <t>https://www.deltron.com.pe/modulos/productos/items/producto.php?item_number=ME16GTF3200HCNH</t>
  </si>
  <si>
    <t>https://www.deltron.com.pe/modulos/productos/items/producto.php?item_number=ME16GTF4000HCNH</t>
  </si>
  <si>
    <t>https://www.deltron.com.pe/modulos/productos/items/producto.php?item_number=MONSMLS27BG402E</t>
  </si>
  <si>
    <t>MONITOR</t>
  </si>
  <si>
    <t>SAMSUNG G4 27"</t>
  </si>
  <si>
    <t>https://www.deltron.com.pe/modulos/productos/items/producto.php?item_number=MONSMLS28BG700E</t>
  </si>
  <si>
    <t>SAMSUNG G7 28"</t>
  </si>
  <si>
    <t>https://www.deltron.com.pe/modulos/productos/items/producto.php?item_number=VD8GBRTX3070G20</t>
  </si>
  <si>
    <t>https://www.deltron.com.pe/modulos/productos/items/producto.php?item_number=VD12GBRTX4070TG</t>
  </si>
  <si>
    <t>WD Red Plus 8TB</t>
  </si>
  <si>
    <t>WD Red Plus 4TB</t>
  </si>
  <si>
    <t>https://www.deltron.com.pe/modulos/productos/items/producto.php?item_number=HDIWD40EFPX</t>
  </si>
  <si>
    <t>https://www.deltron.com.pe/modulos/productos/items/producto.php?item_number=VD8GBRTX3070TGO</t>
  </si>
  <si>
    <t>NVME</t>
  </si>
  <si>
    <t>https://www.deltron.com.pe/modulos/productos/items/producto.php?item_number=ME16KF432C16RB1</t>
  </si>
  <si>
    <t>KINGSTON RENEGADE 3200MHz 16GB</t>
  </si>
  <si>
    <t>https://www.deltron.com.pe/modulos/productos/items/producto.php?item_number=ME32TFG3600HC18</t>
  </si>
  <si>
    <t>TG DDR4 3600MHz (2x16GB)</t>
  </si>
  <si>
    <t>WD Black SN770 NVMe 1TB</t>
  </si>
  <si>
    <t>WD Black SN850X NVMe 1TB</t>
  </si>
  <si>
    <t>WD Blue SN570 NVMe 1TB</t>
  </si>
  <si>
    <t>https://www.deltron.com.pe/modulos/productos/items/producto.php?item_number=SSDWDS100T3B0C</t>
  </si>
  <si>
    <t>https://www.deltron.com.pe/modulos/productos/items/producto.php?item_number=SSDWDS100T2X0E</t>
  </si>
  <si>
    <t>https://www.deltron.com.pe/modulos/productos/items/producto.php?item_number=SSDWDS100T3X0E</t>
  </si>
  <si>
    <t>ASUS GT501 TUF</t>
  </si>
  <si>
    <t>CORSAIR SF750</t>
  </si>
  <si>
    <t>TG CARDEA A440 PRO NVMe 1TB</t>
  </si>
  <si>
    <t>https://www.deltron.com.pe/modulos/productos/items/producto.php?item_number=VD12ASRTX4070TU</t>
  </si>
  <si>
    <t>RTX 4070TI 12GB - ASUS TUF</t>
  </si>
  <si>
    <t>RTX 4070TI 12GB - GIGABYTE GMG OC</t>
  </si>
  <si>
    <t>CORSAIR K60 LP CHERRY MX</t>
  </si>
  <si>
    <t>https://www.deltron.com.pe/modulos/productos/items/producto.php?item_number=KBCOR910D018SP</t>
  </si>
  <si>
    <t>https://www.deltron.com.pe/modulos/productos/items/producto.php?item_number=KBCOCH9127414NA</t>
  </si>
  <si>
    <t>CORSAIR K95 PLATINUM CHERRY MX</t>
  </si>
  <si>
    <t>https://www.deltron.com.pe/modulos/productos/items/producto.php?item_number=KBCOCH9109018</t>
  </si>
  <si>
    <t>CORSAIR K70 LP CHERRY MX RAPIDFIRE</t>
  </si>
  <si>
    <t>KB</t>
  </si>
  <si>
    <t>https://www.deltron.com.pe/modulos/productos/items/producto.php?item_number=SSD1TTFA440GMHS</t>
  </si>
  <si>
    <t>TG CARDEA A440 NVMe 1TB</t>
  </si>
  <si>
    <t>https://www.deltron.com.pe/modulos/productos/items/producto.php?item_number=SSD1TTFA440PRGA</t>
  </si>
  <si>
    <t>https://www.deltron.com.pe/modulos/productos/items/producto.php?item_number=SSD2TTFA440GMHS</t>
  </si>
  <si>
    <t>https://www.deltron.com.pe/modulos/productos/items/producto.php?item_number=MO27ASVG279QL1A</t>
  </si>
  <si>
    <t>ASUS 27" IPS 1080P 165Hz</t>
  </si>
  <si>
    <t>https://www.lg.com/pe/monitores/gamer/27gr75q-b/</t>
  </si>
  <si>
    <t>https://www.lg.com/pe/monitores/gamer/27gr83q-b/</t>
  </si>
  <si>
    <t>LG ULTRAGEAR 27" 165Hz QHD</t>
  </si>
  <si>
    <t>LG ULTRAGEAR 27" 240Hz QHD</t>
  </si>
  <si>
    <t>PERFUME</t>
  </si>
  <si>
    <t>https://simple.ripley.com.pe/edt-paco-rabanne-1-million-para-hombre-200-ml-2014267892603p?sein=NO%2Apaco_rabanne_one_million&amp;s=mdco</t>
  </si>
  <si>
    <t>EDT SCANDAL 150mL</t>
  </si>
  <si>
    <t>https://simple.ripley.com.pe/eau-de-parfum-jean-paul-gaultier-scandal-para-hombre-xl-150ml-2014303984972p?sein=scandal&amp;s=mdco</t>
  </si>
  <si>
    <t>EDT ONE MILLION 200mL</t>
  </si>
  <si>
    <t>https://simple.ripley.com.pe/acqua-di-gio-edt-giorgio-armani-para-hombre-200ml-2014195601834p?sein=acqua%20di%20gio&amp;s=mdco</t>
  </si>
  <si>
    <t>EDT ACQUA DI GIO 200mL</t>
  </si>
  <si>
    <t>EDP ACQUA DI GIO 125mL</t>
  </si>
  <si>
    <t>https://simple.ripley.com.pe/perfume-giorgio-armani-acqua-di-gio-absolu-125ml-2014231316623p?sein=acqua%20di%20gio&amp;s=mdco</t>
  </si>
  <si>
    <t>EDP INVICTUS PLATINUM 200mL</t>
  </si>
  <si>
    <t>https://www.falabella.com.pe/falabella-pe/product/19782700/Invictus-Platinum-Edp-200ml/19782700</t>
  </si>
  <si>
    <t>EDP SCANDAL 150mL</t>
  </si>
  <si>
    <t>USB</t>
  </si>
  <si>
    <t>https://www.deltron.com.pe/modulos/productos/items/producto.php?item_number=ACCDTMC3G2128G</t>
  </si>
  <si>
    <t>https://www.deltron.com.pe/modulos/productos/items/producto.php?item_number=ACKTDTKN128GB</t>
  </si>
  <si>
    <t>KINGSTON 128GB MICRO</t>
  </si>
  <si>
    <t>Precio del dólar</t>
  </si>
  <si>
    <t>KINGSTON 128GB KYSON</t>
  </si>
  <si>
    <t>https://www.falabella.com.pe/falabella-pe/product/18370338/Scandal-Pour-Homme-EDT-150-ml/18370338</t>
  </si>
  <si>
    <t>https://www.falabella.com.pe/falabella-pe/product/18808310/Acqua-Di-Gio-Edt-200-ml/18808310</t>
  </si>
  <si>
    <t>EDT BAD BOY 150mL</t>
  </si>
  <si>
    <t>https://www.falabella.com.pe/falabella-pe/product/18804947/Bad-Boy-Edt-150Ml/18804947</t>
  </si>
  <si>
    <t>https://simple.ripley.com.pe/eau-de-toilette-carolina-herrera-bad-boy-edt-150ml-para-hombre-2014301300118p?sein=bad%20boy&amp;s=mdco</t>
  </si>
  <si>
    <t>KROMO BLACK (ESIKA)</t>
  </si>
  <si>
    <t>NEW CODE RED (LBEL)</t>
  </si>
  <si>
    <t>ABSOLUTE (AVON)</t>
  </si>
  <si>
    <t>ESSENCIAL MIRRA (NATURA)</t>
  </si>
  <si>
    <t>MAGNAT SELECT (ESIKA)</t>
  </si>
  <si>
    <t>UNO (ESIKA)</t>
  </si>
  <si>
    <t>KROMO FIRE (ESIKA)</t>
  </si>
  <si>
    <t>PULSO ABSOLUTE (ESIKA)</t>
  </si>
  <si>
    <t>FOCO</t>
  </si>
  <si>
    <t>https://www.falabella.com.pe/falabella-pe/product/115781634/Xiaomi-Mi-Smart-Led-Bulb-Warm-White-Foco-Inteligente-810lm/115781635</t>
  </si>
  <si>
    <t>https://articulo.mercadolibre.com.pe/MPE-625238285-foco-xiaomi-mi-smart-led-inteligente-google-home-alexa-color-_JM#position=10&amp;search_layout=stack&amp;type=item&amp;tracking_id=70400d9b-7189-4b8b-8f23-16229421c45d</t>
  </si>
  <si>
    <t>Mi Smart LED Bulb Essential (W&amp;C) (950lm) (25kH)</t>
  </si>
  <si>
    <t>Mi Smart LED Bulb Warm White (810lm) (25kH)</t>
  </si>
  <si>
    <t>109.9 (pack)</t>
  </si>
  <si>
    <t>KALOS ACTION (ESIKA)</t>
  </si>
  <si>
    <t>84.9 (PACK)</t>
  </si>
  <si>
    <t>https://www.deltron.com.pe/modulos/productos/items/producto.php?item_number=SSD2TTFG70PROHS</t>
  </si>
  <si>
    <t>TG CARDEA A440 NVMe 2TB 7000MB/s</t>
  </si>
  <si>
    <t>TG T-FORCE G70 PRO 2TB 7400MB/s</t>
  </si>
  <si>
    <t>RTX 4070TI SUPER 16GB ASUS TUF</t>
  </si>
  <si>
    <t>RTX 4070TI SUPER 16GB - GIGABYTE GMG OC</t>
  </si>
  <si>
    <t>https://www.falabella.com.pe/falabella-pe/product/16436099/One-Million-Eau-de-Toilette-200ml-Rabanne/16436099</t>
  </si>
  <si>
    <t>ZAPATILLAS NIKE</t>
  </si>
  <si>
    <t>https://simple.ripley.com.pe/deporte/marcas-deportivas/nike?source=search&amp;term=nike&amp;facet%5B0%5D=Vendido%20por%3ARipley&amp;facet%5B1%5D=G%C3%A9nero%3AHombre&amp;facet%5B2%5D=Tipo%20de%20producto%3AZapatillas&amp;s=mdco</t>
  </si>
  <si>
    <t>DISCUSIÓN SOBRE TABAS</t>
  </si>
  <si>
    <t>https://www.reddit.com/r/onebag/comments/mp5rqb/good_hikingtravel_shoes_adidas_terrex_thoughts/</t>
  </si>
  <si>
    <t>https://www.adidas.pe/terrex-boost</t>
  </si>
  <si>
    <t>https://www.reddit.com/r/RunningShoeGeeks/comments/18nkc1e/list_of_all_adidas_running_shoes_on_the_official/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</si>
</sst>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left"/>
    </xf>
    <xf numFmtId="0" fontId="0" fillId="0" borderId="6" xfId="0" applyBorder="1"/>
    <xf numFmtId="2" fontId="8" fillId="0" borderId="0" xfId="0" applyNumberFormat="1" applyFont="1"/>
    <xf numFmtId="0" fontId="9" fillId="0" borderId="0" xfId="0" applyFont="1"/>
    <xf numFmtId="0" fontId="9" fillId="6" borderId="0" xfId="0" applyFont="1" applyFill="1"/>
    <xf numFmtId="0" fontId="7" fillId="0" borderId="0" xfId="0" applyFont="1"/>
    <xf numFmtId="0" fontId="7" fillId="6" borderId="0" xfId="0" applyFont="1" applyFill="1"/>
    <xf numFmtId="0" fontId="10" fillId="0" borderId="0" xfId="0" applyFont="1"/>
    <xf numFmtId="0" fontId="11" fillId="0" borderId="0" xfId="1" applyAlignment="1">
      <alignment horizontal="left"/>
    </xf>
    <xf numFmtId="0" fontId="0" fillId="7" borderId="1" xfId="0" applyFill="1" applyBorder="1"/>
    <xf numFmtId="0" fontId="8" fillId="0" borderId="0" xfId="0" applyFont="1"/>
    <xf numFmtId="0" fontId="8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6" fillId="8" borderId="0" xfId="0" applyFont="1" applyFill="1" applyAlignment="1">
      <alignment horizontal="left"/>
    </xf>
    <xf numFmtId="0" fontId="11" fillId="8" borderId="0" xfId="1" applyFill="1" applyAlignment="1">
      <alignment horizontal="left"/>
    </xf>
    <xf numFmtId="0" fontId="9" fillId="9" borderId="0" xfId="0" applyFont="1" applyFill="1"/>
    <xf numFmtId="2" fontId="9" fillId="9" borderId="0" xfId="0" applyNumberFormat="1" applyFont="1" applyFill="1"/>
    <xf numFmtId="0" fontId="9" fillId="9" borderId="0" xfId="0" applyFont="1" applyFill="1" applyAlignment="1">
      <alignment horizontal="left"/>
    </xf>
    <xf numFmtId="0" fontId="7" fillId="9" borderId="0" xfId="0" applyFont="1" applyFill="1"/>
    <xf numFmtId="0" fontId="7" fillId="0" borderId="8" xfId="0" applyFont="1" applyBorder="1" applyAlignment="1">
      <alignment horizontal="center"/>
    </xf>
    <xf numFmtId="0" fontId="0" fillId="0" borderId="7" xfId="0" applyBorder="1"/>
    <xf numFmtId="2" fontId="0" fillId="0" borderId="7" xfId="0" applyNumberFormat="1" applyBorder="1"/>
    <xf numFmtId="0" fontId="0" fillId="0" borderId="7" xfId="0" applyBorder="1" applyAlignment="1">
      <alignment horizontal="left"/>
    </xf>
    <xf numFmtId="0" fontId="0" fillId="10" borderId="7" xfId="0" applyFill="1" applyBorder="1"/>
    <xf numFmtId="2" fontId="8" fillId="10" borderId="7" xfId="0" applyNumberFormat="1" applyFont="1" applyFill="1" applyBorder="1"/>
    <xf numFmtId="0" fontId="0" fillId="11" borderId="0" xfId="0" applyFill="1"/>
    <xf numFmtId="0" fontId="3" fillId="11" borderId="0" xfId="0" applyFont="1" applyFill="1"/>
    <xf numFmtId="0" fontId="0" fillId="0" borderId="9" xfId="0" applyBorder="1" applyAlignment="1">
      <alignment horizontal="left"/>
    </xf>
    <xf numFmtId="2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208BE-2FB6-4083-909A-ADEB99E510AF}" name="Tabla1" displayName="Tabla1" ref="A3:G39" totalsRowCount="1" headerRowDxfId="9" dataDxfId="8">
  <autoFilter ref="A3:G38" xr:uid="{C53208BE-2FB6-4083-909A-ADEB99E510AF}"/>
  <tableColumns count="7">
    <tableColumn id="1" xr3:uid="{9CF402EE-7F09-472B-B146-3980484D88E3}" name="TIPO"/>
    <tableColumn id="2" xr3:uid="{5F72A55C-0148-48A2-99B9-827FC83E7BB8}" name="DESCRIPCIÓN"/>
    <tableColumn id="3" xr3:uid="{C41CCDE0-0053-41F4-937E-4A94C6652634}" name="PRECIO EN $"/>
    <tableColumn id="4" xr3:uid="{4C3FDB08-ECDE-4C84-BEB0-12830542E9DA}" name="PRECIO EN S/" dataDxfId="7" totalsRowDxfId="6">
      <calculatedColumnFormula>(C4*1.18)*$C$1</calculatedColumnFormula>
    </tableColumn>
    <tableColumn id="5" xr3:uid="{4372FAC6-80CF-4A35-8D75-0AE3F4839E69}" name="PROMO EN $" dataDxfId="5" totalsRowDxfId="4"/>
    <tableColumn id="6" xr3:uid="{75AF7CC4-BFA2-42CD-A0DB-1E594747C8BD}" name="PROMO EN S/" totalsRowFunction="custom" dataDxfId="3" totalsRowDxfId="2">
      <calculatedColumnFormula>(E4*1.18)*$C$1</calculatedColumnFormula>
      <totalsRowFormula>F5+F17+F19+D33+D34+D35</totalsRowFormula>
    </tableColumn>
    <tableColumn id="7" xr3:uid="{B2AAD0C6-F04C-4425-A129-18E780711255}" name="LINK" dataDxfId="1" totalsRow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eltron.com.pe/modulos/productos/items/producto.php?item_number=MO27ASVG279QL1A" TargetMode="External"/><Relationship Id="rId1" Type="http://schemas.openxmlformats.org/officeDocument/2006/relationships/hyperlink" Target="https://www.deltron.com.pe/modulos/productos/items/producto.php?item_number=MONSMLS27BG402E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EB78-E1A8-46D5-9739-2D42BBB84C37}">
  <dimension ref="A2:N53"/>
  <sheetViews>
    <sheetView zoomScale="80" zoomScaleNormal="80" workbookViewId="0">
      <selection activeCell="H5" sqref="H5"/>
    </sheetView>
  </sheetViews>
  <sheetFormatPr baseColWidth="10" defaultRowHeight="15" x14ac:dyDescent="0.25"/>
  <cols>
    <col min="8" max="8" width="14.42578125" customWidth="1"/>
    <col min="9" max="9" width="14.28515625" customWidth="1"/>
    <col min="12" max="12" width="19" customWidth="1"/>
    <col min="13" max="13" width="19.7109375" customWidth="1"/>
    <col min="14" max="14" width="20.140625" customWidth="1"/>
  </cols>
  <sheetData>
    <row r="2" spans="1:14" ht="24.75" customHeight="1" x14ac:dyDescent="0.25">
      <c r="A2" s="44" t="s">
        <v>0</v>
      </c>
      <c r="B2" s="44"/>
      <c r="C2" s="44"/>
      <c r="D2" s="44"/>
      <c r="E2" s="44"/>
      <c r="F2" s="48" t="s">
        <v>8</v>
      </c>
      <c r="G2" s="48"/>
      <c r="H2" s="1" t="s">
        <v>9</v>
      </c>
      <c r="I2" s="1" t="s">
        <v>10</v>
      </c>
      <c r="L2" s="1" t="s">
        <v>19</v>
      </c>
      <c r="M2" s="7" t="s">
        <v>22</v>
      </c>
      <c r="N2" s="6" t="s">
        <v>23</v>
      </c>
    </row>
    <row r="3" spans="1:14" ht="23.25" x14ac:dyDescent="0.35">
      <c r="A3" s="43" t="s">
        <v>1</v>
      </c>
      <c r="B3" s="43"/>
      <c r="C3" s="42" t="s">
        <v>11</v>
      </c>
      <c r="D3" s="42"/>
      <c r="E3" s="42"/>
      <c r="F3" s="42"/>
      <c r="G3" s="42"/>
      <c r="H3" s="2">
        <v>52.42</v>
      </c>
      <c r="I3" s="2">
        <v>60</v>
      </c>
      <c r="L3" s="3">
        <v>3.8519999999999999</v>
      </c>
      <c r="M3" s="2">
        <v>214</v>
      </c>
      <c r="N3" s="2">
        <f>$M$3*$L$3</f>
        <v>824.32799999999997</v>
      </c>
    </row>
    <row r="4" spans="1:14" ht="15.75" x14ac:dyDescent="0.25">
      <c r="A4" s="43" t="s">
        <v>2</v>
      </c>
      <c r="B4" s="43"/>
      <c r="C4" s="42" t="s">
        <v>12</v>
      </c>
      <c r="D4" s="42"/>
      <c r="E4" s="42"/>
      <c r="F4" s="42"/>
      <c r="G4" s="42"/>
      <c r="H4" s="2">
        <v>60.49</v>
      </c>
      <c r="I4" s="2">
        <v>65</v>
      </c>
    </row>
    <row r="5" spans="1:14" ht="15.75" x14ac:dyDescent="0.25">
      <c r="A5" s="43" t="s">
        <v>3</v>
      </c>
      <c r="B5" s="43"/>
      <c r="C5" s="42" t="s">
        <v>16</v>
      </c>
      <c r="D5" s="42"/>
      <c r="E5" s="42"/>
      <c r="F5" s="42"/>
      <c r="G5" s="42"/>
      <c r="H5" s="2">
        <v>335</v>
      </c>
      <c r="I5" s="2">
        <v>285</v>
      </c>
    </row>
    <row r="6" spans="1:14" ht="15.75" x14ac:dyDescent="0.25">
      <c r="A6" s="43" t="s">
        <v>4</v>
      </c>
      <c r="B6" s="43"/>
      <c r="C6" s="42" t="s">
        <v>13</v>
      </c>
      <c r="D6" s="42"/>
      <c r="E6" s="42"/>
      <c r="F6" s="42"/>
      <c r="G6" s="42"/>
      <c r="H6" s="2">
        <v>169</v>
      </c>
      <c r="I6" s="2"/>
    </row>
    <row r="7" spans="1:14" ht="15.75" x14ac:dyDescent="0.25">
      <c r="A7" s="43" t="s">
        <v>5</v>
      </c>
      <c r="B7" s="43"/>
      <c r="C7" s="42"/>
      <c r="D7" s="42"/>
      <c r="E7" s="42"/>
      <c r="F7" s="42"/>
      <c r="G7" s="42"/>
      <c r="H7" s="2"/>
      <c r="I7" s="2"/>
    </row>
    <row r="8" spans="1:14" ht="15.75" x14ac:dyDescent="0.25">
      <c r="A8" s="43" t="s">
        <v>6</v>
      </c>
      <c r="B8" s="43"/>
      <c r="C8" s="42"/>
      <c r="D8" s="42"/>
      <c r="E8" s="42"/>
      <c r="F8" s="42"/>
      <c r="G8" s="42"/>
      <c r="H8" s="2"/>
      <c r="I8" s="2"/>
    </row>
    <row r="9" spans="1:14" ht="15.75" x14ac:dyDescent="0.25">
      <c r="A9" s="49" t="s">
        <v>21</v>
      </c>
      <c r="B9" s="50"/>
      <c r="C9" s="51" t="s">
        <v>24</v>
      </c>
      <c r="D9" s="52"/>
      <c r="E9" s="52"/>
      <c r="F9" s="52"/>
      <c r="G9" s="53"/>
      <c r="H9" s="2"/>
      <c r="I9" s="2">
        <v>130</v>
      </c>
      <c r="L9">
        <f>22*0.8</f>
        <v>17.600000000000001</v>
      </c>
    </row>
    <row r="10" spans="1:14" ht="15.75" x14ac:dyDescent="0.25">
      <c r="A10" s="43" t="s">
        <v>7</v>
      </c>
      <c r="B10" s="43"/>
      <c r="C10" s="42"/>
      <c r="D10" s="42"/>
      <c r="E10" s="42"/>
      <c r="F10" s="42"/>
      <c r="G10" s="42"/>
      <c r="H10" s="2"/>
      <c r="I10" s="2"/>
    </row>
    <row r="11" spans="1:14" ht="18.75" x14ac:dyDescent="0.3">
      <c r="A11" s="46" t="s">
        <v>20</v>
      </c>
      <c r="B11" s="46"/>
      <c r="C11" s="46"/>
      <c r="D11" s="46"/>
      <c r="E11" s="46"/>
      <c r="F11" s="46"/>
      <c r="G11" s="46"/>
      <c r="H11" s="4">
        <f>SUM(H3:H10)</f>
        <v>616.91</v>
      </c>
      <c r="I11" s="4">
        <f>SUM(I3:I10)</f>
        <v>540</v>
      </c>
    </row>
    <row r="12" spans="1:14" ht="18.75" x14ac:dyDescent="0.3">
      <c r="A12" s="46" t="s">
        <v>18</v>
      </c>
      <c r="B12" s="46"/>
      <c r="C12" s="46"/>
      <c r="D12" s="46"/>
      <c r="E12" s="46"/>
      <c r="F12" s="46"/>
      <c r="G12" s="46"/>
      <c r="H12" s="5">
        <f>ROUND(H11*$L$3,2)</f>
        <v>2376.34</v>
      </c>
      <c r="I12" s="5">
        <f>ROUND(I11*$L$3,2)</f>
        <v>2080.08</v>
      </c>
    </row>
    <row r="13" spans="1:14" x14ac:dyDescent="0.25">
      <c r="A13" s="47"/>
      <c r="B13" s="47"/>
      <c r="M13">
        <f>100*1000</f>
        <v>100000</v>
      </c>
      <c r="N13" t="s">
        <v>30</v>
      </c>
    </row>
    <row r="14" spans="1:14" x14ac:dyDescent="0.25">
      <c r="M14">
        <v>20</v>
      </c>
      <c r="N14" t="s">
        <v>31</v>
      </c>
    </row>
    <row r="15" spans="1:14" x14ac:dyDescent="0.25">
      <c r="M15">
        <f>M13/M14</f>
        <v>5000</v>
      </c>
      <c r="N15" t="s">
        <v>32</v>
      </c>
    </row>
    <row r="16" spans="1:14" ht="26.25" customHeight="1" x14ac:dyDescent="0.25">
      <c r="A16" s="44" t="s">
        <v>0</v>
      </c>
      <c r="B16" s="44"/>
      <c r="C16" s="44"/>
      <c r="D16" s="44"/>
      <c r="E16" s="44"/>
      <c r="F16" s="45" t="s">
        <v>14</v>
      </c>
      <c r="G16" s="45"/>
      <c r="H16" s="1" t="s">
        <v>9</v>
      </c>
      <c r="I16" s="1" t="s">
        <v>10</v>
      </c>
      <c r="M16">
        <f>M15/365</f>
        <v>13.698630136986301</v>
      </c>
      <c r="N16" t="s">
        <v>33</v>
      </c>
    </row>
    <row r="17" spans="1:12" ht="15.75" x14ac:dyDescent="0.25">
      <c r="A17" s="43" t="s">
        <v>1</v>
      </c>
      <c r="B17" s="43"/>
      <c r="C17" s="42" t="s">
        <v>11</v>
      </c>
      <c r="D17" s="42"/>
      <c r="E17" s="42"/>
      <c r="F17" s="42"/>
      <c r="G17" s="42"/>
      <c r="H17" s="2">
        <v>52.42</v>
      </c>
      <c r="I17" s="2">
        <v>60</v>
      </c>
    </row>
    <row r="18" spans="1:12" ht="15.75" x14ac:dyDescent="0.25">
      <c r="A18" s="43" t="s">
        <v>2</v>
      </c>
      <c r="B18" s="43"/>
      <c r="C18" s="42" t="s">
        <v>12</v>
      </c>
      <c r="D18" s="42"/>
      <c r="E18" s="42"/>
      <c r="F18" s="42"/>
      <c r="G18" s="42"/>
      <c r="H18" s="2">
        <v>60.49</v>
      </c>
      <c r="I18" s="2">
        <v>65</v>
      </c>
      <c r="L18">
        <f>243+150</f>
        <v>393</v>
      </c>
    </row>
    <row r="19" spans="1:12" ht="15.75" x14ac:dyDescent="0.25">
      <c r="A19" s="43" t="s">
        <v>3</v>
      </c>
      <c r="B19" s="43"/>
      <c r="C19" s="42" t="s">
        <v>15</v>
      </c>
      <c r="D19" s="42"/>
      <c r="E19" s="42"/>
      <c r="F19" s="42"/>
      <c r="G19" s="42"/>
      <c r="H19" s="2">
        <v>346</v>
      </c>
      <c r="I19" s="2">
        <v>378</v>
      </c>
      <c r="L19">
        <f>650-L18</f>
        <v>257</v>
      </c>
    </row>
    <row r="20" spans="1:12" ht="15.75" x14ac:dyDescent="0.25">
      <c r="A20" s="43" t="s">
        <v>4</v>
      </c>
      <c r="B20" s="43"/>
      <c r="C20" s="42" t="s">
        <v>17</v>
      </c>
      <c r="D20" s="42"/>
      <c r="E20" s="42"/>
      <c r="F20" s="42"/>
      <c r="G20" s="42"/>
      <c r="H20" s="2">
        <v>246</v>
      </c>
      <c r="I20" s="2">
        <v>266</v>
      </c>
    </row>
    <row r="21" spans="1:12" ht="15.75" x14ac:dyDescent="0.25">
      <c r="A21" s="43" t="s">
        <v>5</v>
      </c>
      <c r="B21" s="43"/>
      <c r="C21" s="42"/>
      <c r="D21" s="42"/>
      <c r="E21" s="42"/>
      <c r="F21" s="42"/>
      <c r="G21" s="42"/>
      <c r="H21" s="2"/>
      <c r="I21" s="2"/>
    </row>
    <row r="22" spans="1:12" ht="15.75" x14ac:dyDescent="0.25">
      <c r="A22" s="43" t="s">
        <v>6</v>
      </c>
      <c r="B22" s="43"/>
      <c r="C22" s="42"/>
      <c r="D22" s="42"/>
      <c r="E22" s="42"/>
      <c r="F22" s="42"/>
      <c r="G22" s="42"/>
      <c r="H22" s="2"/>
      <c r="I22" s="2"/>
    </row>
    <row r="23" spans="1:12" ht="15.75" x14ac:dyDescent="0.25">
      <c r="A23" s="49" t="s">
        <v>21</v>
      </c>
      <c r="B23" s="50"/>
      <c r="C23" s="51" t="s">
        <v>24</v>
      </c>
      <c r="D23" s="52"/>
      <c r="E23" s="52"/>
      <c r="F23" s="52"/>
      <c r="G23" s="53"/>
      <c r="H23" s="2"/>
      <c r="I23" s="2">
        <v>130</v>
      </c>
    </row>
    <row r="24" spans="1:12" ht="15.75" x14ac:dyDescent="0.25">
      <c r="A24" s="43" t="s">
        <v>7</v>
      </c>
      <c r="B24" s="43"/>
      <c r="C24" s="42"/>
      <c r="D24" s="42"/>
      <c r="E24" s="42"/>
      <c r="F24" s="42"/>
      <c r="G24" s="42"/>
      <c r="H24" s="2"/>
      <c r="I24" s="2"/>
    </row>
    <row r="25" spans="1:12" ht="18.75" x14ac:dyDescent="0.3">
      <c r="A25" s="46" t="s">
        <v>20</v>
      </c>
      <c r="B25" s="46"/>
      <c r="C25" s="46"/>
      <c r="D25" s="46"/>
      <c r="E25" s="46"/>
      <c r="F25" s="46"/>
      <c r="G25" s="46"/>
      <c r="H25" s="4">
        <f>SUM(H17:H24)</f>
        <v>704.91</v>
      </c>
      <c r="I25" s="4">
        <f>SUM(I17:I24)</f>
        <v>899</v>
      </c>
    </row>
    <row r="26" spans="1:12" ht="18.75" x14ac:dyDescent="0.3">
      <c r="A26" s="46" t="s">
        <v>18</v>
      </c>
      <c r="B26" s="46"/>
      <c r="C26" s="46"/>
      <c r="D26" s="46"/>
      <c r="E26" s="46"/>
      <c r="F26" s="46"/>
      <c r="G26" s="46"/>
      <c r="H26" s="5">
        <f>ROUND(H25*$L$3,2)</f>
        <v>2715.31</v>
      </c>
      <c r="I26" s="5">
        <f>ROUND(I25*$L$3,2)</f>
        <v>3462.95</v>
      </c>
    </row>
    <row r="30" spans="1:12" ht="33" customHeight="1" x14ac:dyDescent="0.25">
      <c r="A30" s="54" t="s">
        <v>0</v>
      </c>
      <c r="B30" s="55"/>
      <c r="C30" s="55"/>
      <c r="D30" s="55"/>
      <c r="E30" s="56"/>
      <c r="F30" s="57" t="s">
        <v>28</v>
      </c>
      <c r="G30" s="58"/>
      <c r="H30" s="1" t="s">
        <v>9</v>
      </c>
      <c r="I30" s="1" t="s">
        <v>10</v>
      </c>
    </row>
    <row r="31" spans="1:12" ht="15.75" x14ac:dyDescent="0.25">
      <c r="A31" s="49" t="s">
        <v>1</v>
      </c>
      <c r="B31" s="50"/>
      <c r="C31" s="51" t="s">
        <v>11</v>
      </c>
      <c r="D31" s="52"/>
      <c r="E31" s="52"/>
      <c r="F31" s="52"/>
      <c r="G31" s="53"/>
      <c r="H31" s="2">
        <v>52.42</v>
      </c>
      <c r="I31" s="2">
        <v>60</v>
      </c>
    </row>
    <row r="32" spans="1:12" ht="15.75" x14ac:dyDescent="0.25">
      <c r="A32" s="49" t="s">
        <v>2</v>
      </c>
      <c r="B32" s="50"/>
      <c r="C32" s="51" t="s">
        <v>12</v>
      </c>
      <c r="D32" s="52"/>
      <c r="E32" s="52"/>
      <c r="F32" s="52"/>
      <c r="G32" s="53"/>
      <c r="H32" s="2">
        <v>60.49</v>
      </c>
      <c r="I32" s="2">
        <v>65</v>
      </c>
    </row>
    <row r="33" spans="1:9" ht="15.75" x14ac:dyDescent="0.25">
      <c r="A33" s="49" t="s">
        <v>3</v>
      </c>
      <c r="B33" s="50"/>
      <c r="C33" s="51" t="s">
        <v>29</v>
      </c>
      <c r="D33" s="52"/>
      <c r="E33" s="52"/>
      <c r="F33" s="52"/>
      <c r="G33" s="53"/>
      <c r="H33" s="2">
        <v>384.11</v>
      </c>
      <c r="I33" s="2">
        <v>378</v>
      </c>
    </row>
    <row r="34" spans="1:9" ht="15.75" customHeight="1" x14ac:dyDescent="0.25">
      <c r="A34" s="49" t="s">
        <v>4</v>
      </c>
      <c r="B34" s="50"/>
      <c r="C34" s="51" t="s">
        <v>17</v>
      </c>
      <c r="D34" s="52"/>
      <c r="E34" s="52"/>
      <c r="F34" s="52"/>
      <c r="G34" s="53"/>
      <c r="H34" s="2">
        <v>246</v>
      </c>
      <c r="I34" s="2">
        <v>266</v>
      </c>
    </row>
    <row r="35" spans="1:9" ht="17.25" customHeight="1" x14ac:dyDescent="0.25">
      <c r="A35" s="49" t="s">
        <v>5</v>
      </c>
      <c r="B35" s="50"/>
      <c r="C35" s="51"/>
      <c r="D35" s="52"/>
      <c r="E35" s="52"/>
      <c r="F35" s="52"/>
      <c r="G35" s="53"/>
      <c r="H35" s="2"/>
      <c r="I35" s="2"/>
    </row>
    <row r="36" spans="1:9" ht="15.75" x14ac:dyDescent="0.25">
      <c r="A36" s="43" t="s">
        <v>6</v>
      </c>
      <c r="B36" s="43"/>
      <c r="C36" s="42"/>
      <c r="D36" s="42"/>
      <c r="E36" s="42"/>
      <c r="F36" s="42"/>
      <c r="G36" s="42"/>
      <c r="H36" s="2"/>
      <c r="I36" s="2"/>
    </row>
    <row r="37" spans="1:9" ht="15.75" x14ac:dyDescent="0.25">
      <c r="A37" s="49" t="s">
        <v>21</v>
      </c>
      <c r="B37" s="50"/>
      <c r="C37" s="51" t="s">
        <v>24</v>
      </c>
      <c r="D37" s="52"/>
      <c r="E37" s="52"/>
      <c r="F37" s="52"/>
      <c r="G37" s="53"/>
      <c r="H37" s="2"/>
      <c r="I37" s="2">
        <v>130</v>
      </c>
    </row>
    <row r="38" spans="1:9" ht="15.75" x14ac:dyDescent="0.25">
      <c r="A38" s="43" t="s">
        <v>7</v>
      </c>
      <c r="B38" s="43"/>
      <c r="C38" s="42"/>
      <c r="D38" s="42"/>
      <c r="E38" s="42"/>
      <c r="F38" s="42"/>
      <c r="G38" s="42"/>
      <c r="H38" s="2"/>
      <c r="I38" s="2"/>
    </row>
    <row r="39" spans="1:9" ht="18.75" x14ac:dyDescent="0.3">
      <c r="A39" s="46" t="s">
        <v>20</v>
      </c>
      <c r="B39" s="46"/>
      <c r="C39" s="46"/>
      <c r="D39" s="46"/>
      <c r="E39" s="46"/>
      <c r="F39" s="46"/>
      <c r="G39" s="46"/>
      <c r="H39" s="4">
        <f>SUM(H31:H38)</f>
        <v>743.02</v>
      </c>
      <c r="I39" s="4">
        <f>SUM(I31:I38)</f>
        <v>899</v>
      </c>
    </row>
    <row r="40" spans="1:9" ht="18.75" x14ac:dyDescent="0.3">
      <c r="A40" s="46" t="s">
        <v>18</v>
      </c>
      <c r="B40" s="46"/>
      <c r="C40" s="46"/>
      <c r="D40" s="46"/>
      <c r="E40" s="46"/>
      <c r="F40" s="46"/>
      <c r="G40" s="46"/>
      <c r="H40" s="5">
        <f>ROUND(H39*$L$3,2)</f>
        <v>2862.11</v>
      </c>
      <c r="I40" s="5">
        <f>ROUND(I39*$L$3,2)</f>
        <v>3462.95</v>
      </c>
    </row>
    <row r="51" spans="1:1" x14ac:dyDescent="0.25">
      <c r="A51" t="s">
        <v>25</v>
      </c>
    </row>
    <row r="52" spans="1:1" x14ac:dyDescent="0.25">
      <c r="A52" t="s">
        <v>26</v>
      </c>
    </row>
    <row r="53" spans="1:1" x14ac:dyDescent="0.25">
      <c r="A53" t="s">
        <v>27</v>
      </c>
    </row>
  </sheetData>
  <mergeCells count="61">
    <mergeCell ref="A38:B38"/>
    <mergeCell ref="C38:G38"/>
    <mergeCell ref="A39:G39"/>
    <mergeCell ref="A40:G40"/>
    <mergeCell ref="A30:E30"/>
    <mergeCell ref="F30:G30"/>
    <mergeCell ref="C31:G31"/>
    <mergeCell ref="C32:G32"/>
    <mergeCell ref="C33:G33"/>
    <mergeCell ref="C34:G34"/>
    <mergeCell ref="C35:G35"/>
    <mergeCell ref="A31:B31"/>
    <mergeCell ref="A32:B32"/>
    <mergeCell ref="A33:B33"/>
    <mergeCell ref="A34:B34"/>
    <mergeCell ref="A35:B35"/>
    <mergeCell ref="A36:B36"/>
    <mergeCell ref="C36:G36"/>
    <mergeCell ref="A37:B37"/>
    <mergeCell ref="C37:G37"/>
    <mergeCell ref="A8:B8"/>
    <mergeCell ref="A20:B20"/>
    <mergeCell ref="C20:G20"/>
    <mergeCell ref="C8:G8"/>
    <mergeCell ref="C10:G10"/>
    <mergeCell ref="A25:G25"/>
    <mergeCell ref="A26:G26"/>
    <mergeCell ref="A23:B23"/>
    <mergeCell ref="C23:G23"/>
    <mergeCell ref="A21:B21"/>
    <mergeCell ref="C21:G21"/>
    <mergeCell ref="A22:B22"/>
    <mergeCell ref="C7:G7"/>
    <mergeCell ref="A3:B3"/>
    <mergeCell ref="A4:B4"/>
    <mergeCell ref="A5:B5"/>
    <mergeCell ref="A6:B6"/>
    <mergeCell ref="A7:B7"/>
    <mergeCell ref="A2:E2"/>
    <mergeCell ref="A16:E16"/>
    <mergeCell ref="F16:G16"/>
    <mergeCell ref="A17:B17"/>
    <mergeCell ref="C17:G17"/>
    <mergeCell ref="A11:G11"/>
    <mergeCell ref="A12:G12"/>
    <mergeCell ref="A10:B10"/>
    <mergeCell ref="A13:B13"/>
    <mergeCell ref="F2:G2"/>
    <mergeCell ref="C3:G3"/>
    <mergeCell ref="C4:G4"/>
    <mergeCell ref="A9:B9"/>
    <mergeCell ref="C9:G9"/>
    <mergeCell ref="C5:G5"/>
    <mergeCell ref="C6:G6"/>
    <mergeCell ref="C22:G22"/>
    <mergeCell ref="A24:B24"/>
    <mergeCell ref="C24:G24"/>
    <mergeCell ref="A18:B18"/>
    <mergeCell ref="C18:G18"/>
    <mergeCell ref="A19:B19"/>
    <mergeCell ref="C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BF38-D63E-42F1-958F-15E20AD8F8F5}">
  <dimension ref="A1:H56"/>
  <sheetViews>
    <sheetView topLeftCell="A10" workbookViewId="0">
      <selection activeCell="G12" sqref="G12"/>
    </sheetView>
  </sheetViews>
  <sheetFormatPr baseColWidth="10" defaultRowHeight="15" x14ac:dyDescent="0.25"/>
  <cols>
    <col min="1" max="1" width="10" customWidth="1"/>
    <col min="2" max="2" width="35.7109375" customWidth="1"/>
    <col min="3" max="3" width="17.5703125" customWidth="1"/>
    <col min="4" max="4" width="18.140625" customWidth="1"/>
    <col min="5" max="5" width="17.5703125" customWidth="1"/>
    <col min="6" max="6" width="18.140625" customWidth="1"/>
    <col min="7" max="7" width="109.85546875" customWidth="1"/>
  </cols>
  <sheetData>
    <row r="1" spans="1:8" x14ac:dyDescent="0.25">
      <c r="B1" t="s">
        <v>54</v>
      </c>
      <c r="C1">
        <v>3.74</v>
      </c>
      <c r="F1">
        <f>47-33.5</f>
        <v>13.5</v>
      </c>
    </row>
    <row r="3" spans="1:8" x14ac:dyDescent="0.25">
      <c r="A3" s="8" t="s">
        <v>50</v>
      </c>
      <c r="B3" s="8" t="s">
        <v>49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51</v>
      </c>
    </row>
    <row r="4" spans="1:8" s="11" customFormat="1" x14ac:dyDescent="0.25">
      <c r="A4" s="11" t="s">
        <v>1</v>
      </c>
      <c r="B4" s="11" t="s">
        <v>67</v>
      </c>
      <c r="C4" s="11">
        <v>166.83</v>
      </c>
      <c r="D4" s="12">
        <f t="shared" ref="D4:D16" si="0">(C4*1.18)*$C$1</f>
        <v>736.25415599999997</v>
      </c>
      <c r="E4" s="11">
        <v>156.9</v>
      </c>
      <c r="F4" s="12">
        <f t="shared" ref="F4:F18" si="1">(E4*1.18)*$C$1</f>
        <v>692.43108000000007</v>
      </c>
      <c r="G4" s="26" t="s">
        <v>34</v>
      </c>
    </row>
    <row r="5" spans="1:8" s="16" customFormat="1" x14ac:dyDescent="0.25">
      <c r="A5" s="28" t="s">
        <v>1</v>
      </c>
      <c r="B5" s="28" t="s">
        <v>68</v>
      </c>
      <c r="C5" s="28">
        <v>83.42</v>
      </c>
      <c r="D5" s="29">
        <f>(C5*1.18)*$C$1</f>
        <v>368.14914399999998</v>
      </c>
      <c r="E5" s="29">
        <v>72</v>
      </c>
      <c r="F5" s="29">
        <f>(E5*1.18)*$C$1</f>
        <v>317.75040000000001</v>
      </c>
      <c r="G5" s="30" t="s">
        <v>69</v>
      </c>
      <c r="H5" s="17"/>
    </row>
    <row r="6" spans="1:8" s="11" customFormat="1" x14ac:dyDescent="0.25">
      <c r="A6" s="11" t="s">
        <v>1</v>
      </c>
      <c r="B6" s="11" t="s">
        <v>35</v>
      </c>
      <c r="C6" s="11">
        <v>1900</v>
      </c>
      <c r="D6" s="12">
        <f t="shared" si="0"/>
        <v>8385.08</v>
      </c>
      <c r="F6" s="12">
        <f t="shared" si="1"/>
        <v>0</v>
      </c>
      <c r="G6" s="13" t="s">
        <v>36</v>
      </c>
    </row>
    <row r="7" spans="1:8" x14ac:dyDescent="0.25">
      <c r="A7" t="s">
        <v>2</v>
      </c>
      <c r="B7" t="s">
        <v>78</v>
      </c>
      <c r="C7">
        <v>89.95</v>
      </c>
      <c r="D7" s="15">
        <f t="shared" si="0"/>
        <v>396.96733999999998</v>
      </c>
      <c r="F7" s="9">
        <f t="shared" si="1"/>
        <v>0</v>
      </c>
      <c r="G7" s="10" t="s">
        <v>79</v>
      </c>
    </row>
    <row r="8" spans="1:8" x14ac:dyDescent="0.25">
      <c r="A8" t="s">
        <v>2</v>
      </c>
      <c r="B8" t="s">
        <v>96</v>
      </c>
      <c r="C8">
        <v>76.180000000000007</v>
      </c>
      <c r="D8" s="15">
        <f t="shared" ref="D8:D13" si="2">(C8*1.18)*$C$1</f>
        <v>336.19757600000003</v>
      </c>
      <c r="E8" s="9"/>
      <c r="F8" s="9">
        <f t="shared" ref="F8:F13" si="3">(E8*1.18)*$C$1</f>
        <v>0</v>
      </c>
      <c r="G8" s="10" t="s">
        <v>95</v>
      </c>
    </row>
    <row r="9" spans="1:8" x14ac:dyDescent="0.25">
      <c r="A9" t="s">
        <v>2</v>
      </c>
      <c r="B9" t="s">
        <v>84</v>
      </c>
      <c r="C9">
        <v>91.35</v>
      </c>
      <c r="D9" s="15">
        <f t="shared" si="2"/>
        <v>403.14582000000001</v>
      </c>
      <c r="E9" s="9"/>
      <c r="F9" s="9">
        <f t="shared" si="3"/>
        <v>0</v>
      </c>
      <c r="G9" s="10" t="s">
        <v>97</v>
      </c>
    </row>
    <row r="10" spans="1:8" x14ac:dyDescent="0.25">
      <c r="D10" s="15">
        <f t="shared" si="2"/>
        <v>0</v>
      </c>
      <c r="E10" s="9"/>
      <c r="F10" s="9">
        <f t="shared" si="3"/>
        <v>0</v>
      </c>
      <c r="G10" s="10"/>
    </row>
    <row r="11" spans="1:8" x14ac:dyDescent="0.25">
      <c r="A11" t="s">
        <v>2</v>
      </c>
      <c r="B11" t="s">
        <v>146</v>
      </c>
      <c r="C11">
        <v>141.28</v>
      </c>
      <c r="D11" s="15">
        <f t="shared" si="2"/>
        <v>623.49689599999999</v>
      </c>
      <c r="E11" s="9"/>
      <c r="F11" s="9">
        <f t="shared" si="3"/>
        <v>0</v>
      </c>
      <c r="G11" s="10" t="s">
        <v>144</v>
      </c>
    </row>
    <row r="12" spans="1:8" x14ac:dyDescent="0.25">
      <c r="A12" t="s">
        <v>2</v>
      </c>
      <c r="B12" t="s">
        <v>145</v>
      </c>
      <c r="C12">
        <v>100</v>
      </c>
      <c r="D12" s="15">
        <f t="shared" si="2"/>
        <v>441.32000000000005</v>
      </c>
      <c r="E12" s="9"/>
      <c r="F12" s="9">
        <f t="shared" si="3"/>
        <v>0</v>
      </c>
      <c r="G12" s="25" t="s">
        <v>98</v>
      </c>
    </row>
    <row r="13" spans="1:8" x14ac:dyDescent="0.25">
      <c r="A13" t="s">
        <v>2</v>
      </c>
      <c r="B13" t="s">
        <v>77</v>
      </c>
      <c r="C13">
        <v>93.47</v>
      </c>
      <c r="D13" s="15">
        <f t="shared" si="2"/>
        <v>412.50180399999999</v>
      </c>
      <c r="E13" s="9"/>
      <c r="F13" s="9">
        <f t="shared" si="3"/>
        <v>0</v>
      </c>
      <c r="G13" s="10" t="s">
        <v>80</v>
      </c>
    </row>
    <row r="14" spans="1:8" x14ac:dyDescent="0.25">
      <c r="A14" t="s">
        <v>2</v>
      </c>
      <c r="B14" t="s">
        <v>76</v>
      </c>
      <c r="C14">
        <v>93.77</v>
      </c>
      <c r="D14" s="15">
        <f t="shared" si="0"/>
        <v>413.82576399999999</v>
      </c>
      <c r="F14" s="9">
        <f t="shared" si="1"/>
        <v>0</v>
      </c>
      <c r="G14" s="10" t="s">
        <v>81</v>
      </c>
    </row>
    <row r="15" spans="1:8" s="11" customFormat="1" x14ac:dyDescent="0.25">
      <c r="A15" s="11" t="s">
        <v>4</v>
      </c>
      <c r="B15" s="11" t="s">
        <v>39</v>
      </c>
      <c r="D15" s="12">
        <f t="shared" si="0"/>
        <v>0</v>
      </c>
      <c r="F15" s="12">
        <f t="shared" si="1"/>
        <v>0</v>
      </c>
      <c r="G15" s="13" t="s">
        <v>37</v>
      </c>
    </row>
    <row r="16" spans="1:8" s="11" customFormat="1" x14ac:dyDescent="0.25">
      <c r="A16" s="11" t="s">
        <v>4</v>
      </c>
      <c r="B16" s="11" t="s">
        <v>40</v>
      </c>
      <c r="D16" s="12">
        <f t="shared" si="0"/>
        <v>0</v>
      </c>
      <c r="F16" s="12">
        <f t="shared" si="1"/>
        <v>0</v>
      </c>
      <c r="G16" s="13" t="s">
        <v>38</v>
      </c>
    </row>
    <row r="17" spans="1:8" s="16" customFormat="1" x14ac:dyDescent="0.25">
      <c r="A17" s="28" t="s">
        <v>4</v>
      </c>
      <c r="B17" s="28" t="s">
        <v>42</v>
      </c>
      <c r="C17" s="28">
        <v>307.52999999999997</v>
      </c>
      <c r="D17" s="29">
        <f t="shared" ref="D17:D23" si="4">(C17*1.18)*$C$1</f>
        <v>1357.1913959999999</v>
      </c>
      <c r="E17" s="28">
        <v>206</v>
      </c>
      <c r="F17" s="29">
        <f>(E17*1.18)*$C$1</f>
        <v>909.11919999999998</v>
      </c>
      <c r="G17" s="30" t="s">
        <v>41</v>
      </c>
      <c r="H17" s="17"/>
    </row>
    <row r="18" spans="1:8" s="11" customFormat="1" x14ac:dyDescent="0.25">
      <c r="A18" s="11" t="s">
        <v>4</v>
      </c>
      <c r="B18" s="11" t="s">
        <v>43</v>
      </c>
      <c r="C18" s="11">
        <v>432.15</v>
      </c>
      <c r="D18" s="12">
        <f t="shared" si="4"/>
        <v>1907.1643799999999</v>
      </c>
      <c r="E18" s="11">
        <v>240</v>
      </c>
      <c r="F18" s="12">
        <f t="shared" si="1"/>
        <v>1059.1680000000001</v>
      </c>
      <c r="G18" s="13" t="s">
        <v>44</v>
      </c>
    </row>
    <row r="19" spans="1:8" s="16" customFormat="1" x14ac:dyDescent="0.25">
      <c r="A19" s="28" t="s">
        <v>3</v>
      </c>
      <c r="B19" s="28" t="s">
        <v>52</v>
      </c>
      <c r="C19" s="28">
        <v>176.78</v>
      </c>
      <c r="D19" s="29">
        <f t="shared" si="4"/>
        <v>780.16549599999996</v>
      </c>
      <c r="E19" s="28">
        <v>125.9</v>
      </c>
      <c r="F19" s="29">
        <f t="shared" ref="F19:F26" si="5">(E19*1.18)*$C$1</f>
        <v>555.62188000000003</v>
      </c>
      <c r="G19" s="30" t="s">
        <v>53</v>
      </c>
      <c r="H19" s="17"/>
    </row>
    <row r="20" spans="1:8" s="11" customFormat="1" x14ac:dyDescent="0.25">
      <c r="A20" s="11" t="s">
        <v>55</v>
      </c>
      <c r="B20" s="11" t="s">
        <v>56</v>
      </c>
      <c r="C20" s="11">
        <v>83.31</v>
      </c>
      <c r="D20" s="12">
        <f t="shared" si="4"/>
        <v>367.66369199999997</v>
      </c>
      <c r="E20" s="12">
        <v>181.9</v>
      </c>
      <c r="F20" s="12">
        <f t="shared" si="5"/>
        <v>802.76107999999999</v>
      </c>
      <c r="G20" s="13" t="s">
        <v>59</v>
      </c>
    </row>
    <row r="21" spans="1:8" s="11" customFormat="1" x14ac:dyDescent="0.25">
      <c r="A21" t="s">
        <v>55</v>
      </c>
      <c r="B21" t="s">
        <v>75</v>
      </c>
      <c r="C21">
        <v>72.56</v>
      </c>
      <c r="D21" s="9">
        <f t="shared" si="4"/>
        <v>320.22179200000005</v>
      </c>
      <c r="E21" s="9"/>
      <c r="F21" s="9">
        <f t="shared" si="5"/>
        <v>0</v>
      </c>
      <c r="G21" s="25" t="s">
        <v>74</v>
      </c>
    </row>
    <row r="22" spans="1:8" s="11" customFormat="1" x14ac:dyDescent="0.25">
      <c r="A22" s="11" t="s">
        <v>55</v>
      </c>
      <c r="B22" s="11" t="s">
        <v>73</v>
      </c>
      <c r="C22" s="11">
        <v>44.47</v>
      </c>
      <c r="D22" s="12">
        <f>(C22*1.18)*$C$1</f>
        <v>196.25500399999999</v>
      </c>
      <c r="E22" s="12"/>
      <c r="F22" s="12">
        <f>(E22*1.18)*$C$1</f>
        <v>0</v>
      </c>
      <c r="G22" s="13" t="s">
        <v>72</v>
      </c>
    </row>
    <row r="23" spans="1:8" s="11" customFormat="1" x14ac:dyDescent="0.25">
      <c r="A23" s="11" t="s">
        <v>55</v>
      </c>
      <c r="B23" s="11" t="s">
        <v>57</v>
      </c>
      <c r="C23" s="11">
        <v>55.02</v>
      </c>
      <c r="D23" s="12">
        <f t="shared" si="4"/>
        <v>242.81426399999998</v>
      </c>
      <c r="E23" s="12"/>
      <c r="F23" s="12">
        <f t="shared" si="5"/>
        <v>0</v>
      </c>
      <c r="G23" s="13" t="s">
        <v>58</v>
      </c>
    </row>
    <row r="24" spans="1:8" s="23" customFormat="1" x14ac:dyDescent="0.25">
      <c r="A24" s="23" t="s">
        <v>61</v>
      </c>
      <c r="B24" s="23" t="s">
        <v>100</v>
      </c>
      <c r="C24" s="23">
        <v>214.97</v>
      </c>
      <c r="D24" s="15">
        <f>(C24*1.18)*$C$1</f>
        <v>948.70560399999999</v>
      </c>
      <c r="E24" s="15"/>
      <c r="F24" s="15">
        <f>(E24*1.18)*$C$1</f>
        <v>0</v>
      </c>
      <c r="G24" s="27" t="s">
        <v>99</v>
      </c>
    </row>
    <row r="25" spans="1:8" x14ac:dyDescent="0.25">
      <c r="A25" t="s">
        <v>61</v>
      </c>
      <c r="B25" t="s">
        <v>62</v>
      </c>
      <c r="C25">
        <v>275.87</v>
      </c>
      <c r="D25" s="9">
        <f t="shared" ref="D25:D34" si="6">(C25*1.18)*$C$1</f>
        <v>1217.469484</v>
      </c>
      <c r="E25" s="9">
        <v>249.66</v>
      </c>
      <c r="F25" s="9">
        <f t="shared" si="5"/>
        <v>1101.799512</v>
      </c>
      <c r="G25" s="21" t="s">
        <v>60</v>
      </c>
    </row>
    <row r="26" spans="1:8" x14ac:dyDescent="0.25">
      <c r="A26" t="s">
        <v>61</v>
      </c>
      <c r="B26" t="s">
        <v>64</v>
      </c>
      <c r="C26">
        <v>572.35</v>
      </c>
      <c r="D26" s="9">
        <f t="shared" si="6"/>
        <v>2525.8950200000004</v>
      </c>
      <c r="E26" s="9">
        <v>541.79999999999995</v>
      </c>
      <c r="F26" s="9">
        <f t="shared" si="5"/>
        <v>2391.0717599999998</v>
      </c>
      <c r="G26" s="10" t="s">
        <v>63</v>
      </c>
    </row>
    <row r="27" spans="1:8" x14ac:dyDescent="0.25">
      <c r="A27" t="s">
        <v>61</v>
      </c>
      <c r="B27" t="s">
        <v>103</v>
      </c>
      <c r="D27" s="9">
        <v>1299</v>
      </c>
      <c r="E27" s="9"/>
      <c r="F27" s="9">
        <v>1169</v>
      </c>
      <c r="G27" s="10" t="s">
        <v>101</v>
      </c>
    </row>
    <row r="28" spans="1:8" x14ac:dyDescent="0.25">
      <c r="A28" t="s">
        <v>61</v>
      </c>
      <c r="B28" t="s">
        <v>104</v>
      </c>
      <c r="D28" s="9">
        <v>1869</v>
      </c>
      <c r="E28" s="9"/>
      <c r="F28" s="9">
        <f>(E28*1.18)*$C$1</f>
        <v>0</v>
      </c>
      <c r="G28" s="10" t="s">
        <v>102</v>
      </c>
    </row>
    <row r="29" spans="1:8" x14ac:dyDescent="0.25">
      <c r="A29" t="s">
        <v>6</v>
      </c>
      <c r="B29" t="s">
        <v>147</v>
      </c>
      <c r="C29">
        <v>845.28</v>
      </c>
      <c r="D29" s="9">
        <f t="shared" si="6"/>
        <v>3730.3896960000002</v>
      </c>
      <c r="E29" s="9"/>
      <c r="F29" s="9">
        <f t="shared" ref="F29:F35" si="7">(E29*1.18)*$C$1</f>
        <v>0</v>
      </c>
      <c r="G29" s="10" t="s">
        <v>65</v>
      </c>
    </row>
    <row r="30" spans="1:8" x14ac:dyDescent="0.25">
      <c r="A30" t="s">
        <v>6</v>
      </c>
      <c r="B30" t="s">
        <v>86</v>
      </c>
      <c r="C30">
        <v>803</v>
      </c>
      <c r="D30" s="9">
        <f>(C30*1.18)*$C$1</f>
        <v>3543.7996000000003</v>
      </c>
      <c r="E30" s="9"/>
      <c r="F30" s="9">
        <f>(E30*1.18)*$C$1</f>
        <v>0</v>
      </c>
      <c r="G30" s="25" t="s">
        <v>85</v>
      </c>
    </row>
    <row r="31" spans="1:8" x14ac:dyDescent="0.25">
      <c r="A31" t="s">
        <v>6</v>
      </c>
      <c r="B31" t="s">
        <v>87</v>
      </c>
      <c r="C31">
        <v>853.25</v>
      </c>
      <c r="D31" s="9">
        <f t="shared" si="6"/>
        <v>3765.5628999999999</v>
      </c>
      <c r="E31" s="9"/>
      <c r="F31" s="9">
        <f t="shared" si="7"/>
        <v>0</v>
      </c>
      <c r="G31" s="10" t="s">
        <v>66</v>
      </c>
    </row>
    <row r="32" spans="1:8" x14ac:dyDescent="0.25">
      <c r="A32" t="s">
        <v>6</v>
      </c>
      <c r="B32" t="s">
        <v>148</v>
      </c>
      <c r="C32">
        <v>885.48</v>
      </c>
      <c r="D32" s="9">
        <f t="shared" si="6"/>
        <v>3907.8003359999998</v>
      </c>
      <c r="E32" s="9"/>
      <c r="F32" s="9">
        <f t="shared" si="7"/>
        <v>0</v>
      </c>
      <c r="G32" s="10" t="s">
        <v>70</v>
      </c>
    </row>
    <row r="33" spans="1:8" s="16" customFormat="1" x14ac:dyDescent="0.25">
      <c r="A33" s="28" t="s">
        <v>55</v>
      </c>
      <c r="B33" s="28" t="s">
        <v>75</v>
      </c>
      <c r="C33" s="28">
        <v>82.31</v>
      </c>
      <c r="D33" s="29">
        <f t="shared" si="6"/>
        <v>363.25049200000001</v>
      </c>
      <c r="E33" s="29"/>
      <c r="F33" s="29">
        <f t="shared" si="7"/>
        <v>0</v>
      </c>
      <c r="G33" s="30" t="s">
        <v>74</v>
      </c>
      <c r="H33" s="17"/>
    </row>
    <row r="34" spans="1:8" s="18" customFormat="1" x14ac:dyDescent="0.25">
      <c r="A34" s="28" t="s">
        <v>21</v>
      </c>
      <c r="B34" s="28" t="s">
        <v>82</v>
      </c>
      <c r="C34" s="28">
        <v>164.52</v>
      </c>
      <c r="D34" s="29">
        <f t="shared" si="6"/>
        <v>726.059664</v>
      </c>
      <c r="E34" s="29"/>
      <c r="F34" s="29">
        <f t="shared" si="7"/>
        <v>0</v>
      </c>
      <c r="G34" s="30"/>
      <c r="H34" s="19"/>
    </row>
    <row r="35" spans="1:8" s="18" customFormat="1" x14ac:dyDescent="0.25">
      <c r="A35" s="28" t="s">
        <v>5</v>
      </c>
      <c r="B35" s="28" t="s">
        <v>83</v>
      </c>
      <c r="C35" s="31"/>
      <c r="D35" s="29">
        <v>817</v>
      </c>
      <c r="E35" s="29"/>
      <c r="F35" s="29">
        <f t="shared" si="7"/>
        <v>0</v>
      </c>
      <c r="G35" s="30"/>
      <c r="H35" s="19"/>
    </row>
    <row r="36" spans="1:8" x14ac:dyDescent="0.25">
      <c r="A36" t="s">
        <v>94</v>
      </c>
      <c r="B36" s="23" t="s">
        <v>93</v>
      </c>
      <c r="C36" s="23">
        <v>93.73</v>
      </c>
      <c r="D36" s="15">
        <f>(C36*1.18)*$C$1</f>
        <v>413.64923600000003</v>
      </c>
      <c r="E36" s="15"/>
      <c r="F36" s="15">
        <f>(E36*1.18)*$C$1</f>
        <v>0</v>
      </c>
      <c r="G36" s="24" t="s">
        <v>92</v>
      </c>
    </row>
    <row r="37" spans="1:8" x14ac:dyDescent="0.25">
      <c r="A37" t="s">
        <v>94</v>
      </c>
      <c r="B37" s="23" t="s">
        <v>88</v>
      </c>
      <c r="C37" s="23">
        <v>66.94</v>
      </c>
      <c r="D37" s="15">
        <f>(C37*1.18)*$C$1</f>
        <v>295.41960799999998</v>
      </c>
      <c r="E37" s="15"/>
      <c r="F37" s="15">
        <f>(E37*1.18)*$C$1</f>
        <v>0</v>
      </c>
      <c r="G37" s="24" t="s">
        <v>89</v>
      </c>
    </row>
    <row r="38" spans="1:8" x14ac:dyDescent="0.25">
      <c r="A38" t="s">
        <v>94</v>
      </c>
      <c r="B38" s="23" t="s">
        <v>91</v>
      </c>
      <c r="C38" s="23">
        <v>126.31</v>
      </c>
      <c r="D38" s="15">
        <f>(C38*1.18)*$C$1</f>
        <v>557.43129199999998</v>
      </c>
      <c r="E38" s="15"/>
      <c r="F38" s="15">
        <f>(E38*1.18)*$C$1</f>
        <v>0</v>
      </c>
      <c r="G38" s="24" t="s">
        <v>90</v>
      </c>
    </row>
    <row r="39" spans="1:8" x14ac:dyDescent="0.25">
      <c r="D39" s="9"/>
      <c r="E39" s="9"/>
      <c r="F39" s="9">
        <f>F5+F17+F19+D33+D34+D35</f>
        <v>3688.8016360000001</v>
      </c>
      <c r="G39" s="10"/>
    </row>
    <row r="40" spans="1:8" x14ac:dyDescent="0.25">
      <c r="F40" s="9">
        <f>Tabla1[[#Totals],[PROMO EN S/]]+F25+D13+D29</f>
        <v>8933.4926479999995</v>
      </c>
      <c r="G40" s="20"/>
    </row>
    <row r="48" spans="1:8" x14ac:dyDescent="0.25">
      <c r="A48" s="2" t="s">
        <v>7</v>
      </c>
      <c r="B48" s="22"/>
    </row>
    <row r="49" spans="1:3" x14ac:dyDescent="0.25">
      <c r="A49" s="2" t="s">
        <v>1</v>
      </c>
      <c r="B49" s="22"/>
    </row>
    <row r="50" spans="1:3" x14ac:dyDescent="0.25">
      <c r="A50" s="2" t="s">
        <v>71</v>
      </c>
      <c r="B50" s="2"/>
    </row>
    <row r="51" spans="1:3" x14ac:dyDescent="0.25">
      <c r="A51" s="2" t="s">
        <v>5</v>
      </c>
      <c r="B51" s="22"/>
    </row>
    <row r="52" spans="1:3" x14ac:dyDescent="0.25">
      <c r="A52" s="2" t="s">
        <v>3</v>
      </c>
      <c r="B52" s="22"/>
    </row>
    <row r="53" spans="1:3" x14ac:dyDescent="0.25">
      <c r="A53" s="2" t="s">
        <v>4</v>
      </c>
      <c r="B53" s="22"/>
      <c r="C53" s="14"/>
    </row>
    <row r="54" spans="1:3" x14ac:dyDescent="0.25">
      <c r="A54" s="2" t="s">
        <v>21</v>
      </c>
      <c r="B54" s="22"/>
    </row>
    <row r="55" spans="1:3" x14ac:dyDescent="0.25">
      <c r="A55" s="2" t="s">
        <v>61</v>
      </c>
      <c r="B55" s="2"/>
    </row>
    <row r="56" spans="1:3" x14ac:dyDescent="0.25">
      <c r="A56" s="2" t="s">
        <v>6</v>
      </c>
      <c r="B56" s="2"/>
    </row>
  </sheetData>
  <hyperlinks>
    <hyperlink ref="G25" r:id="rId1" xr:uid="{BE5962C6-4028-4768-A832-3EB258A50C5F}"/>
    <hyperlink ref="G24" r:id="rId2" xr:uid="{9F5395A9-4A3B-4084-BD05-995C08D9A2C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99F3-F1E0-4566-A32C-C12092E47796}">
  <dimension ref="A1:G34"/>
  <sheetViews>
    <sheetView tabSelected="1" topLeftCell="A4" workbookViewId="0">
      <selection activeCell="D22" sqref="D22"/>
    </sheetView>
  </sheetViews>
  <sheetFormatPr baseColWidth="10" defaultRowHeight="15" x14ac:dyDescent="0.25"/>
  <cols>
    <col min="2" max="2" width="45.140625" customWidth="1"/>
    <col min="3" max="3" width="14" customWidth="1"/>
    <col min="4" max="4" width="13.85546875" customWidth="1"/>
    <col min="5" max="5" width="15.140625" customWidth="1"/>
    <col min="6" max="6" width="15.5703125" customWidth="1"/>
    <col min="7" max="7" width="105" customWidth="1"/>
  </cols>
  <sheetData>
    <row r="1" spans="1:7" x14ac:dyDescent="0.25">
      <c r="B1" t="s">
        <v>121</v>
      </c>
      <c r="C1">
        <v>3.81</v>
      </c>
    </row>
    <row r="3" spans="1:7" ht="15.75" thickBot="1" x14ac:dyDescent="0.3">
      <c r="A3" s="32" t="s">
        <v>50</v>
      </c>
      <c r="B3" s="32" t="s">
        <v>49</v>
      </c>
      <c r="C3" s="32" t="s">
        <v>45</v>
      </c>
      <c r="D3" s="32" t="s">
        <v>46</v>
      </c>
      <c r="E3" s="32" t="s">
        <v>47</v>
      </c>
      <c r="F3" s="32" t="s">
        <v>48</v>
      </c>
      <c r="G3" s="32" t="s">
        <v>51</v>
      </c>
    </row>
    <row r="4" spans="1:7" x14ac:dyDescent="0.25">
      <c r="A4" s="40" t="s">
        <v>105</v>
      </c>
      <c r="B4" s="40" t="s">
        <v>109</v>
      </c>
      <c r="C4" s="41"/>
      <c r="D4" s="41">
        <v>749</v>
      </c>
      <c r="E4" s="41"/>
      <c r="F4" s="41">
        <v>459</v>
      </c>
      <c r="G4" s="40" t="s">
        <v>149</v>
      </c>
    </row>
    <row r="5" spans="1:7" x14ac:dyDescent="0.25">
      <c r="A5" s="33" t="s">
        <v>105</v>
      </c>
      <c r="B5" s="33" t="s">
        <v>109</v>
      </c>
      <c r="C5" s="33"/>
      <c r="D5" s="34">
        <v>679</v>
      </c>
      <c r="E5" s="33"/>
      <c r="F5" s="34">
        <v>349</v>
      </c>
      <c r="G5" s="35" t="s">
        <v>106</v>
      </c>
    </row>
    <row r="6" spans="1:7" x14ac:dyDescent="0.25">
      <c r="A6" t="s">
        <v>105</v>
      </c>
      <c r="B6" t="s">
        <v>107</v>
      </c>
      <c r="D6">
        <v>569</v>
      </c>
      <c r="F6">
        <v>463.2</v>
      </c>
      <c r="G6" t="s">
        <v>108</v>
      </c>
    </row>
    <row r="7" spans="1:7" x14ac:dyDescent="0.25">
      <c r="A7" t="s">
        <v>105</v>
      </c>
      <c r="B7" t="s">
        <v>111</v>
      </c>
      <c r="F7">
        <v>319</v>
      </c>
      <c r="G7" t="s">
        <v>110</v>
      </c>
    </row>
    <row r="8" spans="1:7" x14ac:dyDescent="0.25">
      <c r="A8" t="s">
        <v>105</v>
      </c>
      <c r="B8" t="s">
        <v>112</v>
      </c>
      <c r="D8">
        <v>619</v>
      </c>
      <c r="F8">
        <v>526.15</v>
      </c>
      <c r="G8" t="s">
        <v>113</v>
      </c>
    </row>
    <row r="9" spans="1:7" x14ac:dyDescent="0.25">
      <c r="A9" t="s">
        <v>105</v>
      </c>
      <c r="B9" t="s">
        <v>114</v>
      </c>
      <c r="D9">
        <v>469</v>
      </c>
      <c r="G9" t="s">
        <v>115</v>
      </c>
    </row>
    <row r="10" spans="1:7" x14ac:dyDescent="0.25">
      <c r="A10" t="s">
        <v>105</v>
      </c>
      <c r="B10" t="s">
        <v>116</v>
      </c>
      <c r="F10">
        <v>319</v>
      </c>
      <c r="G10" t="s">
        <v>123</v>
      </c>
    </row>
    <row r="11" spans="1:7" x14ac:dyDescent="0.25">
      <c r="A11" t="s">
        <v>117</v>
      </c>
      <c r="B11" t="s">
        <v>120</v>
      </c>
      <c r="C11" s="36">
        <v>10.46</v>
      </c>
      <c r="D11" s="37">
        <f>(C11*1.18)*$C$1</f>
        <v>47.026068000000002</v>
      </c>
      <c r="G11" t="s">
        <v>118</v>
      </c>
    </row>
    <row r="12" spans="1:7" x14ac:dyDescent="0.25">
      <c r="A12" t="s">
        <v>117</v>
      </c>
      <c r="B12" t="s">
        <v>122</v>
      </c>
      <c r="C12">
        <v>9.0299999999999994</v>
      </c>
      <c r="D12">
        <f>(C12*1.18)*$C$1</f>
        <v>40.597073999999992</v>
      </c>
      <c r="G12" t="s">
        <v>119</v>
      </c>
    </row>
    <row r="13" spans="1:7" x14ac:dyDescent="0.25">
      <c r="A13" t="s">
        <v>105</v>
      </c>
      <c r="B13" t="s">
        <v>111</v>
      </c>
      <c r="D13">
        <v>799</v>
      </c>
      <c r="F13">
        <v>379</v>
      </c>
      <c r="G13" t="s">
        <v>124</v>
      </c>
    </row>
    <row r="14" spans="1:7" x14ac:dyDescent="0.25">
      <c r="A14" t="s">
        <v>105</v>
      </c>
      <c r="B14" t="s">
        <v>125</v>
      </c>
      <c r="D14">
        <v>719</v>
      </c>
      <c r="F14">
        <v>575.20000000000005</v>
      </c>
      <c r="G14" t="s">
        <v>126</v>
      </c>
    </row>
    <row r="15" spans="1:7" x14ac:dyDescent="0.25">
      <c r="A15" t="s">
        <v>105</v>
      </c>
      <c r="B15" t="s">
        <v>125</v>
      </c>
      <c r="D15">
        <v>719</v>
      </c>
      <c r="F15">
        <v>449</v>
      </c>
      <c r="G15" t="s">
        <v>127</v>
      </c>
    </row>
    <row r="16" spans="1:7" x14ac:dyDescent="0.25">
      <c r="A16" t="s">
        <v>136</v>
      </c>
      <c r="B16" t="s">
        <v>140</v>
      </c>
      <c r="F16">
        <v>29</v>
      </c>
      <c r="G16" t="s">
        <v>137</v>
      </c>
    </row>
    <row r="17" spans="1:7" x14ac:dyDescent="0.25">
      <c r="A17" t="s">
        <v>136</v>
      </c>
      <c r="B17" t="s">
        <v>139</v>
      </c>
      <c r="F17">
        <v>39</v>
      </c>
      <c r="G17" t="s">
        <v>138</v>
      </c>
    </row>
    <row r="18" spans="1:7" x14ac:dyDescent="0.25">
      <c r="A18" t="s">
        <v>136</v>
      </c>
    </row>
    <row r="20" spans="1:7" x14ac:dyDescent="0.25">
      <c r="A20" t="s">
        <v>150</v>
      </c>
    </row>
    <row r="21" spans="1:7" x14ac:dyDescent="0.25">
      <c r="A21" t="s">
        <v>151</v>
      </c>
    </row>
    <row r="22" spans="1:7" x14ac:dyDescent="0.25">
      <c r="A22" t="s">
        <v>152</v>
      </c>
    </row>
    <row r="23" spans="1:7" x14ac:dyDescent="0.25">
      <c r="A23" t="s">
        <v>153</v>
      </c>
    </row>
    <row r="24" spans="1:7" x14ac:dyDescent="0.25">
      <c r="A24" t="s">
        <v>154</v>
      </c>
    </row>
    <row r="25" spans="1:7" x14ac:dyDescent="0.25">
      <c r="A25" t="s">
        <v>155</v>
      </c>
    </row>
    <row r="26" spans="1:7" ht="18.75" x14ac:dyDescent="0.3">
      <c r="B26" s="38" t="s">
        <v>134</v>
      </c>
      <c r="C26" s="38"/>
      <c r="D26" s="38"/>
      <c r="E26" s="38"/>
      <c r="F26" s="39">
        <v>112.9</v>
      </c>
    </row>
    <row r="27" spans="1:7" ht="18.75" x14ac:dyDescent="0.3">
      <c r="B27" s="38" t="s">
        <v>128</v>
      </c>
      <c r="C27" s="38"/>
      <c r="D27" s="38"/>
      <c r="E27" s="38"/>
      <c r="F27" s="39">
        <v>86.9</v>
      </c>
    </row>
    <row r="28" spans="1:7" x14ac:dyDescent="0.25">
      <c r="B28" t="s">
        <v>129</v>
      </c>
    </row>
    <row r="29" spans="1:7" x14ac:dyDescent="0.25">
      <c r="B29" t="s">
        <v>130</v>
      </c>
    </row>
    <row r="30" spans="1:7" x14ac:dyDescent="0.25">
      <c r="B30" t="s">
        <v>131</v>
      </c>
    </row>
    <row r="31" spans="1:7" ht="18.75" x14ac:dyDescent="0.3">
      <c r="B31" s="38" t="s">
        <v>132</v>
      </c>
      <c r="C31" s="38"/>
      <c r="D31" s="38"/>
      <c r="E31" s="38">
        <v>79.900000000000006</v>
      </c>
      <c r="F31" s="39">
        <v>112.9</v>
      </c>
    </row>
    <row r="32" spans="1:7" ht="18.75" x14ac:dyDescent="0.3">
      <c r="B32" s="38" t="s">
        <v>133</v>
      </c>
      <c r="C32" s="38"/>
      <c r="D32" s="38"/>
      <c r="E32" s="38"/>
      <c r="F32" s="39">
        <v>86.9</v>
      </c>
    </row>
    <row r="33" spans="2:6" ht="18.75" x14ac:dyDescent="0.3">
      <c r="B33" s="38" t="s">
        <v>135</v>
      </c>
      <c r="C33" s="38"/>
      <c r="D33" s="38"/>
      <c r="E33" s="38" t="s">
        <v>141</v>
      </c>
      <c r="F33" s="39">
        <v>106.9</v>
      </c>
    </row>
    <row r="34" spans="2:6" x14ac:dyDescent="0.25">
      <c r="B34" s="38" t="s">
        <v>142</v>
      </c>
      <c r="F3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ELEMENTOS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Antony Mamani Canales</dc:creator>
  <cp:lastModifiedBy>u201720474 (Mamani Canales, Bryan Antony)</cp:lastModifiedBy>
  <dcterms:created xsi:type="dcterms:W3CDTF">2023-01-26T15:31:57Z</dcterms:created>
  <dcterms:modified xsi:type="dcterms:W3CDTF">2024-07-19T22:14:25Z</dcterms:modified>
</cp:coreProperties>
</file>