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Business_Informatics\"/>
    </mc:Choice>
  </mc:AlternateContent>
  <xr:revisionPtr revIDLastSave="0" documentId="10_ncr:100000_{5D4248FE-6D23-4359-B914-C244B43F5FAD}" xr6:coauthVersionLast="31" xr6:coauthVersionMax="31" xr10:uidLastSave="{00000000-0000-0000-0000-000000000000}"/>
  <bookViews>
    <workbookView xWindow="0" yWindow="0" windowWidth="26445" windowHeight="9540" xr2:uid="{BE71DF2E-B170-453C-8422-0EB9CCFFB266}"/>
  </bookViews>
  <sheets>
    <sheet name="Tabelle1" sheetId="1" r:id="rId1"/>
  </sheets>
  <definedNames>
    <definedName name="_xlnm.Print_Area" localSheetId="0">Tabelle1!$A$1:$DF$45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3" i="1" l="1"/>
  <c r="N20" i="1"/>
  <c r="R21" i="1" l="1"/>
  <c r="R22" i="1"/>
  <c r="H42" i="1" l="1"/>
  <c r="I42" i="1"/>
  <c r="I38" i="1"/>
  <c r="I32" i="1"/>
  <c r="I26" i="1"/>
  <c r="I19" i="1"/>
  <c r="I12" i="1"/>
  <c r="H34" i="1"/>
  <c r="H35" i="1"/>
  <c r="H36" i="1"/>
  <c r="H37" i="1"/>
  <c r="H33" i="1"/>
  <c r="H28" i="1"/>
  <c r="H29" i="1"/>
  <c r="H30" i="1"/>
  <c r="H31" i="1"/>
  <c r="H27" i="1"/>
  <c r="H21" i="1"/>
  <c r="H22" i="1"/>
  <c r="H23" i="1"/>
  <c r="H24" i="1"/>
  <c r="H25" i="1"/>
  <c r="H20" i="1"/>
  <c r="H14" i="1"/>
  <c r="H15" i="1"/>
  <c r="H16" i="1"/>
  <c r="H17" i="1"/>
  <c r="H18" i="1"/>
  <c r="H13" i="1"/>
  <c r="H7" i="1"/>
  <c r="H8" i="1"/>
  <c r="H9" i="1"/>
  <c r="H10" i="1"/>
  <c r="H11" i="1"/>
  <c r="H6" i="1"/>
  <c r="N10" i="1"/>
  <c r="N11" i="1"/>
  <c r="N13" i="1"/>
  <c r="N14" i="1"/>
  <c r="N16" i="1"/>
  <c r="N17" i="1"/>
  <c r="N18" i="1"/>
  <c r="N21" i="1"/>
  <c r="N22" i="1"/>
  <c r="N23" i="1"/>
  <c r="N24" i="1"/>
  <c r="N25" i="1"/>
  <c r="N27" i="1"/>
  <c r="N28" i="1"/>
  <c r="N29" i="1"/>
  <c r="N30" i="1"/>
  <c r="N31" i="1"/>
  <c r="N33" i="1"/>
  <c r="N37" i="1"/>
  <c r="N39" i="1"/>
  <c r="N40" i="1"/>
  <c r="N41" i="1"/>
  <c r="N6" i="1"/>
  <c r="N7" i="1"/>
  <c r="N8" i="1"/>
  <c r="N9" i="1"/>
  <c r="J6" i="1"/>
  <c r="J7" i="1" s="1"/>
  <c r="J8" i="1" s="1"/>
  <c r="J9" i="1" s="1"/>
  <c r="J10" i="1" s="1"/>
  <c r="J11" i="1" s="1"/>
  <c r="J13" i="1" s="1"/>
  <c r="J14" i="1" s="1"/>
  <c r="J15" i="1" s="1"/>
  <c r="J16" i="1" s="1"/>
  <c r="J17" i="1" s="1"/>
  <c r="J18" i="1" s="1"/>
  <c r="J20" i="1" s="1"/>
  <c r="J21" i="1" s="1"/>
  <c r="J22" i="1" s="1"/>
  <c r="J23" i="1" s="1"/>
  <c r="J24" i="1" s="1"/>
  <c r="J25" i="1" s="1"/>
  <c r="J27" i="1" s="1"/>
  <c r="J28" i="1" s="1"/>
  <c r="J29" i="1" s="1"/>
  <c r="J30" i="1" s="1"/>
  <c r="J31" i="1" s="1"/>
  <c r="J33" i="1" s="1"/>
  <c r="J34" i="1" s="1"/>
  <c r="J35" i="1" s="1"/>
  <c r="J36" i="1" s="1"/>
  <c r="J37" i="1" s="1"/>
  <c r="J39" i="1" s="1"/>
  <c r="J40" i="1" s="1"/>
  <c r="J41" i="1" s="1"/>
  <c r="N43" i="1" l="1"/>
  <c r="W5" i="1"/>
  <c r="T22" i="1"/>
  <c r="T21" i="1"/>
  <c r="U5" i="1"/>
  <c r="V5" i="1"/>
  <c r="R5" i="1"/>
  <c r="H19" i="1"/>
  <c r="S5" i="1"/>
  <c r="T5" i="1"/>
  <c r="H12" i="1"/>
  <c r="H32" i="1"/>
  <c r="H26" i="1"/>
  <c r="H38" i="1"/>
  <c r="H43" i="1" l="1"/>
</calcChain>
</file>

<file path=xl/sharedStrings.xml><?xml version="1.0" encoding="utf-8"?>
<sst xmlns="http://schemas.openxmlformats.org/spreadsheetml/2006/main" count="122" uniqueCount="63">
  <si>
    <t>Nr</t>
  </si>
  <si>
    <t>Fachnr</t>
  </si>
  <si>
    <t>Bezeichnung</t>
  </si>
  <si>
    <t>1.</t>
  </si>
  <si>
    <t>2.</t>
  </si>
  <si>
    <t>3.</t>
  </si>
  <si>
    <t>4.</t>
  </si>
  <si>
    <t>5.</t>
  </si>
  <si>
    <t>6.</t>
  </si>
  <si>
    <t>Allgemeine Betriebswirtschaftslehre</t>
  </si>
  <si>
    <t>Grundlagen der Software-Entwicklung</t>
  </si>
  <si>
    <t>Rechnerarchitektur/Betriebssysteme</t>
  </si>
  <si>
    <t>Grundlagen der Wirtschaftsinformatik</t>
  </si>
  <si>
    <t>CP</t>
  </si>
  <si>
    <t>CP kum.</t>
  </si>
  <si>
    <t>1. Versuch</t>
  </si>
  <si>
    <t>2. Versuch</t>
  </si>
  <si>
    <t>3. Versuch</t>
  </si>
  <si>
    <t>ERP-Systeme</t>
  </si>
  <si>
    <t>Algorithmen und Datenstrukturen</t>
  </si>
  <si>
    <t>Datenbanksysteme</t>
  </si>
  <si>
    <t>Investition und Finanzierung</t>
  </si>
  <si>
    <t>Operations Research</t>
  </si>
  <si>
    <t>Marketing</t>
  </si>
  <si>
    <t>Business Intelligence</t>
  </si>
  <si>
    <t>Rechnungswesen 1</t>
  </si>
  <si>
    <t>Entwicklung von User-Interfaces</t>
  </si>
  <si>
    <t>Netzwerke</t>
  </si>
  <si>
    <t>Produktion und Logistik</t>
  </si>
  <si>
    <t>Rechnungswesen 2</t>
  </si>
  <si>
    <t>Business Process Management</t>
  </si>
  <si>
    <t>Statistik</t>
  </si>
  <si>
    <t>Design Patterns</t>
  </si>
  <si>
    <t>Datenmanagement</t>
  </si>
  <si>
    <t>Personalwirtschaft</t>
  </si>
  <si>
    <t>Recht</t>
  </si>
  <si>
    <t>Systemanalyse</t>
  </si>
  <si>
    <t>Software Projekt</t>
  </si>
  <si>
    <t>Software Engineering</t>
  </si>
  <si>
    <t>Volkswirtschaftslehre</t>
  </si>
  <si>
    <t>Kommunikationskompetenz</t>
  </si>
  <si>
    <t>Berufspraktisches Projekt</t>
  </si>
  <si>
    <t>Abschlussarbeit</t>
  </si>
  <si>
    <t>Präsentation</t>
  </si>
  <si>
    <t>myCP</t>
  </si>
  <si>
    <t>Bestandene Noten</t>
  </si>
  <si>
    <t>1. Semester</t>
  </si>
  <si>
    <t>2. Semester</t>
  </si>
  <si>
    <t>3. Semester</t>
  </si>
  <si>
    <t>4. Semester</t>
  </si>
  <si>
    <t>5. Semester</t>
  </si>
  <si>
    <t>6. Semester</t>
  </si>
  <si>
    <t>Notenkonto</t>
  </si>
  <si>
    <t>Semester</t>
  </si>
  <si>
    <t>Anteil</t>
  </si>
  <si>
    <t>Informatik</t>
  </si>
  <si>
    <t>BWL</t>
  </si>
  <si>
    <t>Mathematik</t>
  </si>
  <si>
    <t>offene Veranstaltungen</t>
  </si>
  <si>
    <t>Notendurchschnitt</t>
  </si>
  <si>
    <t>Anzahl der Veranstaltungen</t>
  </si>
  <si>
    <t>von</t>
  </si>
  <si>
    <t>Name: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</si>
</sst>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gray0625">
        <bgColor theme="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8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0" xfId="0" applyFill="1" applyAlignment="1">
      <alignment vertical="center"/>
    </xf>
    <xf numFmtId="0" fontId="0" fillId="4" borderId="0" xfId="0" applyFill="1" applyAlignment="1">
      <alignment vertical="center"/>
    </xf>
    <xf numFmtId="0" fontId="0" fillId="2" borderId="0" xfId="0" applyFill="1" applyAlignment="1">
      <alignment vertical="center"/>
    </xf>
    <xf numFmtId="0" fontId="0" fillId="2" borderId="0" xfId="0" applyFill="1" applyAlignment="1">
      <alignment horizontal="center" textRotation="90"/>
    </xf>
    <xf numFmtId="0" fontId="1" fillId="2" borderId="0" xfId="0" applyFont="1" applyFill="1"/>
    <xf numFmtId="164" fontId="0" fillId="2" borderId="0" xfId="0" applyNumberFormat="1" applyFill="1" applyAlignment="1">
      <alignment horizontal="center"/>
    </xf>
    <xf numFmtId="0" fontId="2" fillId="0" borderId="0" xfId="1"/>
    <xf numFmtId="0" fontId="3" fillId="6" borderId="0" xfId="0" applyFont="1" applyFill="1"/>
    <xf numFmtId="0" fontId="0" fillId="7" borderId="0" xfId="0" applyFill="1"/>
    <xf numFmtId="0" fontId="0" fillId="5" borderId="0" xfId="0" applyFill="1" applyAlignment="1" applyProtection="1">
      <alignment horizontal="center" vertical="center"/>
      <protection locked="0"/>
    </xf>
    <xf numFmtId="0" fontId="0" fillId="4" borderId="0" xfId="0" applyFill="1" applyAlignment="1" applyProtection="1">
      <alignment horizontal="center" vertical="center"/>
      <protection locked="0"/>
    </xf>
    <xf numFmtId="0" fontId="4" fillId="2" borderId="0" xfId="0" applyFont="1" applyFill="1"/>
    <xf numFmtId="0" fontId="0" fillId="2" borderId="0" xfId="0" applyFill="1" applyAlignment="1">
      <alignment horizontal="right"/>
    </xf>
    <xf numFmtId="0" fontId="0" fillId="2" borderId="0" xfId="0" applyFill="1" applyAlignment="1"/>
    <xf numFmtId="0" fontId="0" fillId="8" borderId="0" xfId="0" applyFill="1" applyAlignment="1">
      <alignment horizontal="center" vertical="center"/>
    </xf>
    <xf numFmtId="0" fontId="0" fillId="8" borderId="0" xfId="0" applyFill="1" applyAlignment="1">
      <alignment vertical="center"/>
    </xf>
    <xf numFmtId="0" fontId="0" fillId="2" borderId="2" xfId="0" applyFont="1" applyFill="1" applyBorder="1" applyAlignment="1" applyProtection="1">
      <alignment horizontal="center"/>
      <protection locked="0"/>
    </xf>
    <xf numFmtId="0" fontId="0" fillId="2" borderId="0" xfId="0" applyFill="1" applyAlignment="1">
      <alignment horizontal="center" textRotation="90"/>
    </xf>
    <xf numFmtId="0" fontId="0" fillId="2" borderId="0" xfId="0" applyFill="1" applyAlignment="1">
      <alignment horizontal="center" vertical="center" textRotation="90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Tabelle1!$R$20</c:f>
              <c:strCache>
                <c:ptCount val="1"/>
                <c:pt idx="0">
                  <c:v>Anzahl der Veranstaltungen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27E8-40F2-8504-03C236ADD01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27E8-40F2-8504-03C236ADD01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Tabelle1!$Q$21:$Q$22</c:f>
              <c:strCache>
                <c:ptCount val="2"/>
                <c:pt idx="0">
                  <c:v>BWL</c:v>
                </c:pt>
                <c:pt idx="1">
                  <c:v>Informatik</c:v>
                </c:pt>
              </c:strCache>
            </c:strRef>
          </c:cat>
          <c:val>
            <c:numRef>
              <c:f>Tabelle1!$R$21:$R$22</c:f>
              <c:numCache>
                <c:formatCode>General</c:formatCode>
                <c:ptCount val="2"/>
                <c:pt idx="0">
                  <c:v>15</c:v>
                </c:pt>
                <c:pt idx="1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7E8-40F2-8504-03C236ADD010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Tabelle1!$S$20</c:f>
              <c:strCache>
                <c:ptCount val="1"/>
                <c:pt idx="0">
                  <c:v>offene Veranstaltungen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004-43BE-A6C5-1407A3E38E0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004-43BE-A6C5-1407A3E38E0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Tabelle1!$Q$21:$Q$22</c:f>
              <c:strCache>
                <c:ptCount val="2"/>
                <c:pt idx="0">
                  <c:v>BWL</c:v>
                </c:pt>
                <c:pt idx="1">
                  <c:v>Informatik</c:v>
                </c:pt>
              </c:strCache>
            </c:strRef>
          </c:cat>
          <c:val>
            <c:numRef>
              <c:f>Tabelle1!$S$21:$S$22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3-46B1-4B4A-B330-3E6EB700E1C7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Tabelle1!$Q$21</c:f>
              <c:strCache>
                <c:ptCount val="1"/>
                <c:pt idx="0">
                  <c:v>BWL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Tabelle1!$T$20</c:f>
              <c:strCache>
                <c:ptCount val="1"/>
                <c:pt idx="0">
                  <c:v>Notendurchschnitt</c:v>
                </c:pt>
              </c:strCache>
            </c:strRef>
          </c:cat>
          <c:val>
            <c:numRef>
              <c:f>Tabelle1!$T$21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A1-423C-BCE3-3D0C3BC0DDA9}"/>
            </c:ext>
          </c:extLst>
        </c:ser>
        <c:ser>
          <c:idx val="1"/>
          <c:order val="1"/>
          <c:tx>
            <c:strRef>
              <c:f>Tabelle1!$Q$22</c:f>
              <c:strCache>
                <c:ptCount val="1"/>
                <c:pt idx="0">
                  <c:v>Informatik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Tabelle1!$T$20</c:f>
              <c:strCache>
                <c:ptCount val="1"/>
                <c:pt idx="0">
                  <c:v>Notendurchschnitt</c:v>
                </c:pt>
              </c:strCache>
            </c:strRef>
          </c:cat>
          <c:val>
            <c:numRef>
              <c:f>Tabelle1!$T$22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A1-423C-BCE3-3D0C3BC0DD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70560632"/>
        <c:axId val="570560960"/>
      </c:barChart>
      <c:catAx>
        <c:axId val="570560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70560960"/>
        <c:crosses val="autoZero"/>
        <c:auto val="1"/>
        <c:lblAlgn val="ctr"/>
        <c:lblOffset val="100"/>
        <c:noMultiLvlLbl val="0"/>
      </c:catAx>
      <c:valAx>
        <c:axId val="57056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70560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Semester-Notendurchschnitte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Tabelle1!$R$4:$W$4</c:f>
              <c:strCache>
                <c:ptCount val="6"/>
                <c:pt idx="0">
                  <c:v>1. Semester</c:v>
                </c:pt>
                <c:pt idx="1">
                  <c:v>2. Semester</c:v>
                </c:pt>
                <c:pt idx="2">
                  <c:v>3. Semester</c:v>
                </c:pt>
                <c:pt idx="3">
                  <c:v>4. Semester</c:v>
                </c:pt>
                <c:pt idx="4">
                  <c:v>5. Semester</c:v>
                </c:pt>
                <c:pt idx="5">
                  <c:v>6. Semester</c:v>
                </c:pt>
              </c:strCache>
            </c:strRef>
          </c:cat>
          <c:val>
            <c:numRef>
              <c:f>Tabelle1!$R$5:$W$5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B8-4AF9-84C9-40DDD278A3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16782376"/>
        <c:axId val="416780080"/>
      </c:barChart>
      <c:catAx>
        <c:axId val="416782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6780080"/>
        <c:crosses val="autoZero"/>
        <c:auto val="1"/>
        <c:lblAlgn val="ctr"/>
        <c:lblOffset val="100"/>
        <c:noMultiLvlLbl val="0"/>
      </c:catAx>
      <c:valAx>
        <c:axId val="41678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6782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Tabelle1!$I$5</c:f>
              <c:strCache>
                <c:ptCount val="1"/>
                <c:pt idx="0">
                  <c:v>CP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Tabelle1!$H$5</c:f>
              <c:strCache>
                <c:ptCount val="1"/>
                <c:pt idx="0">
                  <c:v>myCP</c:v>
                </c:pt>
              </c:strCache>
            </c:strRef>
          </c:cat>
          <c:val>
            <c:numRef>
              <c:f>Tabelle1!$H$43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9F-4714-A67C-D8A78A92FD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5352064"/>
        <c:axId val="575351736"/>
      </c:barChart>
      <c:valAx>
        <c:axId val="575351736"/>
        <c:scaling>
          <c:orientation val="minMax"/>
          <c:max val="170"/>
          <c:min val="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75352064"/>
        <c:crosses val="autoZero"/>
        <c:crossBetween val="between"/>
        <c:majorUnit val="30"/>
        <c:minorUnit val="5"/>
      </c:valAx>
      <c:catAx>
        <c:axId val="57535206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753517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11207</xdr:colOff>
      <xdr:row>22</xdr:row>
      <xdr:rowOff>34738</xdr:rowOff>
    </xdr:from>
    <xdr:to>
      <xdr:col>20</xdr:col>
      <xdr:colOff>369794</xdr:colOff>
      <xdr:row>33</xdr:row>
      <xdr:rowOff>100853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5E535B12-A66F-47FF-9FE5-B5D5B6796F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365174</xdr:colOff>
      <xdr:row>22</xdr:row>
      <xdr:rowOff>34735</xdr:rowOff>
    </xdr:from>
    <xdr:to>
      <xdr:col>24</xdr:col>
      <xdr:colOff>722603</xdr:colOff>
      <xdr:row>33</xdr:row>
      <xdr:rowOff>98533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27A1205F-C038-40A8-A87B-9174D28CA7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725872</xdr:colOff>
      <xdr:row>22</xdr:row>
      <xdr:rowOff>34159</xdr:rowOff>
    </xdr:from>
    <xdr:to>
      <xdr:col>27</xdr:col>
      <xdr:colOff>643760</xdr:colOff>
      <xdr:row>33</xdr:row>
      <xdr:rowOff>98534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A32900F8-A8A0-47D5-BF4C-374CA840BA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2661</xdr:colOff>
      <xdr:row>5</xdr:row>
      <xdr:rowOff>26978</xdr:rowOff>
    </xdr:from>
    <xdr:to>
      <xdr:col>23</xdr:col>
      <xdr:colOff>2661</xdr:colOff>
      <xdr:row>15</xdr:row>
      <xdr:rowOff>184821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F78CA610-7E3E-4552-B829-8425060233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11205</xdr:colOff>
      <xdr:row>33</xdr:row>
      <xdr:rowOff>96371</xdr:rowOff>
    </xdr:from>
    <xdr:to>
      <xdr:col>27</xdr:col>
      <xdr:colOff>638735</xdr:colOff>
      <xdr:row>44</xdr:row>
      <xdr:rowOff>4483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F2400C94-92CD-4075-82D2-BCBFF14FED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4CB9C-C9FB-4B4F-8D0F-FDA41392C4EA}">
  <dimension ref="A1:AT54"/>
  <sheetViews>
    <sheetView tabSelected="1" zoomScale="85" zoomScaleNormal="85" zoomScaleSheetLayoutView="85" zoomScalePageLayoutView="55" workbookViewId="0">
      <pane ySplit="5" topLeftCell="A6" activePane="bottomLeft" state="frozen"/>
      <selection pane="bottomLeft" activeCell="K6" sqref="K6"/>
    </sheetView>
  </sheetViews>
  <sheetFormatPr baseColWidth="10" defaultColWidth="0" defaultRowHeight="15" zeroHeight="1" x14ac:dyDescent="0.25"/>
  <cols>
    <col min="1" max="1" width="3.5703125" style="1" customWidth="1"/>
    <col min="2" max="2" width="5.85546875" customWidth="1"/>
    <col min="3" max="3" width="4.5703125" customWidth="1"/>
    <col min="4" max="4" width="8.5703125" customWidth="1"/>
    <col min="5" max="5" width="10.7109375" customWidth="1"/>
    <col min="6" max="6" width="36.5703125" bestFit="1" customWidth="1"/>
    <col min="7" max="7" width="13.28515625" customWidth="1"/>
    <col min="8" max="8" width="6" bestFit="1" customWidth="1"/>
    <col min="9" max="9" width="4.28515625" bestFit="1" customWidth="1"/>
    <col min="10" max="10" width="8.140625" bestFit="1" customWidth="1"/>
    <col min="11" max="13" width="10.42578125" bestFit="1" customWidth="1"/>
    <col min="14" max="14" width="18.42578125" bestFit="1" customWidth="1"/>
    <col min="15" max="44" width="11.42578125" style="1" customWidth="1"/>
    <col min="45" max="46" width="11.42578125" style="1" hidden="1" customWidth="1"/>
    <col min="47" max="16384" width="11.42578125" hidden="1"/>
  </cols>
  <sheetData>
    <row r="1" spans="2:25" s="1" customFormat="1" x14ac:dyDescent="0.25"/>
    <row r="2" spans="2:25" s="1" customFormat="1" ht="20.25" customHeight="1" x14ac:dyDescent="0.4">
      <c r="C2" s="13" t="s">
        <v>52</v>
      </c>
      <c r="F2" s="21" t="s">
        <v>62</v>
      </c>
      <c r="G2" s="25"/>
      <c r="H2" s="25"/>
      <c r="I2" s="25"/>
      <c r="J2" s="25"/>
      <c r="M2" s="22"/>
    </row>
    <row r="3" spans="2:25" s="1" customFormat="1" ht="21" customHeight="1" x14ac:dyDescent="0.3">
      <c r="C3" s="20"/>
    </row>
    <row r="4" spans="2:25" s="1" customFormat="1" ht="11.25" customHeight="1" x14ac:dyDescent="0.25">
      <c r="R4" s="1" t="s">
        <v>46</v>
      </c>
      <c r="S4" s="1" t="s">
        <v>47</v>
      </c>
      <c r="T4" s="1" t="s">
        <v>48</v>
      </c>
      <c r="U4" s="1" t="s">
        <v>49</v>
      </c>
      <c r="V4" s="1" t="s">
        <v>50</v>
      </c>
      <c r="W4" s="1" t="s">
        <v>51</v>
      </c>
    </row>
    <row r="5" spans="2:25" x14ac:dyDescent="0.25">
      <c r="B5" s="1"/>
      <c r="C5" s="5" t="s">
        <v>0</v>
      </c>
      <c r="D5" s="5" t="s">
        <v>1</v>
      </c>
      <c r="E5" s="5" t="s">
        <v>53</v>
      </c>
      <c r="F5" s="6" t="s">
        <v>2</v>
      </c>
      <c r="G5" s="6" t="s">
        <v>54</v>
      </c>
      <c r="H5" s="5" t="s">
        <v>44</v>
      </c>
      <c r="I5" s="5" t="s">
        <v>13</v>
      </c>
      <c r="J5" s="5" t="s">
        <v>14</v>
      </c>
      <c r="K5" s="5" t="s">
        <v>15</v>
      </c>
      <c r="L5" s="5" t="s">
        <v>16</v>
      </c>
      <c r="M5" s="5" t="s">
        <v>17</v>
      </c>
      <c r="N5" s="6" t="s">
        <v>45</v>
      </c>
      <c r="R5" s="14" t="e">
        <f>AVERAGE(N6:N11)</f>
        <v>#DIV/0!</v>
      </c>
      <c r="S5" s="14" t="e">
        <f>AVERAGE(N13:N18)</f>
        <v>#DIV/0!</v>
      </c>
      <c r="T5" s="14" t="e">
        <f>AVERAGE(N20:N25)</f>
        <v>#DIV/0!</v>
      </c>
      <c r="U5" s="14" t="e">
        <f>AVERAGE(N27:N31)</f>
        <v>#DIV/0!</v>
      </c>
      <c r="V5" s="14" t="e">
        <f>AVERAGE(N33:N37)</f>
        <v>#DIV/0!</v>
      </c>
      <c r="W5" s="14" t="e">
        <f>AVERAGE(N39:N41)</f>
        <v>#DIV/0!</v>
      </c>
    </row>
    <row r="6" spans="2:25" ht="20.45" customHeight="1" x14ac:dyDescent="0.25">
      <c r="B6" s="27" t="s">
        <v>46</v>
      </c>
      <c r="C6" s="8">
        <v>1</v>
      </c>
      <c r="D6" s="8">
        <v>451500</v>
      </c>
      <c r="E6" s="8" t="s">
        <v>3</v>
      </c>
      <c r="F6" s="9" t="s">
        <v>10</v>
      </c>
      <c r="G6" s="9" t="s">
        <v>55</v>
      </c>
      <c r="H6" s="8" t="str">
        <f t="shared" ref="H6:H11" si="0">IF(K6=0,"",IF(K6&lt;5,I6*1,""))</f>
        <v/>
      </c>
      <c r="I6" s="8">
        <v>5</v>
      </c>
      <c r="J6" s="8">
        <f>I6</f>
        <v>5</v>
      </c>
      <c r="K6" s="18"/>
      <c r="L6" s="18"/>
      <c r="M6" s="18"/>
      <c r="N6" s="8" t="str">
        <f t="shared" ref="N6:N8" si="1">IF(OR(K6=0,K6=5),IF(OR(L6=0,L6=5),IF(OR(M6=0,M6=5),"",M6),L6),K6)</f>
        <v/>
      </c>
    </row>
    <row r="7" spans="2:25" ht="20.45" customHeight="1" x14ac:dyDescent="0.25">
      <c r="B7" s="27"/>
      <c r="C7" s="7">
        <v>2</v>
      </c>
      <c r="D7" s="7">
        <v>451510</v>
      </c>
      <c r="E7" s="7" t="s">
        <v>3</v>
      </c>
      <c r="F7" s="10" t="s">
        <v>11</v>
      </c>
      <c r="G7" s="10" t="s">
        <v>55</v>
      </c>
      <c r="H7" s="7" t="str">
        <f t="shared" si="0"/>
        <v/>
      </c>
      <c r="I7" s="7">
        <v>5</v>
      </c>
      <c r="J7" s="7">
        <f>J6+I7</f>
        <v>10</v>
      </c>
      <c r="K7" s="19"/>
      <c r="L7" s="19"/>
      <c r="M7" s="19"/>
      <c r="N7" s="7" t="str">
        <f t="shared" si="1"/>
        <v/>
      </c>
    </row>
    <row r="8" spans="2:25" ht="20.45" customHeight="1" x14ac:dyDescent="0.25">
      <c r="B8" s="27"/>
      <c r="C8" s="8">
        <v>3</v>
      </c>
      <c r="D8" s="8">
        <v>451812</v>
      </c>
      <c r="E8" s="8" t="s">
        <v>3</v>
      </c>
      <c r="F8" s="9" t="s">
        <v>12</v>
      </c>
      <c r="G8" s="9" t="s">
        <v>55</v>
      </c>
      <c r="H8" s="8" t="str">
        <f t="shared" si="0"/>
        <v/>
      </c>
      <c r="I8" s="8">
        <v>5</v>
      </c>
      <c r="J8" s="8">
        <f t="shared" ref="J8:J41" si="2">J7+I8</f>
        <v>15</v>
      </c>
      <c r="K8" s="18"/>
      <c r="L8" s="18"/>
      <c r="M8" s="18"/>
      <c r="N8" s="8" t="str">
        <f t="shared" si="1"/>
        <v/>
      </c>
    </row>
    <row r="9" spans="2:25" ht="20.45" customHeight="1" x14ac:dyDescent="0.25">
      <c r="B9" s="27"/>
      <c r="C9" s="7">
        <v>4</v>
      </c>
      <c r="D9" s="7">
        <v>451110</v>
      </c>
      <c r="E9" s="7" t="s">
        <v>3</v>
      </c>
      <c r="F9" s="10" t="s">
        <v>57</v>
      </c>
      <c r="G9" s="10" t="s">
        <v>56</v>
      </c>
      <c r="H9" s="7" t="str">
        <f t="shared" si="0"/>
        <v/>
      </c>
      <c r="I9" s="7">
        <v>5</v>
      </c>
      <c r="J9" s="7">
        <f t="shared" si="2"/>
        <v>20</v>
      </c>
      <c r="K9" s="19"/>
      <c r="L9" s="19"/>
      <c r="M9" s="19"/>
      <c r="N9" s="7" t="str">
        <f>IF(OR(K9=0,K9=5),IF(OR(L9=0,L9=5),IF(OR(M9=0,M9=5),"",M9),L9),K9)</f>
        <v/>
      </c>
    </row>
    <row r="10" spans="2:25" ht="20.45" customHeight="1" x14ac:dyDescent="0.25">
      <c r="B10" s="27"/>
      <c r="C10" s="8">
        <v>5</v>
      </c>
      <c r="D10" s="8">
        <v>451309</v>
      </c>
      <c r="E10" s="8" t="s">
        <v>3</v>
      </c>
      <c r="F10" s="9" t="s">
        <v>9</v>
      </c>
      <c r="G10" s="9" t="s">
        <v>56</v>
      </c>
      <c r="H10" s="8" t="str">
        <f t="shared" si="0"/>
        <v/>
      </c>
      <c r="I10" s="8">
        <v>5</v>
      </c>
      <c r="J10" s="8">
        <f t="shared" si="2"/>
        <v>25</v>
      </c>
      <c r="K10" s="18"/>
      <c r="L10" s="18"/>
      <c r="M10" s="18"/>
      <c r="N10" s="8" t="str">
        <f t="shared" ref="N10:N41" si="3">IF(OR(K10=0,K10=5),IF(OR(L10=0,L10=5),IF(OR(M10=0,M10=5),"",M10),L10),K10)</f>
        <v/>
      </c>
    </row>
    <row r="11" spans="2:25" ht="20.45" customHeight="1" x14ac:dyDescent="0.25">
      <c r="B11" s="27"/>
      <c r="C11" s="7">
        <v>6</v>
      </c>
      <c r="D11" s="7">
        <v>451340</v>
      </c>
      <c r="E11" s="7" t="s">
        <v>3</v>
      </c>
      <c r="F11" s="10" t="s">
        <v>25</v>
      </c>
      <c r="G11" s="10" t="s">
        <v>56</v>
      </c>
      <c r="H11" s="7" t="str">
        <f t="shared" si="0"/>
        <v/>
      </c>
      <c r="I11" s="7">
        <v>5</v>
      </c>
      <c r="J11" s="7">
        <f t="shared" si="2"/>
        <v>30</v>
      </c>
      <c r="K11" s="19"/>
      <c r="L11" s="19"/>
      <c r="M11" s="19"/>
      <c r="N11" s="7" t="str">
        <f t="shared" si="3"/>
        <v/>
      </c>
    </row>
    <row r="12" spans="2:25" ht="20.45" customHeight="1" x14ac:dyDescent="0.25">
      <c r="B12" s="1"/>
      <c r="C12" s="23"/>
      <c r="D12" s="23"/>
      <c r="E12" s="23"/>
      <c r="F12" s="24"/>
      <c r="G12" s="24"/>
      <c r="H12" s="8">
        <f>SUM(H6:H11)</f>
        <v>0</v>
      </c>
      <c r="I12" s="8">
        <f>SUM(I6:I11)</f>
        <v>30</v>
      </c>
      <c r="J12" s="23"/>
      <c r="K12" s="23"/>
      <c r="L12" s="23"/>
      <c r="M12" s="24"/>
      <c r="N12" s="24"/>
    </row>
    <row r="13" spans="2:25" ht="20.45" customHeight="1" x14ac:dyDescent="0.25">
      <c r="B13" s="27" t="s">
        <v>47</v>
      </c>
      <c r="C13" s="7">
        <v>7</v>
      </c>
      <c r="D13" s="7">
        <v>451505</v>
      </c>
      <c r="E13" s="7" t="s">
        <v>4</v>
      </c>
      <c r="F13" s="10" t="s">
        <v>26</v>
      </c>
      <c r="G13" s="10" t="s">
        <v>55</v>
      </c>
      <c r="H13" s="7" t="str">
        <f t="shared" ref="H13:H18" si="4">IF(K13=0,"",IF(K13&lt;5,I13*1,""))</f>
        <v/>
      </c>
      <c r="I13" s="7">
        <v>5</v>
      </c>
      <c r="J13" s="7">
        <f>J11+I13</f>
        <v>35</v>
      </c>
      <c r="K13" s="19"/>
      <c r="L13" s="19"/>
      <c r="M13" s="19"/>
      <c r="N13" s="7" t="str">
        <f t="shared" si="3"/>
        <v/>
      </c>
      <c r="Y13" s="2"/>
    </row>
    <row r="14" spans="2:25" ht="20.45" customHeight="1" x14ac:dyDescent="0.25">
      <c r="B14" s="27"/>
      <c r="C14" s="8">
        <v>8</v>
      </c>
      <c r="D14" s="8">
        <v>451515</v>
      </c>
      <c r="E14" s="8" t="s">
        <v>4</v>
      </c>
      <c r="F14" s="9" t="s">
        <v>27</v>
      </c>
      <c r="G14" s="9" t="s">
        <v>55</v>
      </c>
      <c r="H14" s="8" t="str">
        <f t="shared" si="4"/>
        <v/>
      </c>
      <c r="I14" s="8">
        <v>5</v>
      </c>
      <c r="J14" s="8">
        <f t="shared" si="2"/>
        <v>40</v>
      </c>
      <c r="K14" s="18"/>
      <c r="L14" s="18"/>
      <c r="M14" s="18"/>
      <c r="N14" s="8" t="str">
        <f t="shared" si="3"/>
        <v/>
      </c>
    </row>
    <row r="15" spans="2:25" ht="20.45" customHeight="1" x14ac:dyDescent="0.25">
      <c r="B15" s="27"/>
      <c r="C15" s="7">
        <v>9</v>
      </c>
      <c r="D15" s="7">
        <v>451334</v>
      </c>
      <c r="E15" s="7" t="s">
        <v>4</v>
      </c>
      <c r="F15" s="10" t="s">
        <v>28</v>
      </c>
      <c r="G15" s="10" t="s">
        <v>56</v>
      </c>
      <c r="H15" s="7" t="str">
        <f t="shared" si="4"/>
        <v/>
      </c>
      <c r="I15" s="7">
        <v>5</v>
      </c>
      <c r="J15" s="7">
        <f t="shared" si="2"/>
        <v>45</v>
      </c>
      <c r="K15" s="19"/>
      <c r="L15" s="19"/>
      <c r="M15" s="19"/>
      <c r="N15" s="7"/>
    </row>
    <row r="16" spans="2:25" ht="20.45" customHeight="1" x14ac:dyDescent="0.25">
      <c r="B16" s="27"/>
      <c r="C16" s="8">
        <v>10</v>
      </c>
      <c r="D16" s="8">
        <v>451344</v>
      </c>
      <c r="E16" s="8" t="s">
        <v>4</v>
      </c>
      <c r="F16" s="9" t="s">
        <v>29</v>
      </c>
      <c r="G16" s="9" t="s">
        <v>56</v>
      </c>
      <c r="H16" s="8" t="str">
        <f t="shared" si="4"/>
        <v/>
      </c>
      <c r="I16" s="8">
        <v>5</v>
      </c>
      <c r="J16" s="8">
        <f t="shared" si="2"/>
        <v>50</v>
      </c>
      <c r="K16" s="18"/>
      <c r="L16" s="18"/>
      <c r="M16" s="18"/>
      <c r="N16" s="8" t="str">
        <f t="shared" si="3"/>
        <v/>
      </c>
      <c r="Y16" s="15"/>
    </row>
    <row r="17" spans="2:20" ht="20.45" customHeight="1" x14ac:dyDescent="0.25">
      <c r="B17" s="27"/>
      <c r="C17" s="7">
        <v>11</v>
      </c>
      <c r="D17" s="7">
        <v>451355</v>
      </c>
      <c r="E17" s="7" t="s">
        <v>4</v>
      </c>
      <c r="F17" s="10" t="s">
        <v>30</v>
      </c>
      <c r="G17" s="10" t="s">
        <v>56</v>
      </c>
      <c r="H17" s="7" t="str">
        <f t="shared" si="4"/>
        <v/>
      </c>
      <c r="I17" s="7">
        <v>5</v>
      </c>
      <c r="J17" s="7">
        <f t="shared" si="2"/>
        <v>55</v>
      </c>
      <c r="K17" s="19"/>
      <c r="L17" s="19"/>
      <c r="M17" s="19"/>
      <c r="N17" s="7" t="str">
        <f t="shared" si="3"/>
        <v/>
      </c>
    </row>
    <row r="18" spans="2:20" ht="20.45" customHeight="1" x14ac:dyDescent="0.25">
      <c r="B18" s="27"/>
      <c r="C18" s="8">
        <v>12</v>
      </c>
      <c r="D18" s="8">
        <v>451112</v>
      </c>
      <c r="E18" s="8" t="s">
        <v>4</v>
      </c>
      <c r="F18" s="9" t="s">
        <v>31</v>
      </c>
      <c r="G18" s="9" t="s">
        <v>56</v>
      </c>
      <c r="H18" s="8" t="str">
        <f t="shared" si="4"/>
        <v/>
      </c>
      <c r="I18" s="8">
        <v>5</v>
      </c>
      <c r="J18" s="8">
        <f t="shared" si="2"/>
        <v>60</v>
      </c>
      <c r="K18" s="18"/>
      <c r="L18" s="18"/>
      <c r="M18" s="18"/>
      <c r="N18" s="8" t="str">
        <f t="shared" si="3"/>
        <v/>
      </c>
    </row>
    <row r="19" spans="2:20" ht="20.45" customHeight="1" x14ac:dyDescent="0.25">
      <c r="B19" s="1"/>
      <c r="C19" s="23"/>
      <c r="D19" s="23"/>
      <c r="E19" s="23"/>
      <c r="F19" s="24"/>
      <c r="G19" s="24"/>
      <c r="H19" s="7">
        <f>SUM(H13:H18)</f>
        <v>0</v>
      </c>
      <c r="I19" s="7">
        <f>SUM(I13:I18)</f>
        <v>30</v>
      </c>
      <c r="J19" s="23"/>
      <c r="K19" s="23"/>
      <c r="L19" s="23"/>
      <c r="M19" s="24"/>
      <c r="N19" s="24"/>
    </row>
    <row r="20" spans="2:20" ht="20.45" customHeight="1" x14ac:dyDescent="0.25">
      <c r="B20" s="27" t="s">
        <v>48</v>
      </c>
      <c r="C20" s="8">
        <v>13</v>
      </c>
      <c r="D20" s="8">
        <v>451525</v>
      </c>
      <c r="E20" s="8" t="s">
        <v>5</v>
      </c>
      <c r="F20" s="9" t="s">
        <v>18</v>
      </c>
      <c r="G20" s="9" t="s">
        <v>56</v>
      </c>
      <c r="H20" s="8" t="str">
        <f t="shared" ref="H20:H25" si="5">IF(K20=0,"",IF(K20&lt;5,I20*1,""))</f>
        <v/>
      </c>
      <c r="I20" s="8">
        <v>5</v>
      </c>
      <c r="J20" s="8">
        <f>J18+I20</f>
        <v>65</v>
      </c>
      <c r="K20" s="18"/>
      <c r="L20" s="18"/>
      <c r="M20" s="18"/>
      <c r="N20" s="8" t="str">
        <f t="shared" si="3"/>
        <v/>
      </c>
      <c r="R20" s="1" t="s">
        <v>60</v>
      </c>
      <c r="S20" s="1" t="s">
        <v>58</v>
      </c>
      <c r="T20" s="1" t="s">
        <v>59</v>
      </c>
    </row>
    <row r="21" spans="2:20" ht="20.45" customHeight="1" x14ac:dyDescent="0.25">
      <c r="B21" s="27"/>
      <c r="C21" s="7">
        <v>14</v>
      </c>
      <c r="D21" s="7">
        <v>451530</v>
      </c>
      <c r="E21" s="7" t="s">
        <v>5</v>
      </c>
      <c r="F21" s="10" t="s">
        <v>19</v>
      </c>
      <c r="G21" s="10" t="s">
        <v>55</v>
      </c>
      <c r="H21" s="7" t="str">
        <f t="shared" si="5"/>
        <v/>
      </c>
      <c r="I21" s="7">
        <v>5</v>
      </c>
      <c r="J21" s="7">
        <f t="shared" si="2"/>
        <v>70</v>
      </c>
      <c r="K21" s="19"/>
      <c r="L21" s="19"/>
      <c r="M21" s="19"/>
      <c r="N21" s="7" t="str">
        <f t="shared" si="3"/>
        <v/>
      </c>
      <c r="P21" s="16"/>
      <c r="Q21" s="2" t="s">
        <v>56</v>
      </c>
      <c r="R21" s="2">
        <f>COUNTIF(G6:G37,"BWL")</f>
        <v>15</v>
      </c>
      <c r="S21" s="2"/>
      <c r="T21" s="2" t="e">
        <f>AVERAGE(N9,N10,N11,N15,N16,N17,N18,N20,N23,N24,N25,N30,N31,N36,N37)</f>
        <v>#DIV/0!</v>
      </c>
    </row>
    <row r="22" spans="2:20" ht="20.45" customHeight="1" x14ac:dyDescent="0.25">
      <c r="B22" s="27"/>
      <c r="C22" s="8">
        <v>15</v>
      </c>
      <c r="D22" s="8">
        <v>451520</v>
      </c>
      <c r="E22" s="8" t="s">
        <v>5</v>
      </c>
      <c r="F22" s="9" t="s">
        <v>20</v>
      </c>
      <c r="G22" s="9" t="s">
        <v>55</v>
      </c>
      <c r="H22" s="8" t="str">
        <f t="shared" si="5"/>
        <v/>
      </c>
      <c r="I22" s="8">
        <v>5</v>
      </c>
      <c r="J22" s="8">
        <f t="shared" si="2"/>
        <v>75</v>
      </c>
      <c r="K22" s="18"/>
      <c r="L22" s="18"/>
      <c r="M22" s="18"/>
      <c r="N22" s="8" t="str">
        <f t="shared" si="3"/>
        <v/>
      </c>
      <c r="P22" s="17"/>
      <c r="Q22" s="2" t="s">
        <v>55</v>
      </c>
      <c r="R22" s="2">
        <f>COUNTIF(G6:G37,"Informatik")</f>
        <v>13</v>
      </c>
      <c r="S22" s="2"/>
      <c r="T22" s="2" t="e">
        <f>AVERAGE(N6,N7,N8,N13,N14,N21,N22,N27,N28,N29,N33,N34,N35)</f>
        <v>#DIV/0!</v>
      </c>
    </row>
    <row r="23" spans="2:20" ht="20.45" customHeight="1" x14ac:dyDescent="0.25">
      <c r="B23" s="27"/>
      <c r="C23" s="7">
        <v>16</v>
      </c>
      <c r="D23" s="7">
        <v>451335</v>
      </c>
      <c r="E23" s="7" t="s">
        <v>5</v>
      </c>
      <c r="F23" s="10" t="s">
        <v>21</v>
      </c>
      <c r="G23" s="10" t="s">
        <v>56</v>
      </c>
      <c r="H23" s="7" t="str">
        <f t="shared" si="5"/>
        <v/>
      </c>
      <c r="I23" s="7">
        <v>5</v>
      </c>
      <c r="J23" s="7">
        <f t="shared" si="2"/>
        <v>80</v>
      </c>
      <c r="K23" s="19"/>
      <c r="L23" s="19"/>
      <c r="M23" s="19"/>
      <c r="N23" s="7" t="str">
        <f t="shared" si="3"/>
        <v/>
      </c>
    </row>
    <row r="24" spans="2:20" ht="20.45" customHeight="1" x14ac:dyDescent="0.25">
      <c r="B24" s="27"/>
      <c r="C24" s="8">
        <v>17</v>
      </c>
      <c r="D24" s="8">
        <v>451339</v>
      </c>
      <c r="E24" s="8" t="s">
        <v>5</v>
      </c>
      <c r="F24" s="9" t="s">
        <v>22</v>
      </c>
      <c r="G24" s="9" t="s">
        <v>56</v>
      </c>
      <c r="H24" s="8" t="str">
        <f t="shared" si="5"/>
        <v/>
      </c>
      <c r="I24" s="8">
        <v>5</v>
      </c>
      <c r="J24" s="8">
        <f t="shared" si="2"/>
        <v>85</v>
      </c>
      <c r="K24" s="18"/>
      <c r="L24" s="18"/>
      <c r="M24" s="18"/>
      <c r="N24" s="8" t="str">
        <f t="shared" si="3"/>
        <v/>
      </c>
    </row>
    <row r="25" spans="2:20" ht="20.45" customHeight="1" x14ac:dyDescent="0.25">
      <c r="B25" s="27"/>
      <c r="C25" s="7">
        <v>18</v>
      </c>
      <c r="D25" s="7">
        <v>451333</v>
      </c>
      <c r="E25" s="7" t="s">
        <v>5</v>
      </c>
      <c r="F25" s="10" t="s">
        <v>23</v>
      </c>
      <c r="G25" s="10" t="s">
        <v>56</v>
      </c>
      <c r="H25" s="7" t="str">
        <f t="shared" si="5"/>
        <v/>
      </c>
      <c r="I25" s="7">
        <v>5</v>
      </c>
      <c r="J25" s="7">
        <f t="shared" si="2"/>
        <v>90</v>
      </c>
      <c r="K25" s="19"/>
      <c r="L25" s="19"/>
      <c r="M25" s="19"/>
      <c r="N25" s="7" t="str">
        <f t="shared" si="3"/>
        <v/>
      </c>
    </row>
    <row r="26" spans="2:20" ht="20.45" customHeight="1" x14ac:dyDescent="0.25">
      <c r="B26" s="1"/>
      <c r="C26" s="23"/>
      <c r="D26" s="23"/>
      <c r="E26" s="23"/>
      <c r="F26" s="24"/>
      <c r="G26" s="24"/>
      <c r="H26" s="8">
        <f>SUM(H20:H25)</f>
        <v>0</v>
      </c>
      <c r="I26" s="8">
        <f>SUM(I20:I25)</f>
        <v>30</v>
      </c>
      <c r="J26" s="23"/>
      <c r="K26" s="23"/>
      <c r="L26" s="23"/>
      <c r="M26" s="24"/>
      <c r="N26" s="24"/>
    </row>
    <row r="27" spans="2:20" ht="20.45" customHeight="1" x14ac:dyDescent="0.25">
      <c r="B27" s="27" t="s">
        <v>49</v>
      </c>
      <c r="C27" s="7">
        <v>19</v>
      </c>
      <c r="D27" s="7">
        <v>451374</v>
      </c>
      <c r="E27" s="7" t="s">
        <v>6</v>
      </c>
      <c r="F27" s="10" t="s">
        <v>24</v>
      </c>
      <c r="G27" s="10" t="s">
        <v>55</v>
      </c>
      <c r="H27" s="7" t="str">
        <f>IF(K27=0,"",IF(K27&lt;5,I27*1,0))</f>
        <v/>
      </c>
      <c r="I27" s="7">
        <v>5</v>
      </c>
      <c r="J27" s="7">
        <f>J25+I27</f>
        <v>95</v>
      </c>
      <c r="K27" s="19"/>
      <c r="L27" s="19"/>
      <c r="M27" s="19"/>
      <c r="N27" s="7" t="str">
        <f t="shared" si="3"/>
        <v/>
      </c>
    </row>
    <row r="28" spans="2:20" ht="20.45" customHeight="1" x14ac:dyDescent="0.25">
      <c r="B28" s="27"/>
      <c r="C28" s="8">
        <v>20</v>
      </c>
      <c r="D28" s="8">
        <v>451535</v>
      </c>
      <c r="E28" s="8" t="s">
        <v>6</v>
      </c>
      <c r="F28" s="9" t="s">
        <v>32</v>
      </c>
      <c r="G28" s="9" t="s">
        <v>55</v>
      </c>
      <c r="H28" s="8" t="str">
        <f>IF(K28=0,"",IF(K28&lt;5,I28*1,0))</f>
        <v/>
      </c>
      <c r="I28" s="8">
        <v>5</v>
      </c>
      <c r="J28" s="8">
        <f t="shared" si="2"/>
        <v>100</v>
      </c>
      <c r="K28" s="18"/>
      <c r="L28" s="18"/>
      <c r="M28" s="18"/>
      <c r="N28" s="8" t="str">
        <f t="shared" si="3"/>
        <v/>
      </c>
    </row>
    <row r="29" spans="2:20" ht="20.45" customHeight="1" x14ac:dyDescent="0.25">
      <c r="B29" s="27"/>
      <c r="C29" s="7">
        <v>21</v>
      </c>
      <c r="D29" s="7">
        <v>451545</v>
      </c>
      <c r="E29" s="7" t="s">
        <v>6</v>
      </c>
      <c r="F29" s="10" t="s">
        <v>33</v>
      </c>
      <c r="G29" s="10" t="s">
        <v>55</v>
      </c>
      <c r="H29" s="7" t="str">
        <f>IF(K29=0,"",IF(K29&lt;5,I29*1,0))</f>
        <v/>
      </c>
      <c r="I29" s="7">
        <v>5</v>
      </c>
      <c r="J29" s="7">
        <f t="shared" si="2"/>
        <v>105</v>
      </c>
      <c r="K29" s="19"/>
      <c r="L29" s="19"/>
      <c r="M29" s="19"/>
      <c r="N29" s="7" t="str">
        <f t="shared" si="3"/>
        <v/>
      </c>
    </row>
    <row r="30" spans="2:20" ht="20.45" customHeight="1" x14ac:dyDescent="0.25">
      <c r="B30" s="27"/>
      <c r="C30" s="8">
        <v>22</v>
      </c>
      <c r="D30" s="8">
        <v>451337</v>
      </c>
      <c r="E30" s="8" t="s">
        <v>6</v>
      </c>
      <c r="F30" s="9" t="s">
        <v>34</v>
      </c>
      <c r="G30" s="9" t="s">
        <v>56</v>
      </c>
      <c r="H30" s="8" t="str">
        <f>IF(K30=0,"",IF(K30&lt;5,I30*1,0))</f>
        <v/>
      </c>
      <c r="I30" s="8">
        <v>5</v>
      </c>
      <c r="J30" s="8">
        <f t="shared" si="2"/>
        <v>110</v>
      </c>
      <c r="K30" s="18"/>
      <c r="L30" s="18"/>
      <c r="M30" s="18"/>
      <c r="N30" s="8" t="str">
        <f t="shared" si="3"/>
        <v/>
      </c>
    </row>
    <row r="31" spans="2:20" ht="20.45" customHeight="1" x14ac:dyDescent="0.25">
      <c r="B31" s="27"/>
      <c r="C31" s="7">
        <v>23</v>
      </c>
      <c r="D31" s="7">
        <v>451360</v>
      </c>
      <c r="E31" s="7" t="s">
        <v>6</v>
      </c>
      <c r="F31" s="10" t="s">
        <v>35</v>
      </c>
      <c r="G31" s="10" t="s">
        <v>56</v>
      </c>
      <c r="H31" s="7" t="str">
        <f>IF(K31=0,"",IF(K31&lt;5,I31*1,0))</f>
        <v/>
      </c>
      <c r="I31" s="7">
        <v>5</v>
      </c>
      <c r="J31" s="7">
        <f t="shared" si="2"/>
        <v>115</v>
      </c>
      <c r="K31" s="19"/>
      <c r="L31" s="19"/>
      <c r="M31" s="19"/>
      <c r="N31" s="7" t="str">
        <f t="shared" si="3"/>
        <v/>
      </c>
    </row>
    <row r="32" spans="2:20" ht="20.45" customHeight="1" x14ac:dyDescent="0.25">
      <c r="B32" s="1"/>
      <c r="C32" s="23"/>
      <c r="D32" s="23"/>
      <c r="E32" s="23"/>
      <c r="F32" s="24"/>
      <c r="G32" s="24"/>
      <c r="H32" s="8">
        <f>SUM(H27:H31)</f>
        <v>0</v>
      </c>
      <c r="I32" s="8">
        <f>SUM(I27:I31)</f>
        <v>25</v>
      </c>
      <c r="J32" s="23"/>
      <c r="K32" s="23"/>
      <c r="L32" s="23"/>
      <c r="M32" s="24"/>
      <c r="N32" s="24"/>
    </row>
    <row r="33" spans="2:15" ht="20.45" customHeight="1" x14ac:dyDescent="0.25">
      <c r="B33" s="27" t="s">
        <v>50</v>
      </c>
      <c r="C33" s="7">
        <v>24</v>
      </c>
      <c r="D33" s="7">
        <v>451550</v>
      </c>
      <c r="E33" s="7" t="s">
        <v>7</v>
      </c>
      <c r="F33" s="10" t="s">
        <v>36</v>
      </c>
      <c r="G33" s="10" t="s">
        <v>55</v>
      </c>
      <c r="H33" s="7" t="str">
        <f>IF(K33=0,"",IF(K33&lt;5,I33*1,""))</f>
        <v/>
      </c>
      <c r="I33" s="7">
        <v>5</v>
      </c>
      <c r="J33" s="7">
        <f>J31+I33</f>
        <v>120</v>
      </c>
      <c r="K33" s="19"/>
      <c r="L33" s="19"/>
      <c r="M33" s="19"/>
      <c r="N33" s="7" t="str">
        <f t="shared" si="3"/>
        <v/>
      </c>
    </row>
    <row r="34" spans="2:15" ht="20.45" customHeight="1" x14ac:dyDescent="0.25">
      <c r="B34" s="27"/>
      <c r="C34" s="8">
        <v>25</v>
      </c>
      <c r="D34" s="8">
        <v>451597</v>
      </c>
      <c r="E34" s="8" t="s">
        <v>7</v>
      </c>
      <c r="F34" s="9" t="s">
        <v>37</v>
      </c>
      <c r="G34" s="9" t="s">
        <v>55</v>
      </c>
      <c r="H34" s="8" t="str">
        <f>IF(K34=0,"",IF(K34&lt;5,I34*1,""))</f>
        <v/>
      </c>
      <c r="I34" s="8">
        <v>5</v>
      </c>
      <c r="J34" s="8">
        <f t="shared" si="2"/>
        <v>125</v>
      </c>
      <c r="K34" s="18"/>
      <c r="L34" s="18"/>
      <c r="M34" s="18"/>
      <c r="N34" s="8"/>
    </row>
    <row r="35" spans="2:15" ht="20.45" customHeight="1" x14ac:dyDescent="0.25">
      <c r="B35" s="27"/>
      <c r="C35" s="7">
        <v>26</v>
      </c>
      <c r="D35" s="7">
        <v>451540</v>
      </c>
      <c r="E35" s="7" t="s">
        <v>7</v>
      </c>
      <c r="F35" s="10" t="s">
        <v>38</v>
      </c>
      <c r="G35" s="10" t="s">
        <v>55</v>
      </c>
      <c r="H35" s="7" t="str">
        <f>IF(K35=0,"",IF(K35&lt;5,I35*1,""))</f>
        <v/>
      </c>
      <c r="I35" s="7">
        <v>5</v>
      </c>
      <c r="J35" s="7">
        <f t="shared" si="2"/>
        <v>130</v>
      </c>
      <c r="K35" s="19"/>
      <c r="L35" s="19"/>
      <c r="M35" s="19"/>
      <c r="N35" s="7"/>
    </row>
    <row r="36" spans="2:15" ht="20.45" customHeight="1" x14ac:dyDescent="0.25">
      <c r="B36" s="27"/>
      <c r="C36" s="8">
        <v>27</v>
      </c>
      <c r="D36" s="8">
        <v>451370</v>
      </c>
      <c r="E36" s="8" t="s">
        <v>7</v>
      </c>
      <c r="F36" s="9" t="s">
        <v>39</v>
      </c>
      <c r="G36" s="9" t="s">
        <v>56</v>
      </c>
      <c r="H36" s="8" t="str">
        <f>IF(K36=0,"",IF(K36&lt;5,I36*1,""))</f>
        <v/>
      </c>
      <c r="I36" s="8">
        <v>5</v>
      </c>
      <c r="J36" s="8">
        <f t="shared" si="2"/>
        <v>135</v>
      </c>
      <c r="K36" s="18"/>
      <c r="L36" s="18"/>
      <c r="M36" s="18"/>
      <c r="N36" s="8"/>
    </row>
    <row r="37" spans="2:15" ht="20.45" customHeight="1" x14ac:dyDescent="0.25">
      <c r="B37" s="27"/>
      <c r="C37" s="7">
        <v>28</v>
      </c>
      <c r="D37" s="7">
        <v>451820</v>
      </c>
      <c r="E37" s="7" t="s">
        <v>7</v>
      </c>
      <c r="F37" s="10" t="s">
        <v>40</v>
      </c>
      <c r="G37" s="10" t="s">
        <v>56</v>
      </c>
      <c r="H37" s="7" t="str">
        <f>IF(K37=0,"",IF(K37&lt;5,I37*1,""))</f>
        <v/>
      </c>
      <c r="I37" s="7">
        <v>5</v>
      </c>
      <c r="J37" s="7">
        <f t="shared" si="2"/>
        <v>140</v>
      </c>
      <c r="K37" s="19"/>
      <c r="L37" s="19"/>
      <c r="M37" s="19"/>
      <c r="N37" s="7" t="str">
        <f t="shared" si="3"/>
        <v/>
      </c>
    </row>
    <row r="38" spans="2:15" ht="20.45" customHeight="1" x14ac:dyDescent="0.25">
      <c r="B38" s="1"/>
      <c r="C38" s="23"/>
      <c r="D38" s="23"/>
      <c r="E38" s="23"/>
      <c r="F38" s="24"/>
      <c r="G38" s="24"/>
      <c r="H38" s="8">
        <f>SUM(H33:H37)</f>
        <v>0</v>
      </c>
      <c r="I38" s="8">
        <f>SUM(I33:I37)</f>
        <v>25</v>
      </c>
      <c r="J38" s="23"/>
      <c r="K38" s="23"/>
      <c r="L38" s="23"/>
      <c r="M38" s="24"/>
      <c r="N38" s="24"/>
    </row>
    <row r="39" spans="2:15" ht="20.45" customHeight="1" x14ac:dyDescent="0.25">
      <c r="B39" s="26" t="s">
        <v>51</v>
      </c>
      <c r="C39" s="7">
        <v>29</v>
      </c>
      <c r="D39" s="7">
        <v>451396</v>
      </c>
      <c r="E39" s="7" t="s">
        <v>8</v>
      </c>
      <c r="F39" s="10" t="s">
        <v>41</v>
      </c>
      <c r="G39" s="10"/>
      <c r="H39" s="7"/>
      <c r="I39" s="7">
        <v>18</v>
      </c>
      <c r="J39" s="7">
        <f>J37+I39</f>
        <v>158</v>
      </c>
      <c r="K39" s="19"/>
      <c r="L39" s="19"/>
      <c r="M39" s="19"/>
      <c r="N39" s="7" t="str">
        <f t="shared" si="3"/>
        <v/>
      </c>
    </row>
    <row r="40" spans="2:15" ht="20.45" customHeight="1" x14ac:dyDescent="0.25">
      <c r="B40" s="26"/>
      <c r="C40" s="8">
        <v>30</v>
      </c>
      <c r="D40" s="8">
        <v>451000</v>
      </c>
      <c r="E40" s="8" t="s">
        <v>8</v>
      </c>
      <c r="F40" s="9" t="s">
        <v>42</v>
      </c>
      <c r="G40" s="9"/>
      <c r="H40" s="8"/>
      <c r="I40" s="8">
        <v>10</v>
      </c>
      <c r="J40" s="8">
        <f t="shared" si="2"/>
        <v>168</v>
      </c>
      <c r="K40" s="18"/>
      <c r="L40" s="18"/>
      <c r="M40" s="18"/>
      <c r="N40" s="8" t="str">
        <f t="shared" si="3"/>
        <v/>
      </c>
    </row>
    <row r="41" spans="2:15" ht="20.45" customHeight="1" x14ac:dyDescent="0.25">
      <c r="B41" s="26"/>
      <c r="C41" s="7">
        <v>31</v>
      </c>
      <c r="D41" s="7">
        <v>451001</v>
      </c>
      <c r="E41" s="7" t="s">
        <v>8</v>
      </c>
      <c r="F41" s="10" t="s">
        <v>43</v>
      </c>
      <c r="G41" s="10"/>
      <c r="H41" s="7"/>
      <c r="I41" s="7">
        <v>2</v>
      </c>
      <c r="J41" s="7">
        <f t="shared" si="2"/>
        <v>170</v>
      </c>
      <c r="K41" s="19"/>
      <c r="L41" s="19"/>
      <c r="M41" s="19"/>
      <c r="N41" s="7" t="str">
        <f t="shared" si="3"/>
        <v/>
      </c>
    </row>
    <row r="42" spans="2:15" ht="20.45" customHeight="1" x14ac:dyDescent="0.25">
      <c r="B42" s="12"/>
      <c r="C42" s="23"/>
      <c r="D42" s="23"/>
      <c r="E42" s="23"/>
      <c r="F42" s="24"/>
      <c r="G42" s="24"/>
      <c r="H42" s="8">
        <f>SUM(H39:H41)</f>
        <v>0</v>
      </c>
      <c r="I42" s="8">
        <f>SUM(I39:I41)</f>
        <v>30</v>
      </c>
      <c r="J42" s="23"/>
      <c r="K42" s="23"/>
      <c r="L42" s="23"/>
      <c r="M42" s="24"/>
      <c r="N42" s="24"/>
    </row>
    <row r="43" spans="2:15" ht="20.45" customHeight="1" x14ac:dyDescent="0.25">
      <c r="B43" s="1"/>
      <c r="C43" s="11"/>
      <c r="D43" s="11"/>
      <c r="E43" s="11"/>
      <c r="F43" s="11"/>
      <c r="G43" s="11"/>
      <c r="H43" s="3">
        <f>H12+H19+H26+H32+H38</f>
        <v>0</v>
      </c>
      <c r="I43" s="3" t="s">
        <v>61</v>
      </c>
      <c r="J43" s="3">
        <f>I12+I19+I26+I32+I38+I42</f>
        <v>170</v>
      </c>
      <c r="K43" s="3"/>
      <c r="L43" s="3"/>
      <c r="M43" s="3"/>
      <c r="N43" s="4" t="e">
        <f>AVERAGE(N6:N41)</f>
        <v>#DIV/0!</v>
      </c>
      <c r="O43" s="2"/>
    </row>
    <row r="44" spans="2:15" ht="20.45" customHeight="1" x14ac:dyDescent="0.25"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</row>
    <row r="45" spans="2:15" s="1" customFormat="1" ht="20.45" customHeight="1" x14ac:dyDescent="0.25"/>
    <row r="46" spans="2:15" s="1" customFormat="1" hidden="1" x14ac:dyDescent="0.25"/>
    <row r="47" spans="2:15" s="1" customFormat="1" x14ac:dyDescent="0.25"/>
    <row r="48" spans="2:15" s="1" customFormat="1" x14ac:dyDescent="0.25"/>
    <row r="49" s="1" customFormat="1" x14ac:dyDescent="0.25"/>
    <row r="50" s="1" customFormat="1" x14ac:dyDescent="0.25"/>
    <row r="51" s="1" customFormat="1" x14ac:dyDescent="0.25"/>
    <row r="52" s="1" customFormat="1" hidden="1" x14ac:dyDescent="0.25"/>
    <row r="53" s="1" customFormat="1" hidden="1" x14ac:dyDescent="0.25"/>
    <row r="54" s="1" customFormat="1" hidden="1" x14ac:dyDescent="0.25"/>
  </sheetData>
  <sheetProtection algorithmName="SHA-512" hashValue="9pE9L+kcG+Zdsi/u2/KGpX0ICb6xMUYyKUaHCUB6s5QnkGBw47WVXvhXpSbiNkIvHCxnjh88VUGnotlq1scqvg==" saltValue="7m7M31M4LaisdBWh+QopjQ==" spinCount="100000" sheet="1" objects="1" scenarios="1" selectLockedCells="1"/>
  <mergeCells count="7">
    <mergeCell ref="G2:J2"/>
    <mergeCell ref="B39:B41"/>
    <mergeCell ref="B6:B11"/>
    <mergeCell ref="B13:B18"/>
    <mergeCell ref="B20:B25"/>
    <mergeCell ref="B27:B31"/>
    <mergeCell ref="B33:B37"/>
  </mergeCells>
  <conditionalFormatting sqref="N43">
    <cfRule type="colorScale" priority="1">
      <colorScale>
        <cfvo type="num" val="1"/>
        <cfvo type="num" val="1.85"/>
        <cfvo type="num" val="2.7"/>
        <color rgb="FF92D050"/>
        <color rgb="FFFFEB84"/>
        <color rgb="FFFF0000"/>
      </colorScale>
    </cfRule>
  </conditionalFormatting>
  <pageMargins left="0.7" right="0.7" top="0.78740157499999996" bottom="0.78740157499999996" header="0.3" footer="0.3"/>
  <pageSetup paperSize="9" scale="51" orientation="portrait" horizontalDpi="0" verticalDpi="0" r:id="rId1"/>
  <colBreaks count="1" manualBreakCount="1">
    <brk id="16" max="46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Tabelle1</vt:lpstr>
      <vt:lpstr>Tabelle1!Druckbereich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</dc:creator>
  <cp:lastModifiedBy>Christian</cp:lastModifiedBy>
  <dcterms:created xsi:type="dcterms:W3CDTF">2019-01-06T14:05:33Z</dcterms:created>
  <dcterms:modified xsi:type="dcterms:W3CDTF">2019-01-11T16:16:29Z</dcterms:modified>
</cp:coreProperties>
</file>