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850" windowHeight="11310" activeTab="2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6" i="1" l="1"/>
  <c r="E605" i="1"/>
  <c r="E604" i="1"/>
  <c r="E603" i="1"/>
  <c r="E602" i="1"/>
  <c r="E601" i="1"/>
  <c r="E600" i="1"/>
  <c r="C2" i="2"/>
  <c r="C3" i="2"/>
  <c r="C4" i="2"/>
  <c r="C5" i="2"/>
  <c r="C6" i="2"/>
  <c r="C7" i="2"/>
  <c r="C1" i="2"/>
  <c r="E599" i="1"/>
  <c r="E594" i="1"/>
  <c r="E595" i="1"/>
  <c r="E596" i="1"/>
  <c r="E597" i="1"/>
  <c r="E598" i="1"/>
  <c r="C589" i="1"/>
  <c r="E589" i="1" s="1"/>
  <c r="C590" i="1"/>
  <c r="E590" i="1" s="1"/>
  <c r="C591" i="1"/>
  <c r="E591" i="1" s="1"/>
  <c r="C592" i="1"/>
  <c r="E592" i="1" s="1"/>
  <c r="C593" i="1"/>
  <c r="E593" i="1" s="1"/>
  <c r="C588" i="1"/>
  <c r="E588" i="1" s="1"/>
  <c r="C584" i="1" l="1"/>
  <c r="C585" i="1"/>
  <c r="E585" i="1" s="1"/>
  <c r="C586" i="1"/>
  <c r="C587" i="1"/>
  <c r="C583" i="1"/>
  <c r="E583" i="1"/>
  <c r="E584" i="1"/>
  <c r="E586" i="1"/>
  <c r="E587" i="1"/>
  <c r="E578" i="1"/>
  <c r="E579" i="1"/>
  <c r="E580" i="1"/>
  <c r="E581" i="1"/>
  <c r="E582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0" i="1" l="1"/>
  <c r="E561" i="1"/>
  <c r="E562" i="1"/>
  <c r="E563" i="1"/>
  <c r="H559" i="1"/>
  <c r="H558" i="1"/>
  <c r="H556" i="1"/>
  <c r="E559" i="1"/>
  <c r="E558" i="1"/>
  <c r="E557" i="1"/>
  <c r="E556" i="1"/>
  <c r="H555" i="1"/>
  <c r="H554" i="1"/>
  <c r="H553" i="1"/>
  <c r="H552" i="1"/>
  <c r="E553" i="1"/>
  <c r="E554" i="1"/>
  <c r="E555" i="1"/>
  <c r="E552" i="1"/>
  <c r="E551" i="1"/>
  <c r="D551" i="1" s="1"/>
  <c r="E548" i="1"/>
  <c r="D548" i="1" s="1"/>
  <c r="E549" i="1"/>
  <c r="D549" i="1" s="1"/>
  <c r="E550" i="1"/>
  <c r="D550" i="1" s="1"/>
  <c r="D545" i="1"/>
  <c r="D546" i="1"/>
  <c r="D547" i="1"/>
  <c r="E543" i="1"/>
  <c r="D543" i="1" s="1"/>
  <c r="E544" i="1"/>
  <c r="D544" i="1" s="1"/>
  <c r="E540" i="1"/>
  <c r="D540" i="1" s="1"/>
  <c r="E541" i="1"/>
  <c r="D541" i="1" s="1"/>
  <c r="E537" i="1"/>
  <c r="D537" i="1" s="1"/>
  <c r="E538" i="1"/>
  <c r="D538" i="1" s="1"/>
  <c r="E534" i="1"/>
  <c r="D534" i="1" s="1"/>
  <c r="E535" i="1"/>
  <c r="D535" i="1" s="1"/>
  <c r="E533" i="1"/>
  <c r="D533" i="1" s="1"/>
  <c r="E539" i="1"/>
  <c r="D539" i="1" s="1"/>
  <c r="E542" i="1"/>
  <c r="D542" i="1" s="1"/>
  <c r="E536" i="1"/>
  <c r="D536" i="1" s="1"/>
  <c r="E532" i="1" l="1"/>
  <c r="E531" i="1"/>
  <c r="E530" i="1"/>
  <c r="E529" i="1"/>
  <c r="E528" i="1"/>
  <c r="E527" i="1"/>
  <c r="E526" i="1"/>
  <c r="E524" i="1"/>
  <c r="E525" i="1"/>
  <c r="E523" i="1"/>
  <c r="E519" i="1"/>
  <c r="E520" i="1"/>
  <c r="E521" i="1"/>
  <c r="E522" i="1"/>
  <c r="E515" i="1"/>
  <c r="E516" i="1"/>
  <c r="E517" i="1"/>
  <c r="E518" i="1"/>
  <c r="E512" i="1"/>
  <c r="E513" i="1"/>
  <c r="E514" i="1"/>
  <c r="E508" i="1" l="1"/>
  <c r="D508" i="1" s="1"/>
  <c r="E509" i="1"/>
  <c r="D509" i="1" s="1"/>
  <c r="E510" i="1"/>
  <c r="D510" i="1" s="1"/>
  <c r="E507" i="1"/>
  <c r="D507" i="1" s="1"/>
  <c r="E503" i="1"/>
  <c r="E504" i="1"/>
  <c r="E505" i="1"/>
  <c r="E506" i="1"/>
  <c r="E499" i="1"/>
  <c r="E500" i="1"/>
  <c r="E501" i="1"/>
  <c r="E502" i="1"/>
  <c r="E494" i="1" l="1"/>
  <c r="E495" i="1"/>
  <c r="E496" i="1"/>
  <c r="E497" i="1"/>
  <c r="E498" i="1"/>
  <c r="E493" i="1"/>
  <c r="E492" i="1"/>
  <c r="E491" i="1"/>
  <c r="E490" i="1"/>
  <c r="E489" i="1"/>
  <c r="E484" i="1"/>
  <c r="E485" i="1"/>
  <c r="E486" i="1"/>
  <c r="E487" i="1"/>
  <c r="E488" i="1"/>
  <c r="E480" i="1"/>
  <c r="E481" i="1"/>
  <c r="E482" i="1"/>
  <c r="E483" i="1"/>
  <c r="E475" i="1"/>
  <c r="E476" i="1"/>
  <c r="E477" i="1"/>
  <c r="E478" i="1"/>
  <c r="E479" i="1"/>
  <c r="E470" i="1"/>
  <c r="E471" i="1"/>
  <c r="E472" i="1"/>
  <c r="E473" i="1"/>
  <c r="E474" i="1"/>
  <c r="E465" i="1"/>
  <c r="E466" i="1"/>
  <c r="E467" i="1"/>
  <c r="E468" i="1"/>
  <c r="E469" i="1"/>
  <c r="E460" i="1"/>
  <c r="E461" i="1"/>
  <c r="E462" i="1"/>
  <c r="E463" i="1"/>
  <c r="E464" i="1"/>
  <c r="E448" i="1" l="1"/>
  <c r="E449" i="1"/>
  <c r="E450" i="1"/>
  <c r="E451" i="1"/>
  <c r="E454" i="1"/>
  <c r="E455" i="1"/>
  <c r="E456" i="1"/>
  <c r="E457" i="1"/>
  <c r="E458" i="1"/>
  <c r="E459" i="1"/>
  <c r="E453" i="1"/>
  <c r="E452" i="1"/>
  <c r="E447" i="1" l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4" i="1"/>
  <c r="E432" i="1"/>
  <c r="E431" i="1"/>
  <c r="E430" i="1"/>
  <c r="E426" i="1"/>
  <c r="E427" i="1"/>
  <c r="E428" i="1"/>
  <c r="E429" i="1"/>
  <c r="E422" i="1"/>
  <c r="E423" i="1"/>
  <c r="E424" i="1"/>
  <c r="E425" i="1"/>
  <c r="E421" i="1"/>
  <c r="E420" i="1"/>
  <c r="E419" i="1"/>
  <c r="E418" i="1"/>
  <c r="E414" i="1"/>
  <c r="E415" i="1"/>
  <c r="E416" i="1"/>
  <c r="E417" i="1"/>
  <c r="E410" i="1"/>
  <c r="E411" i="1"/>
  <c r="E412" i="1"/>
  <c r="E413" i="1"/>
  <c r="E406" i="1"/>
  <c r="E407" i="1"/>
  <c r="E408" i="1"/>
  <c r="E409" i="1"/>
  <c r="E402" i="1"/>
  <c r="E403" i="1"/>
  <c r="E404" i="1"/>
  <c r="E405" i="1"/>
  <c r="E398" i="1"/>
  <c r="E399" i="1"/>
  <c r="E400" i="1"/>
  <c r="E401" i="1"/>
  <c r="E394" i="1"/>
  <c r="E395" i="1"/>
  <c r="E396" i="1"/>
  <c r="E397" i="1"/>
  <c r="E390" i="1"/>
  <c r="E391" i="1"/>
  <c r="E392" i="1"/>
  <c r="E393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4" i="1" l="1"/>
  <c r="E375" i="1"/>
  <c r="E376" i="1"/>
  <c r="E377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2" i="1"/>
  <c r="E351" i="1"/>
  <c r="E348" i="1"/>
  <c r="E349" i="1"/>
  <c r="E350" i="1"/>
  <c r="E347" i="1"/>
  <c r="E354" i="1"/>
  <c r="E353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0" i="1" l="1"/>
  <c r="E331" i="1"/>
  <c r="E332" i="1"/>
  <c r="E329" i="1"/>
  <c r="E323" i="1"/>
  <c r="E324" i="1"/>
  <c r="E325" i="1"/>
  <c r="E326" i="1"/>
  <c r="E327" i="1"/>
  <c r="E328" i="1"/>
  <c r="E319" i="1"/>
  <c r="E322" i="1"/>
  <c r="E321" i="1"/>
  <c r="E320" i="1"/>
  <c r="E318" i="1"/>
  <c r="E314" i="1"/>
  <c r="E317" i="1"/>
  <c r="E316" i="1"/>
  <c r="E315" i="1"/>
  <c r="E313" i="1"/>
  <c r="E312" i="1"/>
  <c r="E311" i="1"/>
  <c r="E310" i="1"/>
  <c r="E309" i="1"/>
  <c r="E308" i="1"/>
  <c r="E307" i="1"/>
  <c r="E303" i="1"/>
  <c r="E304" i="1"/>
  <c r="E305" i="1"/>
  <c r="E306" i="1"/>
  <c r="E300" i="1" l="1"/>
  <c r="D302" i="1"/>
  <c r="E302" i="1" s="1"/>
  <c r="D301" i="1"/>
  <c r="E301" i="1" s="1"/>
  <c r="D299" i="1"/>
  <c r="E299" i="1" s="1"/>
  <c r="D298" i="1"/>
  <c r="E298" i="1" s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5" i="1" l="1"/>
  <c r="E276" i="1"/>
  <c r="E277" i="1"/>
  <c r="E278" i="1"/>
  <c r="E271" i="1"/>
  <c r="E272" i="1"/>
  <c r="E273" i="1"/>
  <c r="E274" i="1"/>
  <c r="E267" i="1"/>
  <c r="E268" i="1"/>
  <c r="E269" i="1"/>
  <c r="E270" i="1"/>
  <c r="E263" i="1"/>
  <c r="E264" i="1"/>
  <c r="E265" i="1"/>
  <c r="E266" i="1"/>
  <c r="E259" i="1"/>
  <c r="E260" i="1"/>
  <c r="E261" i="1"/>
  <c r="E262" i="1"/>
  <c r="E256" i="1"/>
  <c r="E257" i="1"/>
  <c r="E258" i="1"/>
  <c r="E255" i="1"/>
  <c r="E251" i="1"/>
  <c r="E252" i="1"/>
  <c r="E253" i="1"/>
  <c r="E254" i="1"/>
  <c r="E247" i="1"/>
  <c r="E248" i="1"/>
  <c r="E249" i="1"/>
  <c r="E250" i="1"/>
  <c r="E244" i="1"/>
  <c r="E245" i="1"/>
  <c r="E246" i="1"/>
  <c r="E243" i="1"/>
  <c r="E239" i="1"/>
  <c r="E240" i="1"/>
  <c r="E241" i="1"/>
  <c r="E242" i="1"/>
  <c r="E235" i="1"/>
  <c r="E236" i="1"/>
  <c r="E237" i="1"/>
  <c r="E238" i="1"/>
  <c r="E231" i="1"/>
  <c r="E232" i="1"/>
  <c r="E233" i="1"/>
  <c r="E234" i="1"/>
  <c r="E230" i="1"/>
  <c r="E229" i="1"/>
  <c r="E225" i="1"/>
  <c r="E226" i="1"/>
  <c r="E227" i="1"/>
  <c r="E228" i="1"/>
  <c r="E221" i="1" l="1"/>
  <c r="E222" i="1"/>
  <c r="E223" i="1"/>
  <c r="E224" i="1"/>
  <c r="E220" i="1" l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6" i="1"/>
  <c r="E197" i="1"/>
  <c r="E198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79" i="1" l="1"/>
  <c r="E180" i="1"/>
  <c r="E181" i="1"/>
  <c r="E182" i="1"/>
  <c r="E178" i="1"/>
  <c r="E177" i="1"/>
  <c r="E176" i="1"/>
  <c r="E175" i="1"/>
  <c r="E174" i="1"/>
  <c r="E173" i="1"/>
  <c r="E172" i="1"/>
  <c r="E171" i="1"/>
  <c r="E170" i="1"/>
  <c r="B7" i="3"/>
  <c r="B8" i="3"/>
  <c r="B9" i="3"/>
  <c r="B6" i="3"/>
  <c r="A3" i="3"/>
  <c r="E169" i="1"/>
  <c r="E168" i="1"/>
  <c r="E167" i="1"/>
  <c r="E166" i="1"/>
  <c r="E165" i="1"/>
  <c r="E164" i="1"/>
  <c r="E159" i="1"/>
  <c r="E160" i="1"/>
  <c r="E161" i="1"/>
  <c r="E162" i="1"/>
  <c r="E163" i="1"/>
  <c r="E158" i="1"/>
  <c r="E151" i="1" l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0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1" i="1"/>
  <c r="H120" i="1"/>
  <c r="E119" i="1"/>
  <c r="E120" i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7" i="1"/>
  <c r="D107" i="1" s="1"/>
  <c r="E106" i="1"/>
  <c r="D106" i="1" s="1"/>
  <c r="D102" i="1"/>
  <c r="D103" i="1"/>
  <c r="D104" i="1"/>
  <c r="D105" i="1"/>
  <c r="D101" i="1"/>
  <c r="E100" i="1"/>
  <c r="D100" i="1" s="1"/>
  <c r="D99" i="1" l="1"/>
  <c r="D98" i="1"/>
  <c r="D97" i="1"/>
  <c r="D96" i="1"/>
  <c r="D94" i="1"/>
  <c r="D95" i="1"/>
  <c r="D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0" i="1"/>
  <c r="E71" i="1"/>
  <c r="E72" i="1"/>
  <c r="E73" i="1"/>
  <c r="E74" i="1"/>
  <c r="E68" i="1"/>
  <c r="E69" i="1"/>
  <c r="E67" i="1"/>
  <c r="D59" i="1" l="1"/>
  <c r="D60" i="1"/>
  <c r="D61" i="1"/>
  <c r="D58" i="1"/>
  <c r="E53" i="1"/>
  <c r="E52" i="1"/>
  <c r="E54" i="1"/>
  <c r="E55" i="1"/>
  <c r="E56" i="1"/>
  <c r="E57" i="1"/>
  <c r="D49" i="1" l="1"/>
  <c r="D50" i="1"/>
  <c r="D51" i="1"/>
  <c r="D48" i="1"/>
  <c r="E44" i="1"/>
  <c r="E45" i="1"/>
  <c r="E46" i="1"/>
  <c r="E47" i="1"/>
  <c r="E43" i="1"/>
  <c r="E42" i="1"/>
  <c r="E41" i="1"/>
  <c r="E36" i="1"/>
  <c r="E37" i="1"/>
  <c r="E38" i="1"/>
  <c r="E39" i="1"/>
  <c r="E40" i="1"/>
  <c r="E35" i="1"/>
  <c r="E27" i="1"/>
  <c r="E28" i="1"/>
  <c r="E29" i="1"/>
  <c r="E24" i="1"/>
  <c r="E25" i="1"/>
  <c r="E26" i="1"/>
  <c r="E31" i="1"/>
  <c r="E32" i="1"/>
  <c r="E33" i="1"/>
  <c r="E34" i="1"/>
  <c r="E30" i="1"/>
  <c r="E19" i="1"/>
  <c r="E20" i="1"/>
  <c r="E21" i="1"/>
  <c r="E22" i="1"/>
  <c r="E23" i="1"/>
  <c r="E18" i="1"/>
  <c r="D11" i="1"/>
  <c r="D12" i="1"/>
  <c r="D13" i="1"/>
  <c r="D14" i="1"/>
  <c r="D15" i="1"/>
  <c r="D16" i="1"/>
  <c r="D17" i="1"/>
  <c r="D10" i="1"/>
  <c r="E8" i="1"/>
  <c r="E9" i="1"/>
  <c r="E7" i="1"/>
  <c r="E6" i="1"/>
  <c r="E3" i="1"/>
  <c r="E4" i="1"/>
  <c r="E5" i="1"/>
  <c r="E2" i="1"/>
  <c r="E511" i="1" l="1"/>
</calcChain>
</file>

<file path=xl/sharedStrings.xml><?xml version="1.0" encoding="utf-8"?>
<sst xmlns="http://schemas.openxmlformats.org/spreadsheetml/2006/main" count="1221" uniqueCount="263">
  <si>
    <t>SMILES</t>
  </si>
  <si>
    <t>Temperature</t>
  </si>
  <si>
    <t>Zero-shear viscosity</t>
  </si>
  <si>
    <t>Is gel</t>
  </si>
  <si>
    <t>Additive concentration</t>
  </si>
  <si>
    <t>CTAB/additive</t>
  </si>
  <si>
    <t>CTAB concentration (mM)</t>
  </si>
  <si>
    <t>C1=CC=C2C(=C1)C=CC(=O)O2</t>
  </si>
  <si>
    <t>coumarin</t>
  </si>
  <si>
    <t>coumarin-3-carbonacid</t>
  </si>
  <si>
    <t>7-methyl-coumarin</t>
  </si>
  <si>
    <t>6-methylcoumarin</t>
  </si>
  <si>
    <t>Trivial name</t>
  </si>
  <si>
    <t>6-ethyl coumarin</t>
  </si>
  <si>
    <t>6-n-butylcoumarin</t>
  </si>
  <si>
    <t>6-n pentyl coumarin</t>
  </si>
  <si>
    <t>6n-octyl coumarin</t>
  </si>
  <si>
    <t>6-n dodecyl coumarin</t>
  </si>
  <si>
    <t>6-n cetyl coumarin</t>
  </si>
  <si>
    <t>6-tert butyl coumarin</t>
  </si>
  <si>
    <t>7-hydroxycoumarin</t>
  </si>
  <si>
    <t>7-methoxycoumarin</t>
  </si>
  <si>
    <t>OC(=O)C1=Cc2ccccc2OC1=O</t>
  </si>
  <si>
    <t>CC1=CC2=C(C=C1)C=CC(=O)O2</t>
  </si>
  <si>
    <t>CC1=CC2=C(C=C1)OC(=O)C=C2</t>
  </si>
  <si>
    <t xml:space="preserve">CCC1=CC2=C(C=C1)OC(=O)C=C2 </t>
  </si>
  <si>
    <t>CCCCC1=CC2=C(C=C1)OC(=O)C=C2</t>
  </si>
  <si>
    <t>CCCCCC1=CC2=C(C=C1)OC(=O)C=C2</t>
  </si>
  <si>
    <t>CCCCCCCCC1=CC2=C(C=C1)OC(=O)C=C2</t>
  </si>
  <si>
    <t>CCCCCCCCCCC1=CC2=C(C=C1)OC(=O)C=C2</t>
  </si>
  <si>
    <t>CCCCCCCCCCCCCCCCC1=CC2=C(C=C1)OC(=O)C=C2</t>
  </si>
  <si>
    <t>C(C)(C)(C)C1=CC2=C(C=C1)OC(=O)C=C2</t>
  </si>
  <si>
    <t>c1cc(cc2c1ccc(=O)o2)O</t>
  </si>
  <si>
    <t>c1cc(cc2c1ccc(=O)o2)OC</t>
  </si>
  <si>
    <t>9-anthrylmethanol</t>
  </si>
  <si>
    <t>OCc1c2ccccc2cc2ccccc21</t>
  </si>
  <si>
    <t>2,2,2-trifluoro-1-(9-anthtyl-ethanol)</t>
  </si>
  <si>
    <t>FC(F)(F)C(O)c1c2ccccc2cc2ccccc21</t>
  </si>
  <si>
    <t>O=C(O)c1ccccc1N</t>
  </si>
  <si>
    <t>Anthranilic acid</t>
  </si>
  <si>
    <t>3-phenylpropanoic acid (PPA)</t>
  </si>
  <si>
    <t>O=C(O)CCc1ccccc1</t>
  </si>
  <si>
    <t>3-phenylprop-2-enoic acid (PPE)</t>
  </si>
  <si>
    <t>O=C(O)/C=C\c1ccccc1</t>
  </si>
  <si>
    <t>3-phenylprop-2-inoic-acid (PPY)</t>
  </si>
  <si>
    <t>O=C(O)C#Cc1ccccc1</t>
  </si>
  <si>
    <t>3-hydroxy-naphtalene-2-carboxylate</t>
  </si>
  <si>
    <t>c1ccccc1C(O)=O</t>
  </si>
  <si>
    <t>Benzoic acid</t>
  </si>
  <si>
    <t>Cc1ccc(cc1)C(O)=O</t>
  </si>
  <si>
    <t>para-methylsalicylic acid</t>
  </si>
  <si>
    <t>[O-]C(=O)c1ccc(/N=N/c2ccccc2)cc1</t>
  </si>
  <si>
    <t>4-[(E)-phenyldiazenyl] benzoate</t>
  </si>
  <si>
    <t>O=C([O-])c1ccccc1N</t>
  </si>
  <si>
    <t>Anthranilic acid ionized</t>
  </si>
  <si>
    <t>O=C([O-])CCc1ccccc1</t>
  </si>
  <si>
    <t>O=C([O-])/C=C\c1ccccc1</t>
  </si>
  <si>
    <t>O=C([O-])C#Cc1ccccc1</t>
  </si>
  <si>
    <t>c1ccccc1C([O-])=O</t>
  </si>
  <si>
    <t>O=C([O-])c1cc2ccccc2cc1O</t>
  </si>
  <si>
    <t>Benzoate</t>
  </si>
  <si>
    <t>Sodium tert-butyl benzene sulfonate</t>
  </si>
  <si>
    <t>CC(C)(C)c1ccc(S(=O)(=O)[O-])cc1</t>
  </si>
  <si>
    <t>Soidum isobutyl benzene sulfonate</t>
  </si>
  <si>
    <t>CCC(C)c1ccc(S(=O)(=O)[O-])cc1</t>
  </si>
  <si>
    <t>Sodum butyl benzene sulfonate</t>
  </si>
  <si>
    <t>CCCCc1ccc(S(=O)(=O)[O-])cc1</t>
  </si>
  <si>
    <t>maleic acid (half-dissociated)</t>
  </si>
  <si>
    <t>mealeic acid (dissociated)</t>
  </si>
  <si>
    <t>C(=CC(=O)O)C(=O)[O-]</t>
  </si>
  <si>
    <t>C(=CC(=O)[O-])C(=O)[O-]</t>
  </si>
  <si>
    <t>citrci acid</t>
  </si>
  <si>
    <t>C(C(=O)O)C(CC(=O)O)(C(=O)O)O</t>
  </si>
  <si>
    <t>citric acid (2-dissociated)</t>
  </si>
  <si>
    <t>C(C(=O)[O-])C(CC(=O)O)(C(=O)[O-])O</t>
  </si>
  <si>
    <t>citric acid (3-diccociated)</t>
  </si>
  <si>
    <t>C(C(=O)[O-])C(CC(=O)[O-])(C(=O)[O-])O</t>
  </si>
  <si>
    <t>Salicylic acid</t>
  </si>
  <si>
    <t>C1=CC=C(C(=C1)C(=O)O)O</t>
  </si>
  <si>
    <t>Sodium salicilate</t>
  </si>
  <si>
    <t>C1=CC=C(C(=C1)C(=O)[O-])O</t>
  </si>
  <si>
    <t>p-methyl salicylic acid</t>
  </si>
  <si>
    <t>p-methyl salicylate</t>
  </si>
  <si>
    <t>Cc1ccc(cc1)C([O-])=O</t>
  </si>
  <si>
    <t>3-Hydroxy-2-naphthoic acid</t>
  </si>
  <si>
    <t>C1=CC=C2C=C(C(=CC2=C1)C(=O)O)O</t>
  </si>
  <si>
    <t>3--Hydroxy-2-naphtocarboxylate</t>
  </si>
  <si>
    <t>C1=CC=C2C=C(C(=CC2=C1)C(=O)[O-])O</t>
  </si>
  <si>
    <t>1-naphtol</t>
  </si>
  <si>
    <t>C1=CC=C2C(=C1)C=CC=C2O</t>
  </si>
  <si>
    <t>2-naphtol</t>
  </si>
  <si>
    <t>C1=CC=C2C=C(C=CC2=C1)O</t>
  </si>
  <si>
    <t>C1=CC=C2C(=C1)C=CC=C2(OC)</t>
  </si>
  <si>
    <t>1-methoxynaphtalene</t>
  </si>
  <si>
    <t>2-methoxynaphtalene</t>
  </si>
  <si>
    <t>C1=CC=C2C=C(C=CC2=C1)(OC)</t>
  </si>
  <si>
    <t>2,3-dihydroxynaphtalene</t>
  </si>
  <si>
    <t>C1=CC=C2C=C(C(=CC2=C1)O)O</t>
  </si>
  <si>
    <t>2,7-dihydroxynaphtalene</t>
  </si>
  <si>
    <t>C1=CC(=CC2=C1C=CC(=C2)O)O</t>
  </si>
  <si>
    <t>Sodium ,2-dithiobenzoate</t>
  </si>
  <si>
    <t>[O-]C(=O)c1ccccc1SSc1ccccc1C([O-])=O</t>
  </si>
  <si>
    <t>M(CTAB)</t>
  </si>
  <si>
    <t>mM</t>
  </si>
  <si>
    <t>Propyl gallate</t>
  </si>
  <si>
    <t>Oc1cc(cc(O)c1O)C(=O)OC</t>
  </si>
  <si>
    <t>Oc1cc(cc(O)c1O)C(=O)OCCC</t>
  </si>
  <si>
    <t>propyl gallata</t>
  </si>
  <si>
    <t>Gallic acid</t>
  </si>
  <si>
    <t>Methyl gallate</t>
  </si>
  <si>
    <t>Ethyl gallate</t>
  </si>
  <si>
    <t>Butyl gallate</t>
  </si>
  <si>
    <t>Oc1cc(cc(O)c1O)C(=O)O</t>
  </si>
  <si>
    <t>Oc1cc(cc(O)c1O)C(=O)OCC</t>
  </si>
  <si>
    <t>Oc1cc(cc(O)c1O)C(=O)OCCCC</t>
  </si>
  <si>
    <t>Hydroxycinnamc acid</t>
  </si>
  <si>
    <t>p-coumaric acid</t>
  </si>
  <si>
    <t>caffeic acid</t>
  </si>
  <si>
    <t>ferullic acid</t>
  </si>
  <si>
    <t>sinapic acid</t>
  </si>
  <si>
    <t>C1=CC(=CC(=C1)O)C=CC(=O)O</t>
  </si>
  <si>
    <t>C1=CC(=CC=C1C=CC(=O)O)O</t>
  </si>
  <si>
    <t>C1=CC(=C(C=C1C=CC(=O)O)O)O</t>
  </si>
  <si>
    <t>COC1=C(C=CC(=C1)C=CC(=O)O)O</t>
  </si>
  <si>
    <t>COC1=CC(=CC(=C1O)OC)C=CC(=O)O</t>
  </si>
  <si>
    <t>1-heptanol</t>
  </si>
  <si>
    <t>CCCCCCCO</t>
  </si>
  <si>
    <t>2-heptanol</t>
  </si>
  <si>
    <t>CCCCCC(O)C</t>
  </si>
  <si>
    <t>3-heptanol</t>
  </si>
  <si>
    <t>CCC(O)CCCC</t>
  </si>
  <si>
    <t>1-hexanol</t>
  </si>
  <si>
    <t>CCCCCCO</t>
  </si>
  <si>
    <t>n-hexylamin</t>
  </si>
  <si>
    <t>CCCCCCN</t>
  </si>
  <si>
    <t>Soidum anthranilate</t>
  </si>
  <si>
    <t>C1=CC=C(C(=C1)C(=O)[O-])N</t>
  </si>
  <si>
    <t>N-Nonanol</t>
  </si>
  <si>
    <t>CCCCCCCCCO</t>
  </si>
  <si>
    <t>N-decanol</t>
  </si>
  <si>
    <t>CCCCCCCCCCO</t>
  </si>
  <si>
    <t>N-undecanol</t>
  </si>
  <si>
    <t>CCCCCCCCCCCO</t>
  </si>
  <si>
    <t>N-dodecanol</t>
  </si>
  <si>
    <t>CCCCCCCCCCCCO</t>
  </si>
  <si>
    <t>C1=CC=C(C(=C1)[N+](=O)[O-])[O-]</t>
  </si>
  <si>
    <t>C1=CC(=CC=C1[N+](=O)[O-])[O-]</t>
  </si>
  <si>
    <t>Sodium o-nitrophenolate</t>
  </si>
  <si>
    <t>Soidum p-nitrophenolate</t>
  </si>
  <si>
    <t>Methanol</t>
  </si>
  <si>
    <t>CO</t>
  </si>
  <si>
    <t>CC1=CC(=C(C=C1)O)C(=O)O</t>
  </si>
  <si>
    <t>5-Methylsalicylic acid</t>
  </si>
  <si>
    <t>Normal octane</t>
  </si>
  <si>
    <t>CCCCCCCC</t>
  </si>
  <si>
    <t>CCCCCCCCN</t>
  </si>
  <si>
    <t>Octylamine</t>
  </si>
  <si>
    <t>Octanol</t>
  </si>
  <si>
    <t>CCCCCCCCO</t>
  </si>
  <si>
    <t>Octanoic acid</t>
  </si>
  <si>
    <t>CCCCCCCC(=O)O</t>
  </si>
  <si>
    <t>anthracene</t>
  </si>
  <si>
    <t>C1=CC=C2C=C3C=CC=CC3=CC2=C1</t>
  </si>
  <si>
    <t>9-methyl antracene</t>
  </si>
  <si>
    <t>CC1=C2C=CC=CC2=CC3=CC=CC=C13</t>
  </si>
  <si>
    <t>9-anthracene carboxylic acid</t>
  </si>
  <si>
    <t>C1=CC=C2C(=C1)C=C3C=CC=CC3=C2C(=O)O</t>
  </si>
  <si>
    <t>1-methyl phenantrene</t>
  </si>
  <si>
    <t>CC1=C2C=CC3=CC=CC=C3C2=CC=C1</t>
  </si>
  <si>
    <t>phenantrene</t>
  </si>
  <si>
    <t>C1=CC=C2C(=C1)C=CC3=CC=CC=C32</t>
  </si>
  <si>
    <t>pyrene</t>
  </si>
  <si>
    <t>C1=CC2=C3C(=C1)C=CC4=CC=CC(=C43)C=C2</t>
  </si>
  <si>
    <t>N-methyldiphenylamine</t>
  </si>
  <si>
    <t>CN(C1=CC=CC=C1)C2=CC=CC=C2</t>
  </si>
  <si>
    <t>naphtalene</t>
  </si>
  <si>
    <t>C1=CC=C2C=CC=CC2=C1</t>
  </si>
  <si>
    <t>1-methyll naphtalene</t>
  </si>
  <si>
    <t>CC1=CC=CC2=CC=CC=C12</t>
  </si>
  <si>
    <t>acenaphtalene</t>
  </si>
  <si>
    <t>C1=CC2=C3C(=C1)C=CC3=CC=C2</t>
  </si>
  <si>
    <t>2-methyl naphtalene</t>
  </si>
  <si>
    <t>CC1=CC2=CC=CC=C2C=C1</t>
  </si>
  <si>
    <t>orthocoumaric acid (non-ionized)</t>
  </si>
  <si>
    <t>Oc1ccccc1/C=C/C(=O)O</t>
  </si>
  <si>
    <t>orthocoumaric acid (carboxy ionized)</t>
  </si>
  <si>
    <t>Oc1ccccc1/C=C/C(=O)[O-]</t>
  </si>
  <si>
    <t>orthocoumaric acid phenol ionized)</t>
  </si>
  <si>
    <t>[O-]c1ccccc1/C=C/C(=O)[O-]</t>
  </si>
  <si>
    <t>para-toluidine</t>
  </si>
  <si>
    <t>CC1=CC=C(C=C1)N</t>
  </si>
  <si>
    <t>butoxyethanol</t>
  </si>
  <si>
    <t>CCCCOCCO</t>
  </si>
  <si>
    <t>phenol</t>
  </si>
  <si>
    <t>c1ccccc1O</t>
  </si>
  <si>
    <t>R-binol</t>
  </si>
  <si>
    <t>2,3-dihydroxynaphtalenate</t>
  </si>
  <si>
    <t>phenolate</t>
  </si>
  <si>
    <t>c1ccccc1[O-]</t>
  </si>
  <si>
    <t>1-naphtolate</t>
  </si>
  <si>
    <t>C1=CC=C2C(=C1)C=CC=C2[O-]</t>
  </si>
  <si>
    <t>2-naphtolate</t>
  </si>
  <si>
    <t>C1=CC=C2C=C(C=CC2=C1)[O-]</t>
  </si>
  <si>
    <t>R-binolate</t>
  </si>
  <si>
    <t>C1=CC=C2C=C(C(=CC2=C1)[O-])[O-]</t>
  </si>
  <si>
    <t>OC1=CC=C2C=CC=CC2=C1C3=C(O)C=CC4=CC=CC=C34</t>
  </si>
  <si>
    <t>[O-]C1=CC=C2C=CC=CC2=C1C3=C(O)C=CC4=CC=CC=C34</t>
  </si>
  <si>
    <t>Phenylboric acid</t>
  </si>
  <si>
    <t>c1ccccc1B(O)[O-]</t>
  </si>
  <si>
    <t>OC(=O)c1ccccc1C(=O)O</t>
  </si>
  <si>
    <t>OC(=O)c1ccccc1C(=O)[O-]</t>
  </si>
  <si>
    <t>[O-]C(=O)c1ccccc1C(=O)[O-]</t>
  </si>
  <si>
    <t>3-hydroxybenzoic acid</t>
  </si>
  <si>
    <t>Phtalic acid (1)</t>
  </si>
  <si>
    <t>Phtalic acid (2)</t>
  </si>
  <si>
    <t>Oc1cc(C(=O)[O-])ccc1</t>
  </si>
  <si>
    <t>[O-]c1cc(C(=O)[O-])ccc1</t>
  </si>
  <si>
    <t>2-naphtylphospate</t>
  </si>
  <si>
    <t>C1=CC=C2C=C(C=CC2=C1)OP(=O)(O)[O-]</t>
  </si>
  <si>
    <t>C1=CC=C2C=C(C=CC2=C1)OP(=O)([O-])[O-]</t>
  </si>
  <si>
    <t>Phtalic acid (0)</t>
  </si>
  <si>
    <t>propofol</t>
  </si>
  <si>
    <t>CC(C)C1=C(C(=CC=C1)C(C)C)O</t>
  </si>
  <si>
    <t>para-toluic acid</t>
  </si>
  <si>
    <t>p-cresol</t>
  </si>
  <si>
    <t>Cc1ccc(C(=O)O)cc1</t>
  </si>
  <si>
    <t>Cc1ccc(O)cc1</t>
  </si>
  <si>
    <t>benzoate</t>
  </si>
  <si>
    <t>cinnamate</t>
  </si>
  <si>
    <t>c1ccccc1C=CC(=O)[O-]</t>
  </si>
  <si>
    <t>Hydroxycinnamate</t>
  </si>
  <si>
    <t>c1cccc(O)c1C=CC(=O)[O-]</t>
  </si>
  <si>
    <t>Methoxycinnamate</t>
  </si>
  <si>
    <t>c1cccc(OC)c1C=CC(=O)[O-]</t>
  </si>
  <si>
    <t>Phenol</t>
  </si>
  <si>
    <t>Salicylate</t>
  </si>
  <si>
    <t>thymol</t>
  </si>
  <si>
    <t>CC(C)c1ccc(C)cc1O</t>
  </si>
  <si>
    <t>methyldiphenylamine</t>
  </si>
  <si>
    <t>CN(c1ccccc1)c1ccccc1</t>
  </si>
  <si>
    <t>Cn1c2ccccc2c2ccccc21</t>
  </si>
  <si>
    <t>N-methylcarbazole</t>
  </si>
  <si>
    <t>Phtalic acid</t>
  </si>
  <si>
    <t>Phtalate-1</t>
  </si>
  <si>
    <t>Phtalate-2</t>
  </si>
  <si>
    <t>3-methylsalycilic acid</t>
  </si>
  <si>
    <t>4-methylsalicylic acid</t>
  </si>
  <si>
    <t>5-methyl salycilic acid</t>
  </si>
  <si>
    <t>OC(=O)c1cccc(C)c1O</t>
  </si>
  <si>
    <t>OC(=O)c1ccc(C)cc1O</t>
  </si>
  <si>
    <t>OC(=O)c1cc(C)ccc1O</t>
  </si>
  <si>
    <t>Cc1ccc(S(=O)(=O)[O-])cc1</t>
  </si>
  <si>
    <t>Methylbenzene sulfonate</t>
  </si>
  <si>
    <t>Methoxycynnamic acid</t>
  </si>
  <si>
    <t>c1cccc(OC)c1C=CC(=O)O</t>
  </si>
  <si>
    <t>Sodium laurate</t>
  </si>
  <si>
    <t>CCCCCCCCCCCC(=O)[O-]</t>
  </si>
  <si>
    <t>Sodium oleate</t>
  </si>
  <si>
    <t>CCCCCCCCC=CCCCCCCCC(=O)[O-]</t>
  </si>
  <si>
    <t>Sodium stearate</t>
  </si>
  <si>
    <t>CCCCCCCCCCCCCCCCCC(=O)[O-]</t>
  </si>
  <si>
    <t>c1ccccc1C(=O)[O-]</t>
  </si>
  <si>
    <t>c1cccc(O)c1C(=O)[O-]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</si>
</sst>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.6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 vertical="center" indent="1"/>
    </xf>
    <xf numFmtId="2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RowHeight="15" x14ac:dyDescent="0.25"/>
  <cols>
    <col min="1" max="1" width="10.5703125" customWidth="1"/>
  </cols>
  <sheetData>
    <row r="1" spans="1:3" x14ac:dyDescent="0.25">
      <c r="A1" t="s">
        <v>102</v>
      </c>
      <c r="B1">
        <v>364.45</v>
      </c>
    </row>
    <row r="3" spans="1:3" x14ac:dyDescent="0.25">
      <c r="A3">
        <f>1000*(1000*0.01)/B1</f>
        <v>27.438606118809165</v>
      </c>
      <c r="B3" t="s">
        <v>103</v>
      </c>
    </row>
    <row r="5" spans="1:3" x14ac:dyDescent="0.25">
      <c r="A5" t="s">
        <v>107</v>
      </c>
      <c r="C5">
        <v>224</v>
      </c>
    </row>
    <row r="6" spans="1:3" x14ac:dyDescent="0.25">
      <c r="A6">
        <v>0.1</v>
      </c>
      <c r="B6">
        <f>1000*(1000*A6/100)/$C$5</f>
        <v>4.4642857142857144</v>
      </c>
    </row>
    <row r="7" spans="1:3" x14ac:dyDescent="0.25">
      <c r="A7">
        <v>0.2</v>
      </c>
      <c r="B7">
        <f t="shared" ref="B7:B9" si="0">1000*(1000*A7/100)/$C$5</f>
        <v>8.9285714285714288</v>
      </c>
    </row>
    <row r="8" spans="1:3" x14ac:dyDescent="0.25">
      <c r="A8">
        <v>0.3</v>
      </c>
      <c r="B8">
        <f t="shared" si="0"/>
        <v>13.392857142857142</v>
      </c>
    </row>
    <row r="9" spans="1:3" x14ac:dyDescent="0.25">
      <c r="A9">
        <v>0.35</v>
      </c>
      <c r="B9">
        <f t="shared" si="0"/>
        <v>15.625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:C7"/>
    </sheetView>
  </sheetViews>
  <sheetFormatPr defaultRowHeight="15" x14ac:dyDescent="0.25"/>
  <cols>
    <col min="1" max="1" width="20.7109375" bestFit="1" customWidth="1"/>
  </cols>
  <sheetData>
    <row r="1" spans="1:3" x14ac:dyDescent="0.25">
      <c r="A1">
        <v>302.92090804548701</v>
      </c>
      <c r="B1">
        <v>241.48788800838901</v>
      </c>
      <c r="C1">
        <f>B1*1000</f>
        <v>241487.88800838901</v>
      </c>
    </row>
    <row r="2" spans="1:3" x14ac:dyDescent="0.25">
      <c r="A2">
        <v>302.92729673324999</v>
      </c>
      <c r="B2">
        <v>141.366699530613</v>
      </c>
      <c r="C2">
        <f t="shared" ref="C2:C7" si="0">B2*1000</f>
        <v>141366.699530613</v>
      </c>
    </row>
    <row r="3" spans="1:3" x14ac:dyDescent="0.25">
      <c r="A3">
        <v>302.93837045870703</v>
      </c>
      <c r="B3">
        <v>55.880915436266903</v>
      </c>
      <c r="C3">
        <f t="shared" si="0"/>
        <v>55880.915436266907</v>
      </c>
    </row>
    <row r="4" spans="1:3" x14ac:dyDescent="0.25">
      <c r="A4">
        <v>303.05975552621402</v>
      </c>
      <c r="B4">
        <v>21.322938524639198</v>
      </c>
      <c r="C4">
        <f t="shared" si="0"/>
        <v>21322.938524639198</v>
      </c>
    </row>
    <row r="5" spans="1:3" x14ac:dyDescent="0.25">
      <c r="A5">
        <v>302.97244346011303</v>
      </c>
      <c r="B5">
        <v>3.2137068680277601</v>
      </c>
      <c r="C5">
        <f t="shared" si="0"/>
        <v>3213.7068680277603</v>
      </c>
    </row>
    <row r="6" spans="1:3" x14ac:dyDescent="0.25">
      <c r="A6">
        <v>303.73866007921902</v>
      </c>
      <c r="B6">
        <v>4.1373410807913603E-2</v>
      </c>
      <c r="C6">
        <f t="shared" si="0"/>
        <v>41.373410807913601</v>
      </c>
    </row>
    <row r="7" spans="1:3" x14ac:dyDescent="0.25">
      <c r="A7">
        <v>304.05085395459702</v>
      </c>
      <c r="B7">
        <v>1.79004628936153E-3</v>
      </c>
      <c r="C7">
        <f t="shared" si="0"/>
        <v>1.7900462893615299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6"/>
  <sheetViews>
    <sheetView tabSelected="1" zoomScale="80" zoomScaleNormal="80" workbookViewId="0">
      <pane ySplit="1" topLeftCell="A475" activePane="bottomLeft" state="frozen"/>
      <selection pane="bottomLeft" activeCell="B488" sqref="B488"/>
    </sheetView>
  </sheetViews>
  <sheetFormatPr defaultRowHeight="15" x14ac:dyDescent="0.25"/>
  <cols>
    <col min="1" max="1" width="34.140625" customWidth="1"/>
    <col min="2" max="2" width="48.140625" bestFit="1" customWidth="1"/>
    <col min="3" max="3" width="24" bestFit="1" customWidth="1"/>
    <col min="4" max="5" width="23.140625" customWidth="1"/>
    <col min="6" max="6" width="28.85546875" customWidth="1"/>
    <col min="7" max="7" width="25.5703125" customWidth="1"/>
    <col min="8" max="8" width="28.28515625" customWidth="1"/>
  </cols>
  <sheetData>
    <row r="1" spans="1:8" x14ac:dyDescent="0.25">
      <c r="A1" t="s">
        <v>12</v>
      </c>
      <c r="B1" t="s">
        <v>0</v>
      </c>
      <c r="C1" t="s">
        <v>6</v>
      </c>
      <c r="D1" t="s">
        <v>4</v>
      </c>
      <c r="E1" t="s">
        <v>5</v>
      </c>
      <c r="F1" t="s">
        <v>1</v>
      </c>
      <c r="G1" t="s">
        <v>3</v>
      </c>
      <c r="H1" t="s">
        <v>2</v>
      </c>
    </row>
    <row r="2" spans="1:8" ht="15" customHeight="1" x14ac:dyDescent="0.25">
      <c r="A2" t="s">
        <v>52</v>
      </c>
      <c r="B2" t="s">
        <v>51</v>
      </c>
      <c r="C2">
        <v>20</v>
      </c>
      <c r="D2" s="2">
        <v>3.2455615665955402</v>
      </c>
      <c r="E2">
        <f>C2/D2</f>
        <v>6.1622617810880636</v>
      </c>
      <c r="F2">
        <v>50</v>
      </c>
      <c r="G2">
        <v>0</v>
      </c>
      <c r="H2">
        <v>1.04477745095757</v>
      </c>
    </row>
    <row r="3" spans="1:8" x14ac:dyDescent="0.25">
      <c r="A3" t="s">
        <v>52</v>
      </c>
      <c r="B3" t="s">
        <v>51</v>
      </c>
      <c r="C3">
        <v>20</v>
      </c>
      <c r="D3" s="2">
        <v>7.5266306004266896</v>
      </c>
      <c r="E3">
        <f t="shared" ref="E3:E5" si="0">C3/D3</f>
        <v>2.6572315105867141</v>
      </c>
      <c r="F3">
        <v>50</v>
      </c>
      <c r="G3">
        <v>0</v>
      </c>
      <c r="H3">
        <v>1.94720301577807</v>
      </c>
    </row>
    <row r="4" spans="1:8" x14ac:dyDescent="0.25">
      <c r="A4" t="s">
        <v>52</v>
      </c>
      <c r="B4" t="s">
        <v>51</v>
      </c>
      <c r="C4">
        <v>20</v>
      </c>
      <c r="D4" s="2">
        <v>8.5563090521182499</v>
      </c>
      <c r="E4">
        <f t="shared" si="0"/>
        <v>2.337456475470423</v>
      </c>
      <c r="F4">
        <v>50</v>
      </c>
      <c r="G4">
        <v>0</v>
      </c>
      <c r="H4">
        <v>3.7072923637694997</v>
      </c>
    </row>
    <row r="5" spans="1:8" x14ac:dyDescent="0.25">
      <c r="A5" t="s">
        <v>52</v>
      </c>
      <c r="B5" t="s">
        <v>51</v>
      </c>
      <c r="C5">
        <v>20</v>
      </c>
      <c r="D5" s="2">
        <v>9.5690147820786304</v>
      </c>
      <c r="E5">
        <f t="shared" si="0"/>
        <v>2.0900793295310907</v>
      </c>
      <c r="F5">
        <v>50</v>
      </c>
      <c r="G5">
        <v>1</v>
      </c>
      <c r="H5">
        <v>68.649642579641593</v>
      </c>
    </row>
    <row r="6" spans="1:8" x14ac:dyDescent="0.25">
      <c r="A6" t="s">
        <v>52</v>
      </c>
      <c r="B6" t="s">
        <v>51</v>
      </c>
      <c r="C6">
        <v>20</v>
      </c>
      <c r="D6" s="2">
        <v>10.568348064614399</v>
      </c>
      <c r="E6">
        <f>C6/D6</f>
        <v>1.8924433485461407</v>
      </c>
      <c r="F6">
        <v>50</v>
      </c>
      <c r="G6">
        <v>1</v>
      </c>
      <c r="H6">
        <v>7631.2102120417603</v>
      </c>
    </row>
    <row r="7" spans="1:8" x14ac:dyDescent="0.25">
      <c r="A7" t="s">
        <v>52</v>
      </c>
      <c r="B7" t="s">
        <v>51</v>
      </c>
      <c r="C7">
        <v>20</v>
      </c>
      <c r="D7" s="2">
        <v>13</v>
      </c>
      <c r="E7">
        <f>C7/D7</f>
        <v>1.5384615384615385</v>
      </c>
      <c r="F7">
        <v>45</v>
      </c>
      <c r="G7">
        <v>1</v>
      </c>
      <c r="H7">
        <v>40640</v>
      </c>
    </row>
    <row r="8" spans="1:8" x14ac:dyDescent="0.25">
      <c r="A8" t="s">
        <v>52</v>
      </c>
      <c r="B8" t="s">
        <v>51</v>
      </c>
      <c r="C8">
        <v>20</v>
      </c>
      <c r="D8" s="2">
        <v>13</v>
      </c>
      <c r="E8">
        <f>C8/D8</f>
        <v>1.5384615384615385</v>
      </c>
      <c r="F8">
        <v>55</v>
      </c>
      <c r="G8">
        <v>1</v>
      </c>
      <c r="H8">
        <v>157</v>
      </c>
    </row>
    <row r="9" spans="1:8" x14ac:dyDescent="0.25">
      <c r="A9" t="s">
        <v>52</v>
      </c>
      <c r="B9" t="s">
        <v>51</v>
      </c>
      <c r="C9">
        <v>20</v>
      </c>
      <c r="D9" s="2">
        <v>13</v>
      </c>
      <c r="E9">
        <f>C9/D9</f>
        <v>1.5384615384615385</v>
      </c>
      <c r="F9">
        <v>60</v>
      </c>
      <c r="G9">
        <v>1</v>
      </c>
      <c r="H9">
        <v>12</v>
      </c>
    </row>
    <row r="10" spans="1:8" x14ac:dyDescent="0.25">
      <c r="A10" t="s">
        <v>52</v>
      </c>
      <c r="B10" t="s">
        <v>51</v>
      </c>
      <c r="C10" s="2">
        <v>9.8954425885368806</v>
      </c>
      <c r="D10">
        <f>C10/E10</f>
        <v>6.4339678729108458</v>
      </c>
      <c r="E10">
        <v>1.538</v>
      </c>
      <c r="F10">
        <v>50</v>
      </c>
      <c r="G10">
        <v>0</v>
      </c>
      <c r="H10">
        <v>2.9816217976770303</v>
      </c>
    </row>
    <row r="11" spans="1:8" x14ac:dyDescent="0.25">
      <c r="A11" t="s">
        <v>52</v>
      </c>
      <c r="B11" t="s">
        <v>51</v>
      </c>
      <c r="C11" s="2">
        <v>12.9738333143258</v>
      </c>
      <c r="D11">
        <f t="shared" ref="D11:D17" si="1">C11/E11</f>
        <v>8.4355223110050712</v>
      </c>
      <c r="E11">
        <v>1.538</v>
      </c>
      <c r="F11">
        <v>50</v>
      </c>
      <c r="G11">
        <v>0</v>
      </c>
      <c r="H11">
        <v>6.5143128711216898</v>
      </c>
    </row>
    <row r="12" spans="1:8" x14ac:dyDescent="0.25">
      <c r="A12" t="s">
        <v>52</v>
      </c>
      <c r="B12" t="s">
        <v>51</v>
      </c>
      <c r="C12" s="2">
        <v>14.9056662801811</v>
      </c>
      <c r="D12">
        <f t="shared" si="1"/>
        <v>9.6915905592854994</v>
      </c>
      <c r="E12">
        <v>1.538</v>
      </c>
      <c r="F12">
        <v>50</v>
      </c>
      <c r="G12">
        <v>1</v>
      </c>
      <c r="H12">
        <v>239.64150798318201</v>
      </c>
    </row>
    <row r="13" spans="1:8" x14ac:dyDescent="0.25">
      <c r="A13" t="s">
        <v>52</v>
      </c>
      <c r="B13" t="s">
        <v>51</v>
      </c>
      <c r="C13" s="2">
        <v>15.758202228845301</v>
      </c>
      <c r="D13">
        <f t="shared" si="1"/>
        <v>10.245905220315541</v>
      </c>
      <c r="E13">
        <v>1.538</v>
      </c>
      <c r="F13">
        <v>50</v>
      </c>
      <c r="G13">
        <v>1</v>
      </c>
      <c r="H13">
        <v>911.70432407783301</v>
      </c>
    </row>
    <row r="14" spans="1:8" x14ac:dyDescent="0.25">
      <c r="A14" t="s">
        <v>52</v>
      </c>
      <c r="B14" t="s">
        <v>51</v>
      </c>
      <c r="C14" s="2">
        <v>17.7484617939656</v>
      </c>
      <c r="D14">
        <f t="shared" si="1"/>
        <v>11.539962154724057</v>
      </c>
      <c r="E14">
        <v>1.538</v>
      </c>
      <c r="F14">
        <v>50</v>
      </c>
      <c r="G14">
        <v>1</v>
      </c>
      <c r="H14">
        <v>2907.3923918903997</v>
      </c>
    </row>
    <row r="15" spans="1:8" x14ac:dyDescent="0.25">
      <c r="A15" t="s">
        <v>52</v>
      </c>
      <c r="B15" t="s">
        <v>51</v>
      </c>
      <c r="C15">
        <v>19.743726892468999</v>
      </c>
      <c r="D15">
        <f t="shared" si="1"/>
        <v>12.83727366220351</v>
      </c>
      <c r="E15">
        <v>1.538</v>
      </c>
      <c r="F15">
        <v>50</v>
      </c>
      <c r="G15">
        <v>1</v>
      </c>
      <c r="H15">
        <v>7205.5018426732695</v>
      </c>
    </row>
    <row r="16" spans="1:8" x14ac:dyDescent="0.25">
      <c r="A16" t="s">
        <v>52</v>
      </c>
      <c r="B16" t="s">
        <v>51</v>
      </c>
      <c r="C16">
        <v>29.888737288918598</v>
      </c>
      <c r="D16">
        <f t="shared" si="1"/>
        <v>19.433509290584265</v>
      </c>
      <c r="E16">
        <v>1.538</v>
      </c>
      <c r="F16">
        <v>50</v>
      </c>
      <c r="G16">
        <v>1</v>
      </c>
      <c r="H16">
        <v>2499.25298209318</v>
      </c>
    </row>
    <row r="17" spans="1:8" x14ac:dyDescent="0.25">
      <c r="A17" t="s">
        <v>52</v>
      </c>
      <c r="B17" t="s">
        <v>51</v>
      </c>
      <c r="C17">
        <v>39.504295791356398</v>
      </c>
      <c r="D17">
        <f t="shared" si="1"/>
        <v>25.685497913755786</v>
      </c>
      <c r="E17">
        <v>1.538</v>
      </c>
      <c r="F17">
        <v>50</v>
      </c>
      <c r="G17">
        <v>1</v>
      </c>
      <c r="H17">
        <v>803.72872297179401</v>
      </c>
    </row>
    <row r="18" spans="1:8" ht="15" customHeight="1" x14ac:dyDescent="0.25">
      <c r="A18" t="s">
        <v>8</v>
      </c>
      <c r="B18" t="s">
        <v>7</v>
      </c>
      <c r="C18">
        <v>250</v>
      </c>
      <c r="D18" s="2">
        <v>20.093000269565898</v>
      </c>
      <c r="E18">
        <f>C18/D18</f>
        <v>12.4421438633366</v>
      </c>
      <c r="F18">
        <v>27</v>
      </c>
      <c r="G18">
        <v>0</v>
      </c>
      <c r="H18">
        <v>1.7794725491957899</v>
      </c>
    </row>
    <row r="19" spans="1:8" x14ac:dyDescent="0.25">
      <c r="A19" t="s">
        <v>8</v>
      </c>
      <c r="B19" t="s">
        <v>7</v>
      </c>
      <c r="C19">
        <v>250</v>
      </c>
      <c r="D19" s="2">
        <v>30.271924701231001</v>
      </c>
      <c r="E19">
        <f t="shared" ref="E19:E29" si="2">C19/D19</f>
        <v>8.2584772018091677</v>
      </c>
      <c r="F19">
        <v>27</v>
      </c>
      <c r="G19">
        <v>0</v>
      </c>
      <c r="H19">
        <v>2.2585137927935999</v>
      </c>
    </row>
    <row r="20" spans="1:8" x14ac:dyDescent="0.25">
      <c r="A20" t="s">
        <v>8</v>
      </c>
      <c r="B20" t="s">
        <v>7</v>
      </c>
      <c r="C20">
        <v>250</v>
      </c>
      <c r="D20" s="2">
        <v>10.1611780034145</v>
      </c>
      <c r="E20">
        <f t="shared" si="2"/>
        <v>24.60344656062432</v>
      </c>
      <c r="F20">
        <v>27</v>
      </c>
      <c r="G20">
        <v>0</v>
      </c>
      <c r="H20">
        <v>1.62930182406325</v>
      </c>
    </row>
    <row r="21" spans="1:8" x14ac:dyDescent="0.25">
      <c r="A21" t="s">
        <v>8</v>
      </c>
      <c r="B21" t="s">
        <v>7</v>
      </c>
      <c r="C21">
        <v>250</v>
      </c>
      <c r="D21" s="2">
        <v>39.970123101806102</v>
      </c>
      <c r="E21">
        <f t="shared" si="2"/>
        <v>6.254671754781346</v>
      </c>
      <c r="F21">
        <v>27</v>
      </c>
      <c r="G21">
        <v>0</v>
      </c>
      <c r="H21">
        <v>2.6432069368316902</v>
      </c>
    </row>
    <row r="22" spans="1:8" x14ac:dyDescent="0.25">
      <c r="A22" t="s">
        <v>8</v>
      </c>
      <c r="B22" t="s">
        <v>7</v>
      </c>
      <c r="C22">
        <v>250</v>
      </c>
      <c r="D22" s="2">
        <v>49.919916434540397</v>
      </c>
      <c r="E22">
        <f t="shared" si="2"/>
        <v>5.0080212038780774</v>
      </c>
      <c r="F22">
        <v>27</v>
      </c>
      <c r="G22">
        <v>0</v>
      </c>
      <c r="H22" s="1">
        <v>3.5445682451253502</v>
      </c>
    </row>
    <row r="23" spans="1:8" x14ac:dyDescent="0.25">
      <c r="A23" t="s">
        <v>8</v>
      </c>
      <c r="B23" t="s">
        <v>7</v>
      </c>
      <c r="C23">
        <v>250</v>
      </c>
      <c r="D23">
        <v>59.984836912570699</v>
      </c>
      <c r="E23">
        <f t="shared" si="2"/>
        <v>4.1677199250267334</v>
      </c>
      <c r="F23">
        <v>27</v>
      </c>
      <c r="G23">
        <v>0</v>
      </c>
      <c r="H23">
        <v>4.2582442267948597</v>
      </c>
    </row>
    <row r="24" spans="1:8" x14ac:dyDescent="0.25">
      <c r="A24" t="s">
        <v>9</v>
      </c>
      <c r="B24" t="s">
        <v>22</v>
      </c>
      <c r="C24">
        <v>250</v>
      </c>
      <c r="D24" s="2">
        <v>40.2363195255638</v>
      </c>
      <c r="E24">
        <f t="shared" si="2"/>
        <v>6.2132919448848858</v>
      </c>
      <c r="F24">
        <v>27</v>
      </c>
      <c r="G24">
        <v>0</v>
      </c>
      <c r="H24">
        <v>3.7702174499056502</v>
      </c>
    </row>
    <row r="25" spans="1:8" x14ac:dyDescent="0.25">
      <c r="A25" t="s">
        <v>9</v>
      </c>
      <c r="B25" t="s">
        <v>22</v>
      </c>
      <c r="C25">
        <v>250</v>
      </c>
      <c r="D25" s="2">
        <v>30.0596414772216</v>
      </c>
      <c r="E25">
        <f t="shared" si="2"/>
        <v>8.3167991271433959</v>
      </c>
      <c r="F25">
        <v>27</v>
      </c>
      <c r="G25">
        <v>0</v>
      </c>
      <c r="H25">
        <v>3.3850750292029801</v>
      </c>
    </row>
    <row r="26" spans="1:8" x14ac:dyDescent="0.25">
      <c r="A26" t="s">
        <v>9</v>
      </c>
      <c r="B26" t="s">
        <v>22</v>
      </c>
      <c r="C26">
        <v>250</v>
      </c>
      <c r="D26" s="2">
        <v>19.8661155539581</v>
      </c>
      <c r="E26">
        <f t="shared" si="2"/>
        <v>12.584241711520214</v>
      </c>
      <c r="F26">
        <v>27</v>
      </c>
      <c r="G26">
        <v>0</v>
      </c>
      <c r="H26">
        <v>2.29569143678677</v>
      </c>
    </row>
    <row r="27" spans="1:8" x14ac:dyDescent="0.25">
      <c r="A27" t="s">
        <v>10</v>
      </c>
      <c r="B27" t="s">
        <v>23</v>
      </c>
      <c r="C27">
        <v>250</v>
      </c>
      <c r="D27" s="2">
        <v>50.301801599424898</v>
      </c>
      <c r="E27">
        <f t="shared" si="2"/>
        <v>4.970000915491231</v>
      </c>
      <c r="F27">
        <v>27</v>
      </c>
      <c r="G27">
        <v>0</v>
      </c>
      <c r="H27">
        <v>9.5073681372989505</v>
      </c>
    </row>
    <row r="28" spans="1:8" x14ac:dyDescent="0.25">
      <c r="A28" t="s">
        <v>10</v>
      </c>
      <c r="B28" t="s">
        <v>23</v>
      </c>
      <c r="C28">
        <v>250</v>
      </c>
      <c r="D28" s="2">
        <v>40.266645700422302</v>
      </c>
      <c r="E28">
        <f t="shared" si="2"/>
        <v>6.2086125042538143</v>
      </c>
      <c r="F28">
        <v>27</v>
      </c>
      <c r="G28">
        <v>0</v>
      </c>
      <c r="H28">
        <v>5.0378515589900204</v>
      </c>
    </row>
    <row r="29" spans="1:8" x14ac:dyDescent="0.25">
      <c r="A29" t="s">
        <v>10</v>
      </c>
      <c r="B29" t="s">
        <v>23</v>
      </c>
      <c r="C29">
        <v>250</v>
      </c>
      <c r="D29" s="2">
        <v>29.688426633120599</v>
      </c>
      <c r="E29">
        <f t="shared" si="2"/>
        <v>8.4207897942661063</v>
      </c>
      <c r="F29">
        <v>27</v>
      </c>
      <c r="G29">
        <v>0</v>
      </c>
      <c r="H29">
        <v>2.8682945457812901</v>
      </c>
    </row>
    <row r="30" spans="1:8" x14ac:dyDescent="0.25">
      <c r="A30" t="s">
        <v>11</v>
      </c>
      <c r="B30" t="s">
        <v>24</v>
      </c>
      <c r="C30">
        <v>250</v>
      </c>
      <c r="D30" s="2">
        <v>60.408841764758698</v>
      </c>
      <c r="E30">
        <f t="shared" ref="E30:E47" si="3">C30/D30</f>
        <v>4.1384670305969182</v>
      </c>
      <c r="F30">
        <v>27</v>
      </c>
      <c r="G30">
        <v>1</v>
      </c>
      <c r="H30">
        <v>16.981647048252299</v>
      </c>
    </row>
    <row r="31" spans="1:8" x14ac:dyDescent="0.25">
      <c r="A31" t="s">
        <v>11</v>
      </c>
      <c r="B31" t="s">
        <v>24</v>
      </c>
      <c r="C31">
        <v>250</v>
      </c>
      <c r="D31" s="2">
        <v>50.346729265881898</v>
      </c>
      <c r="E31">
        <f t="shared" si="3"/>
        <v>4.9655658598942134</v>
      </c>
      <c r="F31">
        <v>27</v>
      </c>
      <c r="G31">
        <v>1</v>
      </c>
      <c r="H31">
        <v>11.385344595201699</v>
      </c>
    </row>
    <row r="32" spans="1:8" x14ac:dyDescent="0.25">
      <c r="A32" t="s">
        <v>11</v>
      </c>
      <c r="B32" t="s">
        <v>24</v>
      </c>
      <c r="C32">
        <v>250</v>
      </c>
      <c r="D32" s="2">
        <v>40.277877617036502</v>
      </c>
      <c r="E32">
        <f t="shared" si="3"/>
        <v>6.206881166306947</v>
      </c>
      <c r="F32">
        <v>27</v>
      </c>
      <c r="G32">
        <v>0</v>
      </c>
      <c r="H32">
        <v>5.5073456734657196</v>
      </c>
    </row>
    <row r="33" spans="1:8" x14ac:dyDescent="0.25">
      <c r="A33" t="s">
        <v>11</v>
      </c>
      <c r="B33" t="s">
        <v>24</v>
      </c>
      <c r="C33">
        <v>250</v>
      </c>
      <c r="D33" s="2">
        <v>30.076489352143</v>
      </c>
      <c r="E33">
        <f t="shared" si="3"/>
        <v>8.3121403257188025</v>
      </c>
      <c r="F33">
        <v>27</v>
      </c>
      <c r="G33">
        <v>0</v>
      </c>
      <c r="H33">
        <v>4.08931620091652</v>
      </c>
    </row>
    <row r="34" spans="1:8" x14ac:dyDescent="0.25">
      <c r="A34" t="s">
        <v>11</v>
      </c>
      <c r="B34" t="s">
        <v>24</v>
      </c>
      <c r="C34">
        <v>250</v>
      </c>
      <c r="D34" s="2">
        <v>20.2328376314134</v>
      </c>
      <c r="E34">
        <f t="shared" si="3"/>
        <v>12.356151151623502</v>
      </c>
      <c r="F34">
        <v>27</v>
      </c>
      <c r="G34">
        <v>0</v>
      </c>
      <c r="H34" s="1">
        <v>2.6246742744181799</v>
      </c>
    </row>
    <row r="35" spans="1:8" x14ac:dyDescent="0.25">
      <c r="A35" t="s">
        <v>13</v>
      </c>
      <c r="B35" t="s">
        <v>25</v>
      </c>
      <c r="C35">
        <v>250</v>
      </c>
      <c r="D35" s="2">
        <v>20</v>
      </c>
      <c r="E35">
        <f t="shared" si="3"/>
        <v>12.5</v>
      </c>
      <c r="F35">
        <v>27</v>
      </c>
      <c r="G35">
        <v>0</v>
      </c>
      <c r="H35">
        <v>3.87</v>
      </c>
    </row>
    <row r="36" spans="1:8" x14ac:dyDescent="0.25">
      <c r="A36" t="s">
        <v>14</v>
      </c>
      <c r="B36" t="s">
        <v>26</v>
      </c>
      <c r="C36">
        <v>250</v>
      </c>
      <c r="D36" s="2">
        <v>20</v>
      </c>
      <c r="E36">
        <f t="shared" si="3"/>
        <v>12.5</v>
      </c>
      <c r="F36">
        <v>27</v>
      </c>
      <c r="G36">
        <v>0</v>
      </c>
      <c r="H36">
        <v>8.4499999999999993</v>
      </c>
    </row>
    <row r="37" spans="1:8" x14ac:dyDescent="0.25">
      <c r="A37" t="s">
        <v>15</v>
      </c>
      <c r="B37" t="s">
        <v>27</v>
      </c>
      <c r="C37">
        <v>250</v>
      </c>
      <c r="D37" s="2">
        <v>20</v>
      </c>
      <c r="E37">
        <f t="shared" si="3"/>
        <v>12.5</v>
      </c>
      <c r="F37">
        <v>27</v>
      </c>
      <c r="G37">
        <v>1</v>
      </c>
      <c r="H37">
        <v>10.86</v>
      </c>
    </row>
    <row r="38" spans="1:8" x14ac:dyDescent="0.25">
      <c r="A38" t="s">
        <v>16</v>
      </c>
      <c r="B38" t="s">
        <v>28</v>
      </c>
      <c r="C38">
        <v>250</v>
      </c>
      <c r="D38" s="2">
        <v>20</v>
      </c>
      <c r="E38">
        <f t="shared" si="3"/>
        <v>12.5</v>
      </c>
      <c r="F38">
        <v>27</v>
      </c>
      <c r="G38">
        <v>1</v>
      </c>
      <c r="H38">
        <v>12.79</v>
      </c>
    </row>
    <row r="39" spans="1:8" x14ac:dyDescent="0.25">
      <c r="A39" t="s">
        <v>17</v>
      </c>
      <c r="B39" t="s">
        <v>29</v>
      </c>
      <c r="C39">
        <v>250</v>
      </c>
      <c r="D39" s="2">
        <v>20</v>
      </c>
      <c r="E39">
        <f t="shared" si="3"/>
        <v>12.5</v>
      </c>
      <c r="F39">
        <v>27</v>
      </c>
      <c r="G39">
        <v>0</v>
      </c>
      <c r="H39">
        <v>4.99</v>
      </c>
    </row>
    <row r="40" spans="1:8" x14ac:dyDescent="0.25">
      <c r="A40" t="s">
        <v>18</v>
      </c>
      <c r="B40" t="s">
        <v>30</v>
      </c>
      <c r="C40">
        <v>250</v>
      </c>
      <c r="D40" s="2">
        <v>20</v>
      </c>
      <c r="E40">
        <f t="shared" si="3"/>
        <v>12.5</v>
      </c>
      <c r="F40">
        <v>27</v>
      </c>
      <c r="G40">
        <v>0</v>
      </c>
      <c r="H40">
        <v>2.2200000000000002</v>
      </c>
    </row>
    <row r="41" spans="1:8" x14ac:dyDescent="0.25">
      <c r="A41" t="s">
        <v>19</v>
      </c>
      <c r="B41" t="s">
        <v>31</v>
      </c>
      <c r="C41">
        <v>250</v>
      </c>
      <c r="D41" s="2">
        <v>20</v>
      </c>
      <c r="E41">
        <f t="shared" si="3"/>
        <v>12.5</v>
      </c>
      <c r="F41">
        <v>27</v>
      </c>
      <c r="G41">
        <v>0</v>
      </c>
      <c r="H41">
        <v>6.53</v>
      </c>
    </row>
    <row r="42" spans="1:8" x14ac:dyDescent="0.25">
      <c r="A42" t="s">
        <v>20</v>
      </c>
      <c r="B42" t="s">
        <v>32</v>
      </c>
      <c r="C42">
        <v>250</v>
      </c>
      <c r="D42" s="2">
        <v>20</v>
      </c>
      <c r="E42">
        <f t="shared" si="3"/>
        <v>12.5</v>
      </c>
      <c r="F42">
        <v>27</v>
      </c>
      <c r="G42">
        <v>0</v>
      </c>
      <c r="H42">
        <v>2.92</v>
      </c>
    </row>
    <row r="43" spans="1:8" x14ac:dyDescent="0.25">
      <c r="A43" t="s">
        <v>21</v>
      </c>
      <c r="B43" t="s">
        <v>33</v>
      </c>
      <c r="C43">
        <v>250</v>
      </c>
      <c r="D43" s="2">
        <v>20</v>
      </c>
      <c r="E43">
        <f t="shared" si="3"/>
        <v>12.5</v>
      </c>
      <c r="F43">
        <v>27</v>
      </c>
      <c r="G43">
        <v>0</v>
      </c>
      <c r="H43">
        <v>2.2000000000000002</v>
      </c>
    </row>
    <row r="44" spans="1:8" ht="15" customHeight="1" x14ac:dyDescent="0.25">
      <c r="A44" t="s">
        <v>34</v>
      </c>
      <c r="B44" t="s">
        <v>35</v>
      </c>
      <c r="C44">
        <v>250</v>
      </c>
      <c r="D44" s="2">
        <v>2.327047868657262</v>
      </c>
      <c r="E44">
        <f t="shared" si="3"/>
        <v>107.43225499020498</v>
      </c>
      <c r="F44">
        <v>25</v>
      </c>
      <c r="G44">
        <v>0</v>
      </c>
      <c r="H44">
        <v>2.0144924705560601</v>
      </c>
    </row>
    <row r="45" spans="1:8" x14ac:dyDescent="0.25">
      <c r="A45" t="s">
        <v>34</v>
      </c>
      <c r="B45" t="s">
        <v>35</v>
      </c>
      <c r="C45">
        <v>250</v>
      </c>
      <c r="D45" s="2">
        <v>9.9111462178509022</v>
      </c>
      <c r="E45">
        <f t="shared" si="3"/>
        <v>25.224125898750902</v>
      </c>
      <c r="F45">
        <v>25</v>
      </c>
      <c r="G45">
        <v>0</v>
      </c>
      <c r="H45">
        <v>2.5997089786909902</v>
      </c>
    </row>
    <row r="46" spans="1:8" x14ac:dyDescent="0.25">
      <c r="A46" t="s">
        <v>34</v>
      </c>
      <c r="B46" t="s">
        <v>35</v>
      </c>
      <c r="C46">
        <v>250</v>
      </c>
      <c r="D46" s="2">
        <v>19.940845947866222</v>
      </c>
      <c r="E46">
        <f t="shared" si="3"/>
        <v>12.537080957026868</v>
      </c>
      <c r="F46">
        <v>25</v>
      </c>
      <c r="G46">
        <v>0</v>
      </c>
      <c r="H46">
        <v>5.1610383015293202</v>
      </c>
    </row>
    <row r="47" spans="1:8" x14ac:dyDescent="0.25">
      <c r="A47" t="s">
        <v>34</v>
      </c>
      <c r="B47" t="s">
        <v>35</v>
      </c>
      <c r="C47">
        <v>250</v>
      </c>
      <c r="D47" s="2">
        <v>30.379737962493046</v>
      </c>
      <c r="E47">
        <f t="shared" si="3"/>
        <v>8.2291690701431026</v>
      </c>
      <c r="F47">
        <v>25</v>
      </c>
      <c r="G47">
        <v>0</v>
      </c>
      <c r="H47">
        <v>12.8984941112131</v>
      </c>
    </row>
    <row r="48" spans="1:8" x14ac:dyDescent="0.25">
      <c r="A48" t="s">
        <v>34</v>
      </c>
      <c r="B48" t="s">
        <v>35</v>
      </c>
      <c r="C48">
        <v>50</v>
      </c>
      <c r="D48">
        <f>C48/E48</f>
        <v>10</v>
      </c>
      <c r="E48">
        <v>5</v>
      </c>
      <c r="F48">
        <v>25</v>
      </c>
      <c r="G48">
        <v>0</v>
      </c>
      <c r="H48">
        <v>2.1975062645291699</v>
      </c>
    </row>
    <row r="49" spans="1:8" x14ac:dyDescent="0.25">
      <c r="A49" t="s">
        <v>34</v>
      </c>
      <c r="B49" t="s">
        <v>35</v>
      </c>
      <c r="C49">
        <v>100</v>
      </c>
      <c r="D49">
        <f t="shared" ref="D49:D51" si="4">C49/E49</f>
        <v>20</v>
      </c>
      <c r="E49">
        <v>5</v>
      </c>
      <c r="F49">
        <v>25</v>
      </c>
      <c r="G49">
        <v>0</v>
      </c>
      <c r="H49">
        <v>2.5574978111885902</v>
      </c>
    </row>
    <row r="50" spans="1:8" x14ac:dyDescent="0.25">
      <c r="A50" t="s">
        <v>34</v>
      </c>
      <c r="B50" t="s">
        <v>35</v>
      </c>
      <c r="C50">
        <v>150</v>
      </c>
      <c r="D50">
        <f t="shared" si="4"/>
        <v>30</v>
      </c>
      <c r="E50">
        <v>5</v>
      </c>
      <c r="F50">
        <v>25</v>
      </c>
      <c r="G50">
        <v>0</v>
      </c>
      <c r="H50">
        <v>5.1472390785858702</v>
      </c>
    </row>
    <row r="51" spans="1:8" x14ac:dyDescent="0.25">
      <c r="A51" t="s">
        <v>34</v>
      </c>
      <c r="B51" t="s">
        <v>35</v>
      </c>
      <c r="C51">
        <v>200</v>
      </c>
      <c r="D51">
        <f t="shared" si="4"/>
        <v>40</v>
      </c>
      <c r="E51">
        <v>5</v>
      </c>
      <c r="F51">
        <v>25</v>
      </c>
      <c r="G51">
        <v>1</v>
      </c>
      <c r="H51">
        <v>21.5740120158198</v>
      </c>
    </row>
    <row r="52" spans="1:8" x14ac:dyDescent="0.25">
      <c r="A52" t="s">
        <v>36</v>
      </c>
      <c r="B52" t="s">
        <v>37</v>
      </c>
      <c r="C52">
        <v>250</v>
      </c>
      <c r="D52">
        <v>4.8838622236761999</v>
      </c>
      <c r="E52">
        <f t="shared" ref="E52:E57" si="5">C52/D52</f>
        <v>51.188995215311174</v>
      </c>
      <c r="F52">
        <v>25</v>
      </c>
      <c r="G52">
        <v>0</v>
      </c>
      <c r="H52">
        <v>2.6716135686454501</v>
      </c>
    </row>
    <row r="53" spans="1:8" x14ac:dyDescent="0.25">
      <c r="A53" t="s">
        <v>36</v>
      </c>
      <c r="B53" t="s">
        <v>37</v>
      </c>
      <c r="C53">
        <v>250</v>
      </c>
      <c r="D53">
        <v>10.123171471628604</v>
      </c>
      <c r="E53">
        <f t="shared" si="5"/>
        <v>24.695817975686261</v>
      </c>
      <c r="F53">
        <v>25</v>
      </c>
      <c r="G53">
        <v>0</v>
      </c>
      <c r="H53">
        <v>5.3518221407288697</v>
      </c>
    </row>
    <row r="54" spans="1:8" x14ac:dyDescent="0.25">
      <c r="A54" t="s">
        <v>36</v>
      </c>
      <c r="B54" t="s">
        <v>37</v>
      </c>
      <c r="C54">
        <v>250</v>
      </c>
      <c r="D54">
        <v>14.970885390223215</v>
      </c>
      <c r="E54">
        <f t="shared" si="5"/>
        <v>16.699079144862289</v>
      </c>
      <c r="F54">
        <v>25</v>
      </c>
      <c r="G54">
        <v>0</v>
      </c>
      <c r="H54">
        <v>8.0005157002062699</v>
      </c>
    </row>
    <row r="55" spans="1:8" x14ac:dyDescent="0.25">
      <c r="A55" t="s">
        <v>36</v>
      </c>
      <c r="B55" t="s">
        <v>37</v>
      </c>
      <c r="C55">
        <v>250</v>
      </c>
      <c r="D55">
        <v>20.124078768338205</v>
      </c>
      <c r="E55">
        <f t="shared" si="5"/>
        <v>12.422928914059522</v>
      </c>
      <c r="F55">
        <v>25</v>
      </c>
      <c r="G55">
        <v>1</v>
      </c>
      <c r="H55">
        <v>18.633967453586902</v>
      </c>
    </row>
    <row r="56" spans="1:8" x14ac:dyDescent="0.25">
      <c r="A56" t="s">
        <v>36</v>
      </c>
      <c r="B56" t="s">
        <v>37</v>
      </c>
      <c r="C56">
        <v>250</v>
      </c>
      <c r="D56">
        <v>25.072839977336784</v>
      </c>
      <c r="E56">
        <f t="shared" si="5"/>
        <v>9.9709486530434432</v>
      </c>
      <c r="F56">
        <v>25</v>
      </c>
      <c r="G56">
        <v>1</v>
      </c>
      <c r="H56">
        <v>42.013809305523601</v>
      </c>
    </row>
    <row r="57" spans="1:8" x14ac:dyDescent="0.25">
      <c r="A57" t="s">
        <v>36</v>
      </c>
      <c r="B57" t="s">
        <v>37</v>
      </c>
      <c r="C57">
        <v>250</v>
      </c>
      <c r="D57">
        <v>30.331077234649097</v>
      </c>
      <c r="E57">
        <f t="shared" si="5"/>
        <v>8.2423712836156469</v>
      </c>
      <c r="F57">
        <v>25</v>
      </c>
      <c r="G57">
        <v>1</v>
      </c>
      <c r="H57">
        <v>291.19728397891299</v>
      </c>
    </row>
    <row r="58" spans="1:8" x14ac:dyDescent="0.25">
      <c r="A58" t="s">
        <v>36</v>
      </c>
      <c r="B58" t="s">
        <v>37</v>
      </c>
      <c r="C58">
        <v>25.9603989625287</v>
      </c>
      <c r="D58">
        <f>C58/E58</f>
        <v>5.1920797925057398</v>
      </c>
      <c r="E58">
        <v>5</v>
      </c>
      <c r="F58">
        <v>25</v>
      </c>
      <c r="G58">
        <v>0</v>
      </c>
      <c r="H58">
        <v>4.2621723636209996</v>
      </c>
    </row>
    <row r="59" spans="1:8" x14ac:dyDescent="0.25">
      <c r="A59" t="s">
        <v>36</v>
      </c>
      <c r="B59" t="s">
        <v>37</v>
      </c>
      <c r="C59">
        <v>75.421630854226805</v>
      </c>
      <c r="D59">
        <f t="shared" ref="D59:D61" si="6">C59/E59</f>
        <v>15.084326170845362</v>
      </c>
      <c r="E59">
        <v>5</v>
      </c>
      <c r="F59">
        <v>25</v>
      </c>
      <c r="G59">
        <v>0</v>
      </c>
      <c r="H59">
        <v>1.87535583999323</v>
      </c>
    </row>
    <row r="60" spans="1:8" x14ac:dyDescent="0.25">
      <c r="A60" t="s">
        <v>36</v>
      </c>
      <c r="B60" t="s">
        <v>37</v>
      </c>
      <c r="C60">
        <v>125.52558884929199</v>
      </c>
      <c r="D60">
        <f t="shared" si="6"/>
        <v>25.105117769858399</v>
      </c>
      <c r="E60">
        <v>5</v>
      </c>
      <c r="F60">
        <v>25</v>
      </c>
      <c r="G60">
        <v>1</v>
      </c>
      <c r="H60">
        <v>16.801657423612902</v>
      </c>
    </row>
    <row r="61" spans="1:8" ht="15.75" thickBot="1" x14ac:dyDescent="0.3">
      <c r="A61" t="s">
        <v>36</v>
      </c>
      <c r="B61" t="s">
        <v>37</v>
      </c>
      <c r="C61">
        <v>150.53455074541799</v>
      </c>
      <c r="D61">
        <f t="shared" si="6"/>
        <v>30.106910149083596</v>
      </c>
      <c r="E61">
        <v>5</v>
      </c>
      <c r="F61">
        <v>25</v>
      </c>
      <c r="G61">
        <v>1</v>
      </c>
      <c r="H61">
        <v>331.01944204288998</v>
      </c>
    </row>
    <row r="62" spans="1:8" ht="15.75" customHeight="1" thickBot="1" x14ac:dyDescent="0.3">
      <c r="A62" t="s">
        <v>39</v>
      </c>
      <c r="B62" s="3" t="s">
        <v>38</v>
      </c>
      <c r="C62">
        <v>50</v>
      </c>
      <c r="D62">
        <v>50</v>
      </c>
      <c r="E62">
        <v>1</v>
      </c>
      <c r="F62">
        <v>25</v>
      </c>
      <c r="G62">
        <v>1</v>
      </c>
      <c r="H62">
        <v>100</v>
      </c>
    </row>
    <row r="63" spans="1:8" ht="15.75" thickBot="1" x14ac:dyDescent="0.3">
      <c r="A63" t="s">
        <v>39</v>
      </c>
      <c r="B63" s="3" t="s">
        <v>38</v>
      </c>
      <c r="C63">
        <v>50</v>
      </c>
      <c r="D63">
        <v>50</v>
      </c>
      <c r="E63">
        <v>1</v>
      </c>
      <c r="F63">
        <v>25</v>
      </c>
      <c r="G63">
        <v>0</v>
      </c>
      <c r="H63">
        <v>1.05</v>
      </c>
    </row>
    <row r="64" spans="1:8" ht="15.75" thickBot="1" x14ac:dyDescent="0.3">
      <c r="A64" t="s">
        <v>39</v>
      </c>
      <c r="B64" s="3" t="s">
        <v>38</v>
      </c>
      <c r="C64">
        <v>50</v>
      </c>
      <c r="D64">
        <v>50</v>
      </c>
      <c r="E64">
        <v>1</v>
      </c>
      <c r="F64">
        <v>25</v>
      </c>
      <c r="G64">
        <v>1</v>
      </c>
      <c r="H64">
        <v>1096</v>
      </c>
    </row>
    <row r="65" spans="1:8" ht="15.75" thickBot="1" x14ac:dyDescent="0.3">
      <c r="A65" t="s">
        <v>54</v>
      </c>
      <c r="B65" s="3" t="s">
        <v>53</v>
      </c>
      <c r="C65">
        <v>50</v>
      </c>
      <c r="D65">
        <v>50</v>
      </c>
      <c r="E65">
        <v>1</v>
      </c>
      <c r="F65">
        <v>25</v>
      </c>
      <c r="G65">
        <v>1</v>
      </c>
      <c r="H65">
        <v>13978</v>
      </c>
    </row>
    <row r="66" spans="1:8" ht="15" customHeight="1" x14ac:dyDescent="0.25">
      <c r="A66" t="s">
        <v>54</v>
      </c>
      <c r="B66" s="3" t="s">
        <v>53</v>
      </c>
      <c r="C66">
        <v>50</v>
      </c>
      <c r="D66">
        <v>50</v>
      </c>
      <c r="E66">
        <v>1</v>
      </c>
      <c r="F66">
        <v>25</v>
      </c>
      <c r="G66">
        <v>1</v>
      </c>
      <c r="H66">
        <v>39.81</v>
      </c>
    </row>
    <row r="67" spans="1:8" x14ac:dyDescent="0.25">
      <c r="A67" t="s">
        <v>40</v>
      </c>
      <c r="B67" t="s">
        <v>41</v>
      </c>
      <c r="C67">
        <v>50</v>
      </c>
      <c r="D67">
        <v>10</v>
      </c>
      <c r="E67">
        <f>C67/D67</f>
        <v>5</v>
      </c>
      <c r="F67">
        <v>30</v>
      </c>
      <c r="G67">
        <v>0</v>
      </c>
      <c r="H67">
        <v>1.2</v>
      </c>
    </row>
    <row r="68" spans="1:8" x14ac:dyDescent="0.25">
      <c r="A68" t="s">
        <v>40</v>
      </c>
      <c r="B68" t="s">
        <v>41</v>
      </c>
      <c r="C68">
        <v>50</v>
      </c>
      <c r="D68">
        <v>30</v>
      </c>
      <c r="E68">
        <f t="shared" ref="E68:E80" si="7">C68/D68</f>
        <v>1.6666666666666667</v>
      </c>
      <c r="F68">
        <v>30</v>
      </c>
      <c r="G68">
        <v>0</v>
      </c>
      <c r="H68">
        <v>1.25</v>
      </c>
    </row>
    <row r="69" spans="1:8" x14ac:dyDescent="0.25">
      <c r="A69" t="s">
        <v>40</v>
      </c>
      <c r="B69" t="s">
        <v>41</v>
      </c>
      <c r="C69">
        <v>50</v>
      </c>
      <c r="D69">
        <v>50</v>
      </c>
      <c r="E69">
        <f t="shared" si="7"/>
        <v>1</v>
      </c>
      <c r="F69">
        <v>30</v>
      </c>
      <c r="G69">
        <v>0</v>
      </c>
      <c r="H69">
        <v>1.41</v>
      </c>
    </row>
    <row r="70" spans="1:8" x14ac:dyDescent="0.25">
      <c r="A70" t="s">
        <v>42</v>
      </c>
      <c r="B70" t="s">
        <v>43</v>
      </c>
      <c r="C70">
        <v>50</v>
      </c>
      <c r="D70">
        <v>10</v>
      </c>
      <c r="E70">
        <f t="shared" si="7"/>
        <v>5</v>
      </c>
      <c r="F70">
        <v>30</v>
      </c>
      <c r="G70">
        <v>0</v>
      </c>
      <c r="H70">
        <v>2.1</v>
      </c>
    </row>
    <row r="71" spans="1:8" x14ac:dyDescent="0.25">
      <c r="A71" t="s">
        <v>42</v>
      </c>
      <c r="B71" t="s">
        <v>43</v>
      </c>
      <c r="C71">
        <v>50</v>
      </c>
      <c r="D71">
        <v>20</v>
      </c>
      <c r="E71">
        <f t="shared" si="7"/>
        <v>2.5</v>
      </c>
      <c r="F71">
        <v>30</v>
      </c>
      <c r="G71">
        <v>0</v>
      </c>
      <c r="H71">
        <v>2.1</v>
      </c>
    </row>
    <row r="72" spans="1:8" x14ac:dyDescent="0.25">
      <c r="A72" t="s">
        <v>42</v>
      </c>
      <c r="B72" t="s">
        <v>43</v>
      </c>
      <c r="C72">
        <v>50</v>
      </c>
      <c r="D72">
        <v>30</v>
      </c>
      <c r="E72">
        <f t="shared" si="7"/>
        <v>1.6666666666666667</v>
      </c>
      <c r="F72">
        <v>30</v>
      </c>
      <c r="G72">
        <v>0</v>
      </c>
      <c r="H72">
        <v>2.1</v>
      </c>
    </row>
    <row r="73" spans="1:8" x14ac:dyDescent="0.25">
      <c r="A73" t="s">
        <v>42</v>
      </c>
      <c r="B73" t="s">
        <v>43</v>
      </c>
      <c r="C73">
        <v>50</v>
      </c>
      <c r="D73">
        <v>40</v>
      </c>
      <c r="E73">
        <f t="shared" si="7"/>
        <v>1.25</v>
      </c>
      <c r="F73">
        <v>30</v>
      </c>
      <c r="G73">
        <v>0</v>
      </c>
      <c r="H73">
        <v>9.1199999999999992</v>
      </c>
    </row>
    <row r="74" spans="1:8" x14ac:dyDescent="0.25">
      <c r="A74" t="s">
        <v>42</v>
      </c>
      <c r="B74" t="s">
        <v>43</v>
      </c>
      <c r="C74">
        <v>50</v>
      </c>
      <c r="D74">
        <v>45</v>
      </c>
      <c r="E74">
        <f t="shared" si="7"/>
        <v>1.1111111111111112</v>
      </c>
      <c r="F74">
        <v>30</v>
      </c>
      <c r="G74">
        <v>1</v>
      </c>
      <c r="H74">
        <v>35</v>
      </c>
    </row>
    <row r="75" spans="1:8" x14ac:dyDescent="0.25">
      <c r="A75" t="s">
        <v>44</v>
      </c>
      <c r="B75" t="s">
        <v>45</v>
      </c>
      <c r="C75">
        <v>50</v>
      </c>
      <c r="D75">
        <v>10</v>
      </c>
      <c r="E75">
        <f t="shared" si="7"/>
        <v>5</v>
      </c>
      <c r="F75">
        <v>30</v>
      </c>
      <c r="G75">
        <v>0</v>
      </c>
      <c r="H75">
        <v>1</v>
      </c>
    </row>
    <row r="76" spans="1:8" x14ac:dyDescent="0.25">
      <c r="A76" t="s">
        <v>44</v>
      </c>
      <c r="B76" t="s">
        <v>45</v>
      </c>
      <c r="C76">
        <v>50</v>
      </c>
      <c r="D76">
        <v>20</v>
      </c>
      <c r="E76">
        <f t="shared" si="7"/>
        <v>2.5</v>
      </c>
      <c r="F76">
        <v>30</v>
      </c>
      <c r="G76">
        <v>0</v>
      </c>
      <c r="H76">
        <v>1</v>
      </c>
    </row>
    <row r="77" spans="1:8" x14ac:dyDescent="0.25">
      <c r="A77" t="s">
        <v>44</v>
      </c>
      <c r="B77" t="s">
        <v>45</v>
      </c>
      <c r="C77">
        <v>50</v>
      </c>
      <c r="D77">
        <v>30</v>
      </c>
      <c r="E77">
        <f t="shared" si="7"/>
        <v>1.6666666666666667</v>
      </c>
      <c r="F77">
        <v>30</v>
      </c>
      <c r="G77">
        <v>1</v>
      </c>
      <c r="H77">
        <v>267</v>
      </c>
    </row>
    <row r="78" spans="1:8" x14ac:dyDescent="0.25">
      <c r="A78" t="s">
        <v>44</v>
      </c>
      <c r="B78" t="s">
        <v>45</v>
      </c>
      <c r="C78">
        <v>50</v>
      </c>
      <c r="D78">
        <v>35</v>
      </c>
      <c r="E78">
        <f t="shared" si="7"/>
        <v>1.4285714285714286</v>
      </c>
      <c r="F78">
        <v>30</v>
      </c>
      <c r="G78">
        <v>1</v>
      </c>
      <c r="H78">
        <v>546</v>
      </c>
    </row>
    <row r="79" spans="1:8" x14ac:dyDescent="0.25">
      <c r="A79" t="s">
        <v>44</v>
      </c>
      <c r="B79" t="s">
        <v>45</v>
      </c>
      <c r="C79">
        <v>50</v>
      </c>
      <c r="D79">
        <v>40</v>
      </c>
      <c r="E79">
        <f t="shared" si="7"/>
        <v>1.25</v>
      </c>
      <c r="F79">
        <v>30</v>
      </c>
      <c r="G79">
        <v>1</v>
      </c>
      <c r="H79">
        <v>439</v>
      </c>
    </row>
    <row r="80" spans="1:8" x14ac:dyDescent="0.25">
      <c r="A80" t="s">
        <v>44</v>
      </c>
      <c r="B80" t="s">
        <v>45</v>
      </c>
      <c r="C80">
        <v>50</v>
      </c>
      <c r="D80">
        <v>45</v>
      </c>
      <c r="E80">
        <f t="shared" si="7"/>
        <v>1.1111111111111112</v>
      </c>
      <c r="F80">
        <v>30</v>
      </c>
      <c r="G80">
        <v>1</v>
      </c>
      <c r="H80">
        <v>43</v>
      </c>
    </row>
    <row r="81" spans="1:8" x14ac:dyDescent="0.25">
      <c r="A81" t="s">
        <v>40</v>
      </c>
      <c r="B81" t="s">
        <v>41</v>
      </c>
      <c r="C81">
        <v>50</v>
      </c>
      <c r="D81">
        <v>45</v>
      </c>
      <c r="E81">
        <f>C81/D81</f>
        <v>1.1111111111111112</v>
      </c>
      <c r="F81">
        <v>40</v>
      </c>
      <c r="G81">
        <v>0</v>
      </c>
      <c r="H81">
        <v>1.41</v>
      </c>
    </row>
    <row r="82" spans="1:8" x14ac:dyDescent="0.25">
      <c r="A82" t="s">
        <v>40</v>
      </c>
      <c r="B82" t="s">
        <v>41</v>
      </c>
      <c r="C82">
        <v>50</v>
      </c>
      <c r="D82">
        <v>45</v>
      </c>
      <c r="E82">
        <f t="shared" ref="E82" si="8">C82/D82</f>
        <v>1.1111111111111112</v>
      </c>
      <c r="F82">
        <v>50</v>
      </c>
      <c r="G82">
        <v>0</v>
      </c>
      <c r="H82">
        <v>1.2</v>
      </c>
    </row>
    <row r="83" spans="1:8" x14ac:dyDescent="0.25">
      <c r="A83" t="s">
        <v>40</v>
      </c>
      <c r="B83" t="s">
        <v>41</v>
      </c>
      <c r="C83">
        <v>50</v>
      </c>
      <c r="D83">
        <v>45</v>
      </c>
      <c r="E83">
        <f t="shared" ref="E83:E90" si="9">C83/D83</f>
        <v>1.1111111111111112</v>
      </c>
      <c r="F83">
        <v>60</v>
      </c>
      <c r="G83">
        <v>0</v>
      </c>
      <c r="H83">
        <v>1.3</v>
      </c>
    </row>
    <row r="84" spans="1:8" x14ac:dyDescent="0.25">
      <c r="A84" t="s">
        <v>42</v>
      </c>
      <c r="B84" t="s">
        <v>43</v>
      </c>
      <c r="C84">
        <v>50</v>
      </c>
      <c r="D84">
        <v>45</v>
      </c>
      <c r="E84">
        <f t="shared" si="9"/>
        <v>1.1111111111111112</v>
      </c>
      <c r="F84">
        <v>40</v>
      </c>
      <c r="G84">
        <v>0</v>
      </c>
      <c r="H84">
        <v>2.2999999999999998</v>
      </c>
    </row>
    <row r="85" spans="1:8" x14ac:dyDescent="0.25">
      <c r="A85" t="s">
        <v>42</v>
      </c>
      <c r="B85" t="s">
        <v>43</v>
      </c>
      <c r="C85">
        <v>50</v>
      </c>
      <c r="D85">
        <v>45</v>
      </c>
      <c r="E85">
        <f t="shared" si="9"/>
        <v>1.1111111111111112</v>
      </c>
      <c r="F85">
        <v>50</v>
      </c>
      <c r="G85">
        <v>0</v>
      </c>
      <c r="H85">
        <v>1.2</v>
      </c>
    </row>
    <row r="86" spans="1:8" x14ac:dyDescent="0.25">
      <c r="A86" t="s">
        <v>42</v>
      </c>
      <c r="B86" t="s">
        <v>43</v>
      </c>
      <c r="C86">
        <v>50</v>
      </c>
      <c r="D86">
        <v>45</v>
      </c>
      <c r="E86">
        <f t="shared" si="9"/>
        <v>1.1111111111111112</v>
      </c>
      <c r="F86">
        <v>60</v>
      </c>
      <c r="G86">
        <v>0</v>
      </c>
      <c r="H86">
        <v>1.2</v>
      </c>
    </row>
    <row r="87" spans="1:8" x14ac:dyDescent="0.25">
      <c r="A87" t="s">
        <v>44</v>
      </c>
      <c r="B87" t="s">
        <v>45</v>
      </c>
      <c r="C87">
        <v>50</v>
      </c>
      <c r="D87">
        <v>45</v>
      </c>
      <c r="E87">
        <f t="shared" si="9"/>
        <v>1.1111111111111112</v>
      </c>
      <c r="F87">
        <v>40</v>
      </c>
      <c r="G87">
        <v>1</v>
      </c>
      <c r="H87">
        <v>247</v>
      </c>
    </row>
    <row r="88" spans="1:8" x14ac:dyDescent="0.25">
      <c r="A88" t="s">
        <v>44</v>
      </c>
      <c r="B88" t="s">
        <v>45</v>
      </c>
      <c r="C88">
        <v>50</v>
      </c>
      <c r="D88">
        <v>45</v>
      </c>
      <c r="E88">
        <f t="shared" si="9"/>
        <v>1.1111111111111112</v>
      </c>
      <c r="F88">
        <v>50</v>
      </c>
      <c r="G88">
        <v>1</v>
      </c>
      <c r="H88">
        <v>790</v>
      </c>
    </row>
    <row r="89" spans="1:8" x14ac:dyDescent="0.25">
      <c r="A89" t="s">
        <v>44</v>
      </c>
      <c r="B89" t="s">
        <v>45</v>
      </c>
      <c r="C89">
        <v>50</v>
      </c>
      <c r="D89">
        <v>45</v>
      </c>
      <c r="E89">
        <f t="shared" si="9"/>
        <v>1.1111111111111112</v>
      </c>
      <c r="F89">
        <v>60</v>
      </c>
      <c r="G89">
        <v>1</v>
      </c>
      <c r="H89">
        <v>38</v>
      </c>
    </row>
    <row r="90" spans="1:8" x14ac:dyDescent="0.25">
      <c r="A90" t="s">
        <v>40</v>
      </c>
      <c r="B90" t="s">
        <v>55</v>
      </c>
      <c r="C90">
        <v>50</v>
      </c>
      <c r="D90">
        <v>45</v>
      </c>
      <c r="E90">
        <f t="shared" si="9"/>
        <v>1.1111111111111112</v>
      </c>
      <c r="F90">
        <v>30</v>
      </c>
      <c r="G90">
        <v>1</v>
      </c>
      <c r="H90">
        <v>5.62</v>
      </c>
    </row>
    <row r="91" spans="1:8" x14ac:dyDescent="0.25">
      <c r="A91" t="s">
        <v>42</v>
      </c>
      <c r="B91" t="s">
        <v>56</v>
      </c>
      <c r="C91">
        <v>50</v>
      </c>
      <c r="D91">
        <v>45</v>
      </c>
      <c r="E91">
        <f t="shared" ref="E91" si="10">C91/D91</f>
        <v>1.1111111111111112</v>
      </c>
      <c r="F91">
        <v>30</v>
      </c>
      <c r="G91">
        <v>1</v>
      </c>
      <c r="H91">
        <v>468</v>
      </c>
    </row>
    <row r="92" spans="1:8" x14ac:dyDescent="0.25">
      <c r="A92" t="s">
        <v>44</v>
      </c>
      <c r="B92" t="s">
        <v>57</v>
      </c>
      <c r="C92">
        <v>50</v>
      </c>
      <c r="D92">
        <v>45</v>
      </c>
      <c r="E92">
        <f t="shared" ref="E92" si="11">C92/D92</f>
        <v>1.1111111111111112</v>
      </c>
      <c r="F92">
        <v>30</v>
      </c>
      <c r="G92">
        <v>1</v>
      </c>
      <c r="H92">
        <v>735</v>
      </c>
    </row>
    <row r="93" spans="1:8" x14ac:dyDescent="0.25">
      <c r="A93" t="s">
        <v>46</v>
      </c>
      <c r="B93" t="s">
        <v>59</v>
      </c>
      <c r="C93">
        <v>40</v>
      </c>
      <c r="D93">
        <f>C93*E93</f>
        <v>12.8</v>
      </c>
      <c r="E93">
        <v>0.32</v>
      </c>
      <c r="F93">
        <v>25</v>
      </c>
      <c r="G93">
        <v>1</v>
      </c>
      <c r="H93">
        <v>179</v>
      </c>
    </row>
    <row r="94" spans="1:8" ht="15" customHeight="1" x14ac:dyDescent="0.25">
      <c r="A94" t="s">
        <v>46</v>
      </c>
      <c r="B94" t="s">
        <v>59</v>
      </c>
      <c r="C94">
        <v>60</v>
      </c>
      <c r="D94">
        <f t="shared" ref="D94:D99" si="12">C94*E94</f>
        <v>19.2</v>
      </c>
      <c r="E94">
        <v>0.32</v>
      </c>
      <c r="F94">
        <v>25</v>
      </c>
      <c r="G94">
        <v>1</v>
      </c>
      <c r="H94">
        <v>141629</v>
      </c>
    </row>
    <row r="95" spans="1:8" x14ac:dyDescent="0.25">
      <c r="A95" t="s">
        <v>46</v>
      </c>
      <c r="B95" t="s">
        <v>59</v>
      </c>
      <c r="C95">
        <v>75</v>
      </c>
      <c r="D95">
        <f t="shared" si="12"/>
        <v>24</v>
      </c>
      <c r="E95">
        <v>0.32</v>
      </c>
      <c r="F95">
        <v>25</v>
      </c>
      <c r="G95">
        <v>1</v>
      </c>
      <c r="H95">
        <v>1015606</v>
      </c>
    </row>
    <row r="96" spans="1:8" x14ac:dyDescent="0.25">
      <c r="A96" t="s">
        <v>46</v>
      </c>
      <c r="B96" t="s">
        <v>59</v>
      </c>
      <c r="C96">
        <v>75</v>
      </c>
      <c r="D96">
        <f t="shared" si="12"/>
        <v>24</v>
      </c>
      <c r="E96">
        <v>0.32</v>
      </c>
      <c r="F96">
        <v>20</v>
      </c>
      <c r="G96">
        <v>1</v>
      </c>
      <c r="H96">
        <v>6203000</v>
      </c>
    </row>
    <row r="97" spans="1:8" x14ac:dyDescent="0.25">
      <c r="A97" t="s">
        <v>46</v>
      </c>
      <c r="B97" t="s">
        <v>59</v>
      </c>
      <c r="C97">
        <v>75</v>
      </c>
      <c r="D97">
        <f t="shared" si="12"/>
        <v>24</v>
      </c>
      <c r="E97">
        <v>0.32</v>
      </c>
      <c r="F97">
        <v>30</v>
      </c>
      <c r="G97">
        <v>1</v>
      </c>
      <c r="H97">
        <v>1340</v>
      </c>
    </row>
    <row r="98" spans="1:8" x14ac:dyDescent="0.25">
      <c r="A98" t="s">
        <v>46</v>
      </c>
      <c r="B98" t="s">
        <v>59</v>
      </c>
      <c r="C98">
        <v>75</v>
      </c>
      <c r="D98">
        <f t="shared" si="12"/>
        <v>24</v>
      </c>
      <c r="E98">
        <v>0.32</v>
      </c>
      <c r="F98">
        <v>35</v>
      </c>
      <c r="G98">
        <v>1</v>
      </c>
      <c r="H98">
        <v>671</v>
      </c>
    </row>
    <row r="99" spans="1:8" x14ac:dyDescent="0.25">
      <c r="A99" t="s">
        <v>46</v>
      </c>
      <c r="B99" t="s">
        <v>59</v>
      </c>
      <c r="C99">
        <v>75</v>
      </c>
      <c r="D99">
        <f t="shared" si="12"/>
        <v>24</v>
      </c>
      <c r="E99">
        <v>0.32</v>
      </c>
      <c r="F99">
        <v>40</v>
      </c>
      <c r="G99">
        <v>1</v>
      </c>
      <c r="H99">
        <v>57</v>
      </c>
    </row>
    <row r="100" spans="1:8" x14ac:dyDescent="0.25">
      <c r="A100" t="s">
        <v>60</v>
      </c>
      <c r="B100" t="s">
        <v>58</v>
      </c>
      <c r="C100">
        <v>50</v>
      </c>
      <c r="D100">
        <f>C100/E100</f>
        <v>35</v>
      </c>
      <c r="E100">
        <f>1/0.7</f>
        <v>1.4285714285714286</v>
      </c>
      <c r="F100">
        <v>25</v>
      </c>
      <c r="G100">
        <v>0</v>
      </c>
      <c r="H100">
        <v>6</v>
      </c>
    </row>
    <row r="101" spans="1:8" x14ac:dyDescent="0.25">
      <c r="A101" t="s">
        <v>60</v>
      </c>
      <c r="B101" t="s">
        <v>58</v>
      </c>
      <c r="C101">
        <v>50</v>
      </c>
      <c r="D101">
        <f>C101/E101</f>
        <v>50</v>
      </c>
      <c r="E101">
        <v>1</v>
      </c>
      <c r="F101">
        <v>25</v>
      </c>
      <c r="G101">
        <v>0</v>
      </c>
      <c r="H101">
        <v>22</v>
      </c>
    </row>
    <row r="102" spans="1:8" x14ac:dyDescent="0.25">
      <c r="A102" t="s">
        <v>60</v>
      </c>
      <c r="B102" t="s">
        <v>58</v>
      </c>
      <c r="C102">
        <v>50</v>
      </c>
      <c r="D102">
        <f t="shared" ref="D102:D108" si="13">C102/E102</f>
        <v>150</v>
      </c>
      <c r="E102" s="4">
        <v>0.33333333333333331</v>
      </c>
      <c r="F102">
        <v>25</v>
      </c>
      <c r="G102">
        <v>0</v>
      </c>
      <c r="H102">
        <v>91</v>
      </c>
    </row>
    <row r="103" spans="1:8" x14ac:dyDescent="0.25">
      <c r="A103" t="s">
        <v>60</v>
      </c>
      <c r="B103" t="s">
        <v>58</v>
      </c>
      <c r="C103">
        <v>50</v>
      </c>
      <c r="D103">
        <f t="shared" si="13"/>
        <v>250</v>
      </c>
      <c r="E103" s="4">
        <v>0.2</v>
      </c>
      <c r="F103">
        <v>25</v>
      </c>
      <c r="G103">
        <v>0</v>
      </c>
      <c r="H103">
        <v>51</v>
      </c>
    </row>
    <row r="104" spans="1:8" x14ac:dyDescent="0.25">
      <c r="A104" t="s">
        <v>60</v>
      </c>
      <c r="B104" t="s">
        <v>58</v>
      </c>
      <c r="C104">
        <v>50</v>
      </c>
      <c r="D104">
        <f t="shared" si="13"/>
        <v>350</v>
      </c>
      <c r="E104" s="4">
        <v>0.14285714285714285</v>
      </c>
      <c r="F104">
        <v>25</v>
      </c>
      <c r="G104">
        <v>0</v>
      </c>
      <c r="H104">
        <v>16</v>
      </c>
    </row>
    <row r="105" spans="1:8" x14ac:dyDescent="0.25">
      <c r="A105" t="s">
        <v>60</v>
      </c>
      <c r="B105" t="s">
        <v>58</v>
      </c>
      <c r="C105">
        <v>50</v>
      </c>
      <c r="D105">
        <f t="shared" si="13"/>
        <v>500</v>
      </c>
      <c r="E105" s="4">
        <v>0.1</v>
      </c>
      <c r="F105">
        <v>25</v>
      </c>
      <c r="G105">
        <v>0</v>
      </c>
      <c r="H105">
        <v>2</v>
      </c>
    </row>
    <row r="106" spans="1:8" x14ac:dyDescent="0.25">
      <c r="A106" t="s">
        <v>50</v>
      </c>
      <c r="B106" t="s">
        <v>49</v>
      </c>
      <c r="C106">
        <v>5</v>
      </c>
      <c r="D106">
        <f t="shared" si="13"/>
        <v>2.5</v>
      </c>
      <c r="E106" s="4">
        <f>1/0.5</f>
        <v>2</v>
      </c>
      <c r="F106">
        <v>25</v>
      </c>
      <c r="G106">
        <v>1</v>
      </c>
      <c r="H106">
        <v>60</v>
      </c>
    </row>
    <row r="107" spans="1:8" x14ac:dyDescent="0.25">
      <c r="A107" t="s">
        <v>50</v>
      </c>
      <c r="B107" t="s">
        <v>49</v>
      </c>
      <c r="C107">
        <v>5</v>
      </c>
      <c r="D107">
        <f t="shared" si="13"/>
        <v>3.5</v>
      </c>
      <c r="E107">
        <f>1/0.7</f>
        <v>1.4285714285714286</v>
      </c>
      <c r="F107">
        <v>25</v>
      </c>
      <c r="G107">
        <v>1</v>
      </c>
      <c r="H107">
        <v>116</v>
      </c>
    </row>
    <row r="108" spans="1:8" x14ac:dyDescent="0.25">
      <c r="A108" t="s">
        <v>50</v>
      </c>
      <c r="B108" t="s">
        <v>49</v>
      </c>
      <c r="C108">
        <v>5</v>
      </c>
      <c r="D108">
        <f t="shared" si="13"/>
        <v>5</v>
      </c>
      <c r="E108" s="4">
        <v>1</v>
      </c>
      <c r="F108">
        <v>25</v>
      </c>
      <c r="G108">
        <v>1</v>
      </c>
      <c r="H108">
        <v>266</v>
      </c>
    </row>
    <row r="109" spans="1:8" ht="15" customHeight="1" x14ac:dyDescent="0.25">
      <c r="A109" t="s">
        <v>61</v>
      </c>
      <c r="B109" t="s">
        <v>62</v>
      </c>
      <c r="C109">
        <v>30</v>
      </c>
      <c r="D109">
        <f>C109/E109</f>
        <v>24.9</v>
      </c>
      <c r="E109">
        <f>1/0.83</f>
        <v>1.2048192771084338</v>
      </c>
      <c r="F109">
        <v>27</v>
      </c>
      <c r="G109">
        <v>1</v>
      </c>
      <c r="H109">
        <v>128</v>
      </c>
    </row>
    <row r="110" spans="1:8" x14ac:dyDescent="0.25">
      <c r="A110" t="s">
        <v>61</v>
      </c>
      <c r="B110" t="s">
        <v>62</v>
      </c>
      <c r="C110">
        <v>30</v>
      </c>
      <c r="D110">
        <f t="shared" ref="D110:D118" si="14">C110/E110</f>
        <v>22.2</v>
      </c>
      <c r="E110">
        <f>1/0.74</f>
        <v>1.3513513513513513</v>
      </c>
      <c r="F110">
        <v>27</v>
      </c>
      <c r="G110">
        <v>1</v>
      </c>
      <c r="H110">
        <v>22</v>
      </c>
    </row>
    <row r="111" spans="1:8" x14ac:dyDescent="0.25">
      <c r="A111" t="s">
        <v>61</v>
      </c>
      <c r="B111" t="s">
        <v>62</v>
      </c>
      <c r="C111">
        <v>30</v>
      </c>
      <c r="D111">
        <f t="shared" si="14"/>
        <v>19.8</v>
      </c>
      <c r="E111">
        <f>1/0.66</f>
        <v>1.5151515151515151</v>
      </c>
      <c r="F111">
        <v>27</v>
      </c>
      <c r="G111">
        <v>0</v>
      </c>
      <c r="H111">
        <v>4</v>
      </c>
    </row>
    <row r="112" spans="1:8" x14ac:dyDescent="0.25">
      <c r="A112" t="s">
        <v>61</v>
      </c>
      <c r="B112" t="s">
        <v>62</v>
      </c>
      <c r="C112">
        <v>30</v>
      </c>
      <c r="D112">
        <f t="shared" si="14"/>
        <v>12.3</v>
      </c>
      <c r="E112">
        <f>1/0.41</f>
        <v>2.4390243902439024</v>
      </c>
      <c r="F112">
        <v>27</v>
      </c>
      <c r="G112">
        <v>0</v>
      </c>
      <c r="H112">
        <v>2</v>
      </c>
    </row>
    <row r="113" spans="1:8" x14ac:dyDescent="0.25">
      <c r="A113" t="s">
        <v>63</v>
      </c>
      <c r="B113" t="s">
        <v>64</v>
      </c>
      <c r="C113">
        <v>30</v>
      </c>
      <c r="D113">
        <f t="shared" si="14"/>
        <v>22.5</v>
      </c>
      <c r="E113">
        <f>1/0.75</f>
        <v>1.3333333333333333</v>
      </c>
      <c r="F113">
        <v>27</v>
      </c>
      <c r="G113">
        <v>1</v>
      </c>
      <c r="H113">
        <v>83.87</v>
      </c>
    </row>
    <row r="114" spans="1:8" x14ac:dyDescent="0.25">
      <c r="A114" t="s">
        <v>63</v>
      </c>
      <c r="B114" t="s">
        <v>64</v>
      </c>
      <c r="C114">
        <v>30</v>
      </c>
      <c r="D114">
        <f t="shared" si="14"/>
        <v>19.8</v>
      </c>
      <c r="E114">
        <f>1/0.66</f>
        <v>1.5151515151515151</v>
      </c>
      <c r="F114">
        <v>27</v>
      </c>
      <c r="G114">
        <v>1</v>
      </c>
      <c r="H114">
        <v>48.37</v>
      </c>
    </row>
    <row r="115" spans="1:8" x14ac:dyDescent="0.25">
      <c r="A115" t="s">
        <v>63</v>
      </c>
      <c r="B115" t="s">
        <v>64</v>
      </c>
      <c r="C115">
        <v>30</v>
      </c>
      <c r="D115">
        <f t="shared" si="14"/>
        <v>17.399999999999999</v>
      </c>
      <c r="E115">
        <f>1/0.58</f>
        <v>1.7241379310344829</v>
      </c>
      <c r="F115">
        <v>27</v>
      </c>
      <c r="G115">
        <v>0</v>
      </c>
      <c r="H115">
        <v>7.36</v>
      </c>
    </row>
    <row r="116" spans="1:8" x14ac:dyDescent="0.25">
      <c r="A116" t="s">
        <v>63</v>
      </c>
      <c r="B116" t="s">
        <v>64</v>
      </c>
      <c r="C116">
        <v>30</v>
      </c>
      <c r="D116">
        <f t="shared" si="14"/>
        <v>9.9</v>
      </c>
      <c r="E116">
        <f>1/0.33</f>
        <v>3.0303030303030303</v>
      </c>
      <c r="F116">
        <v>27</v>
      </c>
      <c r="G116">
        <v>0</v>
      </c>
      <c r="H116">
        <v>1.84</v>
      </c>
    </row>
    <row r="117" spans="1:8" x14ac:dyDescent="0.25">
      <c r="A117" t="s">
        <v>65</v>
      </c>
      <c r="B117" t="s">
        <v>66</v>
      </c>
      <c r="C117">
        <v>30</v>
      </c>
      <c r="D117">
        <f t="shared" si="14"/>
        <v>19.8</v>
      </c>
      <c r="E117">
        <f>1/0.66</f>
        <v>1.5151515151515151</v>
      </c>
      <c r="F117">
        <v>27</v>
      </c>
      <c r="G117">
        <v>1</v>
      </c>
      <c r="H117">
        <v>105</v>
      </c>
    </row>
    <row r="118" spans="1:8" x14ac:dyDescent="0.25">
      <c r="A118" t="s">
        <v>65</v>
      </c>
      <c r="B118" t="s">
        <v>66</v>
      </c>
      <c r="C118">
        <v>30</v>
      </c>
      <c r="D118">
        <f t="shared" si="14"/>
        <v>9.9</v>
      </c>
      <c r="E118">
        <f>1/0.33</f>
        <v>3.0303030303030303</v>
      </c>
      <c r="F118">
        <v>27</v>
      </c>
      <c r="G118">
        <v>0</v>
      </c>
      <c r="H118">
        <v>1.82</v>
      </c>
    </row>
    <row r="119" spans="1:8" ht="15" customHeight="1" x14ac:dyDescent="0.25">
      <c r="A119" t="s">
        <v>67</v>
      </c>
      <c r="B119" t="s">
        <v>69</v>
      </c>
      <c r="C119">
        <v>30</v>
      </c>
      <c r="D119">
        <v>15</v>
      </c>
      <c r="E119">
        <f t="shared" ref="E119:E121" si="15">C119/D119</f>
        <v>2</v>
      </c>
      <c r="F119">
        <v>25</v>
      </c>
      <c r="G119">
        <v>1</v>
      </c>
      <c r="H119">
        <v>1000</v>
      </c>
    </row>
    <row r="120" spans="1:8" x14ac:dyDescent="0.25">
      <c r="A120" t="s">
        <v>68</v>
      </c>
      <c r="B120" t="s">
        <v>70</v>
      </c>
      <c r="C120">
        <v>30</v>
      </c>
      <c r="D120">
        <v>15</v>
      </c>
      <c r="E120">
        <f t="shared" si="15"/>
        <v>2</v>
      </c>
      <c r="F120">
        <v>25</v>
      </c>
      <c r="G120">
        <v>0</v>
      </c>
      <c r="H120">
        <f>10^5</f>
        <v>100000</v>
      </c>
    </row>
    <row r="121" spans="1:8" x14ac:dyDescent="0.25">
      <c r="A121" t="s">
        <v>71</v>
      </c>
      <c r="B121" t="s">
        <v>72</v>
      </c>
      <c r="C121">
        <v>30</v>
      </c>
      <c r="D121">
        <v>15</v>
      </c>
      <c r="E121">
        <f t="shared" si="15"/>
        <v>2</v>
      </c>
      <c r="F121">
        <v>25</v>
      </c>
      <c r="G121">
        <v>1</v>
      </c>
      <c r="H121">
        <v>750</v>
      </c>
    </row>
    <row r="122" spans="1:8" x14ac:dyDescent="0.25">
      <c r="A122" t="s">
        <v>73</v>
      </c>
      <c r="B122" t="s">
        <v>74</v>
      </c>
      <c r="C122">
        <v>30</v>
      </c>
      <c r="D122">
        <v>15</v>
      </c>
      <c r="E122">
        <v>2</v>
      </c>
      <c r="F122">
        <v>25</v>
      </c>
      <c r="G122">
        <v>1</v>
      </c>
      <c r="H122">
        <v>5000</v>
      </c>
    </row>
    <row r="123" spans="1:8" x14ac:dyDescent="0.25">
      <c r="A123" t="s">
        <v>75</v>
      </c>
      <c r="B123" t="s">
        <v>76</v>
      </c>
      <c r="C123">
        <v>30</v>
      </c>
      <c r="D123">
        <v>15</v>
      </c>
      <c r="E123">
        <v>2</v>
      </c>
      <c r="F123">
        <v>25</v>
      </c>
      <c r="G123">
        <v>0</v>
      </c>
      <c r="H123">
        <v>2</v>
      </c>
    </row>
    <row r="124" spans="1:8" ht="15" customHeight="1" x14ac:dyDescent="0.25">
      <c r="A124" t="s">
        <v>48</v>
      </c>
      <c r="B124" t="s">
        <v>47</v>
      </c>
      <c r="C124">
        <v>100</v>
      </c>
      <c r="D124">
        <f>C124/E124</f>
        <v>20</v>
      </c>
      <c r="E124">
        <f>1/0.2</f>
        <v>5</v>
      </c>
      <c r="F124">
        <v>25</v>
      </c>
      <c r="G124">
        <v>0</v>
      </c>
      <c r="H124">
        <v>10.7006895569317</v>
      </c>
    </row>
    <row r="125" spans="1:8" x14ac:dyDescent="0.25">
      <c r="A125" t="s">
        <v>48</v>
      </c>
      <c r="B125" t="s">
        <v>47</v>
      </c>
      <c r="C125">
        <v>100</v>
      </c>
      <c r="D125">
        <f t="shared" ref="D125:D147" si="16">C125/E125</f>
        <v>40</v>
      </c>
      <c r="E125">
        <f>1/0.4</f>
        <v>2.5</v>
      </c>
      <c r="F125">
        <v>25</v>
      </c>
      <c r="G125">
        <v>0</v>
      </c>
      <c r="H125">
        <v>11.3539521295368</v>
      </c>
    </row>
    <row r="126" spans="1:8" x14ac:dyDescent="0.25">
      <c r="A126" t="s">
        <v>48</v>
      </c>
      <c r="B126" t="s">
        <v>47</v>
      </c>
      <c r="C126">
        <v>100</v>
      </c>
      <c r="D126">
        <f t="shared" si="16"/>
        <v>60</v>
      </c>
      <c r="E126">
        <f>1/0.6</f>
        <v>1.6666666666666667</v>
      </c>
      <c r="F126">
        <v>25</v>
      </c>
      <c r="G126">
        <v>1</v>
      </c>
      <c r="H126">
        <v>80.243851346073896</v>
      </c>
    </row>
    <row r="127" spans="1:8" x14ac:dyDescent="0.25">
      <c r="A127" t="s">
        <v>48</v>
      </c>
      <c r="B127" t="s">
        <v>47</v>
      </c>
      <c r="C127">
        <v>100</v>
      </c>
      <c r="D127">
        <f t="shared" si="16"/>
        <v>80</v>
      </c>
      <c r="E127">
        <f>1/0.8</f>
        <v>1.25</v>
      </c>
      <c r="F127">
        <v>25</v>
      </c>
      <c r="G127">
        <v>1</v>
      </c>
      <c r="H127">
        <v>7249.2673666503497</v>
      </c>
    </row>
    <row r="128" spans="1:8" x14ac:dyDescent="0.25">
      <c r="A128" t="s">
        <v>48</v>
      </c>
      <c r="B128" t="s">
        <v>47</v>
      </c>
      <c r="C128">
        <v>100</v>
      </c>
      <c r="D128">
        <f t="shared" si="16"/>
        <v>90</v>
      </c>
      <c r="E128">
        <f>1/0.9</f>
        <v>1.1111111111111112</v>
      </c>
      <c r="F128">
        <v>25</v>
      </c>
      <c r="G128">
        <v>1</v>
      </c>
      <c r="H128">
        <v>195.182634871197</v>
      </c>
    </row>
    <row r="129" spans="1:8" x14ac:dyDescent="0.25">
      <c r="A129" t="s">
        <v>77</v>
      </c>
      <c r="B129" t="s">
        <v>78</v>
      </c>
      <c r="C129">
        <v>100</v>
      </c>
      <c r="D129">
        <f t="shared" si="16"/>
        <v>20</v>
      </c>
      <c r="E129">
        <f>1/0.2</f>
        <v>5</v>
      </c>
      <c r="F129">
        <v>25</v>
      </c>
      <c r="G129">
        <v>0</v>
      </c>
      <c r="H129">
        <v>16.201634239927099</v>
      </c>
    </row>
    <row r="130" spans="1:8" x14ac:dyDescent="0.25">
      <c r="A130" t="s">
        <v>77</v>
      </c>
      <c r="B130" t="s">
        <v>78</v>
      </c>
      <c r="C130">
        <v>100</v>
      </c>
      <c r="D130">
        <f t="shared" si="16"/>
        <v>40</v>
      </c>
      <c r="E130">
        <f>1/0.4</f>
        <v>2.5</v>
      </c>
      <c r="F130">
        <v>25</v>
      </c>
      <c r="G130">
        <v>1</v>
      </c>
      <c r="H130">
        <v>548239.83516736701</v>
      </c>
    </row>
    <row r="131" spans="1:8" x14ac:dyDescent="0.25">
      <c r="A131" t="s">
        <v>77</v>
      </c>
      <c r="B131" t="s">
        <v>78</v>
      </c>
      <c r="C131">
        <v>100</v>
      </c>
      <c r="D131">
        <f t="shared" si="16"/>
        <v>60</v>
      </c>
      <c r="E131">
        <f>1/0.6</f>
        <v>1.6666666666666667</v>
      </c>
      <c r="F131">
        <v>25</v>
      </c>
      <c r="G131">
        <v>1</v>
      </c>
      <c r="H131">
        <v>1690211.98337871</v>
      </c>
    </row>
    <row r="132" spans="1:8" x14ac:dyDescent="0.25">
      <c r="A132" t="s">
        <v>77</v>
      </c>
      <c r="B132" t="s">
        <v>78</v>
      </c>
      <c r="C132">
        <v>100</v>
      </c>
      <c r="D132">
        <f t="shared" si="16"/>
        <v>80</v>
      </c>
      <c r="E132">
        <f>1/0.8</f>
        <v>1.25</v>
      </c>
      <c r="F132">
        <v>25</v>
      </c>
      <c r="G132">
        <v>1</v>
      </c>
      <c r="H132">
        <v>1052104.3676924801</v>
      </c>
    </row>
    <row r="133" spans="1:8" x14ac:dyDescent="0.25">
      <c r="A133" t="s">
        <v>79</v>
      </c>
      <c r="B133" t="s">
        <v>80</v>
      </c>
      <c r="C133">
        <v>100</v>
      </c>
      <c r="D133">
        <f t="shared" si="16"/>
        <v>20</v>
      </c>
      <c r="E133">
        <f>1/0.2</f>
        <v>5</v>
      </c>
      <c r="F133">
        <v>25</v>
      </c>
      <c r="G133">
        <v>1</v>
      </c>
      <c r="H133">
        <v>601.74399458955395</v>
      </c>
    </row>
    <row r="134" spans="1:8" x14ac:dyDescent="0.25">
      <c r="A134" t="s">
        <v>79</v>
      </c>
      <c r="B134" t="s">
        <v>80</v>
      </c>
      <c r="C134">
        <v>100</v>
      </c>
      <c r="D134">
        <f t="shared" si="16"/>
        <v>40</v>
      </c>
      <c r="E134">
        <f>1/0.4</f>
        <v>2.5</v>
      </c>
      <c r="F134">
        <v>25</v>
      </c>
      <c r="G134">
        <v>1</v>
      </c>
      <c r="H134">
        <v>934519.214560539</v>
      </c>
    </row>
    <row r="135" spans="1:8" x14ac:dyDescent="0.25">
      <c r="A135" t="s">
        <v>79</v>
      </c>
      <c r="B135" t="s">
        <v>80</v>
      </c>
      <c r="C135">
        <v>100</v>
      </c>
      <c r="D135">
        <f t="shared" si="16"/>
        <v>60</v>
      </c>
      <c r="E135">
        <f>1/0.6</f>
        <v>1.6666666666666667</v>
      </c>
      <c r="F135">
        <v>25</v>
      </c>
      <c r="G135">
        <v>1</v>
      </c>
      <c r="H135">
        <v>991570.34411669197</v>
      </c>
    </row>
    <row r="136" spans="1:8" x14ac:dyDescent="0.25">
      <c r="A136" t="s">
        <v>79</v>
      </c>
      <c r="B136" t="s">
        <v>80</v>
      </c>
      <c r="C136">
        <v>100</v>
      </c>
      <c r="D136">
        <f t="shared" si="16"/>
        <v>80</v>
      </c>
      <c r="E136">
        <f>1/0.8</f>
        <v>1.25</v>
      </c>
      <c r="F136">
        <v>25</v>
      </c>
      <c r="G136">
        <v>1</v>
      </c>
      <c r="H136">
        <v>77572.159605721594</v>
      </c>
    </row>
    <row r="137" spans="1:8" x14ac:dyDescent="0.25">
      <c r="A137" t="s">
        <v>81</v>
      </c>
      <c r="B137" t="s">
        <v>49</v>
      </c>
      <c r="C137">
        <v>100</v>
      </c>
      <c r="D137">
        <f t="shared" si="16"/>
        <v>20</v>
      </c>
      <c r="E137">
        <f>1/0.2</f>
        <v>5</v>
      </c>
      <c r="F137">
        <v>25</v>
      </c>
      <c r="G137">
        <v>0</v>
      </c>
      <c r="H137">
        <v>4.9528245211413395</v>
      </c>
    </row>
    <row r="138" spans="1:8" x14ac:dyDescent="0.25">
      <c r="A138" t="s">
        <v>81</v>
      </c>
      <c r="B138" t="s">
        <v>49</v>
      </c>
      <c r="C138">
        <v>100</v>
      </c>
      <c r="D138">
        <f t="shared" si="16"/>
        <v>40</v>
      </c>
      <c r="E138">
        <f>1/0.4</f>
        <v>2.5</v>
      </c>
      <c r="F138">
        <v>25</v>
      </c>
      <c r="G138">
        <v>1</v>
      </c>
      <c r="H138">
        <v>617221.68590598903</v>
      </c>
    </row>
    <row r="139" spans="1:8" x14ac:dyDescent="0.25">
      <c r="A139" t="s">
        <v>81</v>
      </c>
      <c r="B139" t="s">
        <v>49</v>
      </c>
      <c r="C139">
        <v>100</v>
      </c>
      <c r="D139">
        <f t="shared" si="16"/>
        <v>60</v>
      </c>
      <c r="E139">
        <f>1/0.6</f>
        <v>1.6666666666666667</v>
      </c>
      <c r="F139">
        <v>25</v>
      </c>
      <c r="G139">
        <v>1</v>
      </c>
      <c r="H139">
        <v>9188.3026986310797</v>
      </c>
    </row>
    <row r="140" spans="1:8" x14ac:dyDescent="0.25">
      <c r="A140" t="s">
        <v>81</v>
      </c>
      <c r="B140" t="s">
        <v>49</v>
      </c>
      <c r="C140">
        <v>100</v>
      </c>
      <c r="D140">
        <f t="shared" si="16"/>
        <v>80</v>
      </c>
      <c r="E140">
        <f>1/0.8</f>
        <v>1.25</v>
      </c>
      <c r="F140">
        <v>25</v>
      </c>
      <c r="G140">
        <v>1</v>
      </c>
      <c r="H140">
        <v>5719.4325303422102</v>
      </c>
    </row>
    <row r="141" spans="1:8" x14ac:dyDescent="0.25">
      <c r="A141" t="s">
        <v>82</v>
      </c>
      <c r="B141" t="s">
        <v>83</v>
      </c>
      <c r="C141">
        <v>100</v>
      </c>
      <c r="D141">
        <f t="shared" si="16"/>
        <v>20</v>
      </c>
      <c r="E141">
        <f>1/0.2</f>
        <v>5</v>
      </c>
      <c r="F141">
        <v>25</v>
      </c>
      <c r="G141">
        <v>1</v>
      </c>
      <c r="H141">
        <v>35.003997734299794</v>
      </c>
    </row>
    <row r="142" spans="1:8" x14ac:dyDescent="0.25">
      <c r="A142" t="s">
        <v>82</v>
      </c>
      <c r="B142" t="s">
        <v>83</v>
      </c>
      <c r="C142">
        <v>100</v>
      </c>
      <c r="D142">
        <f t="shared" si="16"/>
        <v>40</v>
      </c>
      <c r="E142">
        <f>1/0.4</f>
        <v>2.5</v>
      </c>
      <c r="F142">
        <v>25</v>
      </c>
      <c r="G142">
        <v>1</v>
      </c>
      <c r="H142">
        <v>2273095.3160389601</v>
      </c>
    </row>
    <row r="143" spans="1:8" x14ac:dyDescent="0.25">
      <c r="A143" t="s">
        <v>82</v>
      </c>
      <c r="B143" t="s">
        <v>83</v>
      </c>
      <c r="C143">
        <v>100</v>
      </c>
      <c r="D143">
        <f t="shared" si="16"/>
        <v>60</v>
      </c>
      <c r="E143">
        <f>1/0.6</f>
        <v>1.6666666666666667</v>
      </c>
      <c r="F143">
        <v>25</v>
      </c>
      <c r="G143">
        <v>1</v>
      </c>
      <c r="H143">
        <v>177827.94100389199</v>
      </c>
    </row>
    <row r="144" spans="1:8" x14ac:dyDescent="0.25">
      <c r="A144" t="s">
        <v>84</v>
      </c>
      <c r="B144" t="s">
        <v>85</v>
      </c>
      <c r="C144">
        <v>100</v>
      </c>
      <c r="D144">
        <f>C145/E144</f>
        <v>20</v>
      </c>
      <c r="E144">
        <f>1/0.2</f>
        <v>5</v>
      </c>
      <c r="F144">
        <v>25</v>
      </c>
      <c r="G144">
        <v>0</v>
      </c>
      <c r="H144">
        <v>11.3539521295368</v>
      </c>
    </row>
    <row r="145" spans="1:8" x14ac:dyDescent="0.25">
      <c r="A145" t="s">
        <v>84</v>
      </c>
      <c r="B145" t="s">
        <v>85</v>
      </c>
      <c r="C145">
        <v>100</v>
      </c>
      <c r="D145">
        <f>C146/E145</f>
        <v>40</v>
      </c>
      <c r="E145">
        <f>1/0.4</f>
        <v>2.5</v>
      </c>
      <c r="F145">
        <v>25</v>
      </c>
      <c r="G145">
        <v>1</v>
      </c>
      <c r="H145">
        <v>3056990.7009353801</v>
      </c>
    </row>
    <row r="146" spans="1:8" x14ac:dyDescent="0.25">
      <c r="A146" t="s">
        <v>84</v>
      </c>
      <c r="B146" t="s">
        <v>85</v>
      </c>
      <c r="C146">
        <v>100</v>
      </c>
      <c r="D146">
        <f>C147/E146</f>
        <v>60</v>
      </c>
      <c r="E146">
        <f>1/0.6</f>
        <v>1.6666666666666667</v>
      </c>
      <c r="F146">
        <v>25</v>
      </c>
      <c r="G146">
        <v>1</v>
      </c>
      <c r="H146">
        <v>3560.16878656058</v>
      </c>
    </row>
    <row r="147" spans="1:8" x14ac:dyDescent="0.25">
      <c r="A147" t="s">
        <v>84</v>
      </c>
      <c r="B147" t="s">
        <v>85</v>
      </c>
      <c r="C147">
        <v>100</v>
      </c>
      <c r="D147">
        <f t="shared" si="16"/>
        <v>80</v>
      </c>
      <c r="E147">
        <f>1/0.8</f>
        <v>1.25</v>
      </c>
      <c r="F147">
        <v>25</v>
      </c>
      <c r="G147">
        <v>1</v>
      </c>
      <c r="H147">
        <v>20.535250264571502</v>
      </c>
    </row>
    <row r="148" spans="1:8" x14ac:dyDescent="0.25">
      <c r="A148" t="s">
        <v>86</v>
      </c>
      <c r="B148" t="s">
        <v>87</v>
      </c>
      <c r="C148">
        <v>100</v>
      </c>
      <c r="D148">
        <f>C149/E148</f>
        <v>20</v>
      </c>
      <c r="E148">
        <f>1/0.2</f>
        <v>5</v>
      </c>
      <c r="F148">
        <v>25</v>
      </c>
      <c r="G148">
        <v>1</v>
      </c>
      <c r="H148">
        <v>173.368658316416</v>
      </c>
    </row>
    <row r="149" spans="1:8" x14ac:dyDescent="0.25">
      <c r="A149" t="s">
        <v>86</v>
      </c>
      <c r="B149" t="s">
        <v>87</v>
      </c>
      <c r="C149">
        <v>100</v>
      </c>
      <c r="D149">
        <f>C150/E149</f>
        <v>40</v>
      </c>
      <c r="E149">
        <f>1/0.4</f>
        <v>2.5</v>
      </c>
      <c r="F149">
        <v>25</v>
      </c>
      <c r="G149">
        <v>1</v>
      </c>
      <c r="H149">
        <v>991570.34411669197</v>
      </c>
    </row>
    <row r="150" spans="1:8" x14ac:dyDescent="0.25">
      <c r="A150" t="s">
        <v>86</v>
      </c>
      <c r="B150" t="s">
        <v>87</v>
      </c>
      <c r="C150">
        <v>100</v>
      </c>
      <c r="D150">
        <f>C151/E150</f>
        <v>60</v>
      </c>
      <c r="E150">
        <f>1/0.6</f>
        <v>1.6666666666666667</v>
      </c>
      <c r="F150">
        <v>25</v>
      </c>
      <c r="G150">
        <v>1</v>
      </c>
      <c r="H150">
        <v>2351.3838413522003</v>
      </c>
    </row>
    <row r="151" spans="1:8" x14ac:dyDescent="0.25">
      <c r="A151" t="s">
        <v>86</v>
      </c>
      <c r="B151" t="s">
        <v>87</v>
      </c>
      <c r="C151">
        <v>100</v>
      </c>
      <c r="D151">
        <f t="shared" ref="D151" si="17">C151/E151</f>
        <v>80</v>
      </c>
      <c r="E151">
        <f>1/0.8</f>
        <v>1.25</v>
      </c>
      <c r="F151">
        <v>25</v>
      </c>
      <c r="G151">
        <v>1</v>
      </c>
      <c r="H151">
        <v>11645.9915480647</v>
      </c>
    </row>
    <row r="152" spans="1:8" ht="15" customHeight="1" x14ac:dyDescent="0.25">
      <c r="A152" t="s">
        <v>88</v>
      </c>
      <c r="B152" s="5" t="s">
        <v>89</v>
      </c>
      <c r="C152">
        <v>5</v>
      </c>
      <c r="D152">
        <v>5</v>
      </c>
      <c r="E152">
        <v>1</v>
      </c>
      <c r="F152">
        <v>25</v>
      </c>
      <c r="G152">
        <v>1</v>
      </c>
      <c r="H152">
        <v>40</v>
      </c>
    </row>
    <row r="153" spans="1:8" x14ac:dyDescent="0.25">
      <c r="A153" t="s">
        <v>90</v>
      </c>
      <c r="B153" t="s">
        <v>91</v>
      </c>
      <c r="C153">
        <v>5</v>
      </c>
      <c r="D153">
        <v>5</v>
      </c>
      <c r="E153">
        <v>1</v>
      </c>
      <c r="F153">
        <v>25</v>
      </c>
      <c r="G153">
        <v>1</v>
      </c>
      <c r="H153">
        <v>32</v>
      </c>
    </row>
    <row r="154" spans="1:8" x14ac:dyDescent="0.25">
      <c r="A154" t="s">
        <v>93</v>
      </c>
      <c r="B154" s="5" t="s">
        <v>92</v>
      </c>
      <c r="C154">
        <v>5</v>
      </c>
      <c r="D154">
        <v>5</v>
      </c>
      <c r="E154">
        <v>1</v>
      </c>
      <c r="F154">
        <v>25</v>
      </c>
      <c r="G154">
        <v>0</v>
      </c>
      <c r="H154">
        <v>1</v>
      </c>
    </row>
    <row r="155" spans="1:8" x14ac:dyDescent="0.25">
      <c r="A155" t="s">
        <v>94</v>
      </c>
      <c r="B155" t="s">
        <v>95</v>
      </c>
      <c r="C155">
        <v>5</v>
      </c>
      <c r="D155">
        <v>5</v>
      </c>
      <c r="E155">
        <v>1</v>
      </c>
      <c r="F155">
        <v>25</v>
      </c>
      <c r="G155">
        <v>0</v>
      </c>
      <c r="H155">
        <v>1</v>
      </c>
    </row>
    <row r="156" spans="1:8" x14ac:dyDescent="0.25">
      <c r="A156" t="s">
        <v>96</v>
      </c>
      <c r="B156" t="s">
        <v>97</v>
      </c>
      <c r="C156">
        <v>10</v>
      </c>
      <c r="D156">
        <v>10</v>
      </c>
      <c r="E156">
        <v>1</v>
      </c>
      <c r="F156">
        <v>25</v>
      </c>
      <c r="G156">
        <v>1</v>
      </c>
      <c r="H156">
        <v>32</v>
      </c>
    </row>
    <row r="157" spans="1:8" x14ac:dyDescent="0.25">
      <c r="A157" t="s">
        <v>98</v>
      </c>
      <c r="B157" t="s">
        <v>99</v>
      </c>
      <c r="C157">
        <v>10</v>
      </c>
      <c r="D157">
        <v>10</v>
      </c>
      <c r="E157">
        <v>1</v>
      </c>
      <c r="F157">
        <v>25</v>
      </c>
      <c r="G157">
        <v>0</v>
      </c>
      <c r="H157">
        <v>1</v>
      </c>
    </row>
    <row r="158" spans="1:8" ht="15" customHeight="1" x14ac:dyDescent="0.25">
      <c r="A158" t="s">
        <v>100</v>
      </c>
      <c r="B158" t="s">
        <v>101</v>
      </c>
      <c r="C158">
        <v>80</v>
      </c>
      <c r="D158">
        <v>50</v>
      </c>
      <c r="E158">
        <f>C158/D158</f>
        <v>1.6</v>
      </c>
      <c r="F158">
        <v>25</v>
      </c>
      <c r="G158">
        <v>0</v>
      </c>
      <c r="H158">
        <v>1</v>
      </c>
    </row>
    <row r="159" spans="1:8" x14ac:dyDescent="0.25">
      <c r="A159" t="s">
        <v>100</v>
      </c>
      <c r="B159" t="s">
        <v>101</v>
      </c>
      <c r="C159">
        <v>99.393939393939306</v>
      </c>
      <c r="D159">
        <v>50</v>
      </c>
      <c r="E159">
        <f t="shared" ref="E159:E175" si="18">C159/D159</f>
        <v>1.987878787878786</v>
      </c>
      <c r="F159">
        <v>25</v>
      </c>
      <c r="G159">
        <v>1</v>
      </c>
      <c r="H159">
        <v>3277.1682340647999</v>
      </c>
    </row>
    <row r="160" spans="1:8" x14ac:dyDescent="0.25">
      <c r="A160" t="s">
        <v>100</v>
      </c>
      <c r="B160" t="s">
        <v>101</v>
      </c>
      <c r="C160">
        <v>120</v>
      </c>
      <c r="D160">
        <v>50</v>
      </c>
      <c r="E160">
        <f t="shared" si="18"/>
        <v>2.4</v>
      </c>
      <c r="F160">
        <v>25</v>
      </c>
      <c r="G160">
        <v>1</v>
      </c>
      <c r="H160">
        <v>19008.620689655101</v>
      </c>
    </row>
    <row r="161" spans="1:8" x14ac:dyDescent="0.25">
      <c r="A161" t="s">
        <v>100</v>
      </c>
      <c r="B161" t="s">
        <v>101</v>
      </c>
      <c r="C161">
        <v>160</v>
      </c>
      <c r="D161">
        <v>50</v>
      </c>
      <c r="E161">
        <f t="shared" si="18"/>
        <v>3.2</v>
      </c>
      <c r="F161">
        <v>25</v>
      </c>
      <c r="G161">
        <v>1</v>
      </c>
      <c r="H161">
        <v>47887.931034482695</v>
      </c>
    </row>
    <row r="162" spans="1:8" x14ac:dyDescent="0.25">
      <c r="A162" t="s">
        <v>100</v>
      </c>
      <c r="B162" t="s">
        <v>101</v>
      </c>
      <c r="C162">
        <v>199.39393939393901</v>
      </c>
      <c r="D162">
        <v>50</v>
      </c>
      <c r="E162">
        <f t="shared" si="18"/>
        <v>3.9878787878787803</v>
      </c>
      <c r="F162">
        <v>25</v>
      </c>
      <c r="G162">
        <v>1</v>
      </c>
      <c r="H162">
        <v>56854.754440961304</v>
      </c>
    </row>
    <row r="163" spans="1:8" x14ac:dyDescent="0.25">
      <c r="A163" t="s">
        <v>100</v>
      </c>
      <c r="B163" t="s">
        <v>101</v>
      </c>
      <c r="C163">
        <v>220.60606060606</v>
      </c>
      <c r="D163">
        <v>50</v>
      </c>
      <c r="E163">
        <f t="shared" si="18"/>
        <v>4.4121212121211997</v>
      </c>
      <c r="F163">
        <v>25</v>
      </c>
      <c r="G163">
        <v>1</v>
      </c>
      <c r="H163">
        <v>57843.521421107602</v>
      </c>
    </row>
    <row r="164" spans="1:8" x14ac:dyDescent="0.25">
      <c r="A164" t="s">
        <v>100</v>
      </c>
      <c r="B164" t="s">
        <v>101</v>
      </c>
      <c r="C164">
        <v>180</v>
      </c>
      <c r="D164">
        <v>20</v>
      </c>
      <c r="E164">
        <f t="shared" si="18"/>
        <v>9</v>
      </c>
      <c r="F164">
        <v>25</v>
      </c>
      <c r="G164">
        <v>1</v>
      </c>
      <c r="H164">
        <v>2931.9767567450499</v>
      </c>
    </row>
    <row r="165" spans="1:8" x14ac:dyDescent="0.25">
      <c r="A165" t="s">
        <v>100</v>
      </c>
      <c r="B165" t="s">
        <v>101</v>
      </c>
      <c r="C165">
        <v>180</v>
      </c>
      <c r="D165">
        <v>30</v>
      </c>
      <c r="E165">
        <f t="shared" si="18"/>
        <v>6</v>
      </c>
      <c r="F165">
        <v>25</v>
      </c>
      <c r="G165">
        <v>1</v>
      </c>
      <c r="H165">
        <v>19770.3756507463</v>
      </c>
    </row>
    <row r="166" spans="1:8" x14ac:dyDescent="0.25">
      <c r="A166" t="s">
        <v>100</v>
      </c>
      <c r="B166" t="s">
        <v>101</v>
      </c>
      <c r="C166">
        <v>180</v>
      </c>
      <c r="D166">
        <v>40</v>
      </c>
      <c r="E166">
        <f t="shared" si="18"/>
        <v>4.5</v>
      </c>
      <c r="F166">
        <v>25</v>
      </c>
      <c r="G166">
        <v>1</v>
      </c>
      <c r="H166">
        <v>42448.750351024901</v>
      </c>
    </row>
    <row r="167" spans="1:8" x14ac:dyDescent="0.25">
      <c r="A167" t="s">
        <v>100</v>
      </c>
      <c r="B167" t="s">
        <v>101</v>
      </c>
      <c r="C167">
        <v>180</v>
      </c>
      <c r="D167">
        <v>50</v>
      </c>
      <c r="E167">
        <f t="shared" si="18"/>
        <v>3.6</v>
      </c>
      <c r="F167">
        <v>25</v>
      </c>
      <c r="G167">
        <v>1</v>
      </c>
      <c r="H167">
        <v>55983.194003412995</v>
      </c>
    </row>
    <row r="168" spans="1:8" x14ac:dyDescent="0.25">
      <c r="A168" t="s">
        <v>100</v>
      </c>
      <c r="B168" t="s">
        <v>101</v>
      </c>
      <c r="C168">
        <v>180</v>
      </c>
      <c r="D168">
        <v>60</v>
      </c>
      <c r="E168">
        <f t="shared" si="18"/>
        <v>3</v>
      </c>
      <c r="F168">
        <v>25</v>
      </c>
      <c r="G168">
        <v>1</v>
      </c>
      <c r="H168">
        <v>64697.254444516402</v>
      </c>
    </row>
    <row r="169" spans="1:8" x14ac:dyDescent="0.25">
      <c r="A169" t="s">
        <v>100</v>
      </c>
      <c r="B169" t="s">
        <v>101</v>
      </c>
      <c r="C169">
        <v>180</v>
      </c>
      <c r="D169">
        <v>80</v>
      </c>
      <c r="E169">
        <f t="shared" si="18"/>
        <v>2.25</v>
      </c>
      <c r="F169">
        <v>25</v>
      </c>
      <c r="G169">
        <v>1</v>
      </c>
      <c r="H169">
        <v>29077.398310759701</v>
      </c>
    </row>
    <row r="170" spans="1:8" ht="15" customHeight="1" x14ac:dyDescent="0.25">
      <c r="A170" t="s">
        <v>104</v>
      </c>
      <c r="B170" t="s">
        <v>106</v>
      </c>
      <c r="C170">
        <v>30</v>
      </c>
      <c r="D170">
        <v>5</v>
      </c>
      <c r="E170">
        <f t="shared" si="18"/>
        <v>6</v>
      </c>
      <c r="F170">
        <v>25</v>
      </c>
      <c r="G170">
        <v>0</v>
      </c>
      <c r="H170">
        <v>1</v>
      </c>
    </row>
    <row r="171" spans="1:8" x14ac:dyDescent="0.25">
      <c r="A171" t="s">
        <v>104</v>
      </c>
      <c r="B171" t="s">
        <v>106</v>
      </c>
      <c r="C171">
        <v>30</v>
      </c>
      <c r="D171">
        <v>10</v>
      </c>
      <c r="E171">
        <f t="shared" si="18"/>
        <v>3</v>
      </c>
      <c r="F171">
        <v>25</v>
      </c>
      <c r="G171">
        <v>0</v>
      </c>
      <c r="H171">
        <v>1</v>
      </c>
    </row>
    <row r="172" spans="1:8" x14ac:dyDescent="0.25">
      <c r="A172" t="s">
        <v>104</v>
      </c>
      <c r="B172" t="s">
        <v>106</v>
      </c>
      <c r="C172">
        <v>30</v>
      </c>
      <c r="D172">
        <v>15</v>
      </c>
      <c r="E172">
        <f t="shared" si="18"/>
        <v>2</v>
      </c>
      <c r="F172">
        <v>25</v>
      </c>
      <c r="G172">
        <v>1</v>
      </c>
      <c r="H172">
        <v>200</v>
      </c>
    </row>
    <row r="173" spans="1:8" x14ac:dyDescent="0.25">
      <c r="A173" t="s">
        <v>104</v>
      </c>
      <c r="B173" t="s">
        <v>106</v>
      </c>
      <c r="C173">
        <v>30</v>
      </c>
      <c r="D173">
        <v>20</v>
      </c>
      <c r="E173">
        <f t="shared" si="18"/>
        <v>1.5</v>
      </c>
      <c r="F173">
        <v>25</v>
      </c>
      <c r="G173">
        <v>1</v>
      </c>
      <c r="H173">
        <v>5000</v>
      </c>
    </row>
    <row r="174" spans="1:8" x14ac:dyDescent="0.25">
      <c r="A174" t="s">
        <v>108</v>
      </c>
      <c r="B174" t="s">
        <v>112</v>
      </c>
      <c r="C174">
        <v>30</v>
      </c>
      <c r="D174">
        <v>12</v>
      </c>
      <c r="E174">
        <f t="shared" si="18"/>
        <v>2.5</v>
      </c>
      <c r="F174">
        <v>25</v>
      </c>
      <c r="G174">
        <v>0</v>
      </c>
      <c r="H174">
        <v>1</v>
      </c>
    </row>
    <row r="175" spans="1:8" x14ac:dyDescent="0.25">
      <c r="A175" t="s">
        <v>109</v>
      </c>
      <c r="B175" t="s">
        <v>105</v>
      </c>
      <c r="C175">
        <v>30</v>
      </c>
      <c r="D175">
        <v>10</v>
      </c>
      <c r="E175">
        <f t="shared" si="18"/>
        <v>3</v>
      </c>
      <c r="F175">
        <v>25</v>
      </c>
      <c r="G175">
        <v>0</v>
      </c>
      <c r="H175">
        <v>1</v>
      </c>
    </row>
    <row r="176" spans="1:8" x14ac:dyDescent="0.25">
      <c r="A176" t="s">
        <v>110</v>
      </c>
      <c r="B176" t="s">
        <v>113</v>
      </c>
      <c r="C176">
        <v>30</v>
      </c>
      <c r="D176">
        <v>10</v>
      </c>
      <c r="E176">
        <f t="shared" ref="E176" si="19">C176/D176</f>
        <v>3</v>
      </c>
      <c r="F176">
        <v>25</v>
      </c>
      <c r="G176">
        <v>0</v>
      </c>
      <c r="H176">
        <v>1</v>
      </c>
    </row>
    <row r="177" spans="1:8" x14ac:dyDescent="0.25">
      <c r="A177" t="s">
        <v>111</v>
      </c>
      <c r="B177" t="s">
        <v>114</v>
      </c>
      <c r="C177">
        <v>30</v>
      </c>
      <c r="D177">
        <v>9</v>
      </c>
      <c r="E177">
        <f t="shared" ref="E177:E186" si="20">C177/D177</f>
        <v>3.3333333333333335</v>
      </c>
      <c r="F177">
        <v>25</v>
      </c>
      <c r="G177">
        <v>0</v>
      </c>
      <c r="H177">
        <v>1</v>
      </c>
    </row>
    <row r="178" spans="1:8" x14ac:dyDescent="0.25">
      <c r="A178" t="s">
        <v>115</v>
      </c>
      <c r="B178" t="s">
        <v>120</v>
      </c>
      <c r="C178">
        <v>30</v>
      </c>
      <c r="D178">
        <v>12</v>
      </c>
      <c r="E178">
        <f t="shared" si="20"/>
        <v>2.5</v>
      </c>
      <c r="F178">
        <v>25</v>
      </c>
      <c r="G178">
        <v>0</v>
      </c>
      <c r="H178">
        <v>1</v>
      </c>
    </row>
    <row r="179" spans="1:8" x14ac:dyDescent="0.25">
      <c r="A179" t="s">
        <v>116</v>
      </c>
      <c r="B179" t="s">
        <v>121</v>
      </c>
      <c r="C179">
        <v>30</v>
      </c>
      <c r="D179">
        <v>12</v>
      </c>
      <c r="E179">
        <f t="shared" si="20"/>
        <v>2.5</v>
      </c>
      <c r="F179">
        <v>25</v>
      </c>
      <c r="G179">
        <v>0</v>
      </c>
      <c r="H179">
        <v>1</v>
      </c>
    </row>
    <row r="180" spans="1:8" x14ac:dyDescent="0.25">
      <c r="A180" t="s">
        <v>117</v>
      </c>
      <c r="B180" t="s">
        <v>122</v>
      </c>
      <c r="C180">
        <v>30</v>
      </c>
      <c r="D180">
        <v>11</v>
      </c>
      <c r="E180">
        <f t="shared" si="20"/>
        <v>2.7272727272727271</v>
      </c>
      <c r="F180">
        <v>25</v>
      </c>
      <c r="G180">
        <v>0</v>
      </c>
      <c r="H180">
        <v>1</v>
      </c>
    </row>
    <row r="181" spans="1:8" x14ac:dyDescent="0.25">
      <c r="A181" t="s">
        <v>118</v>
      </c>
      <c r="B181" t="s">
        <v>123</v>
      </c>
      <c r="C181">
        <v>30</v>
      </c>
      <c r="D181">
        <v>10</v>
      </c>
      <c r="E181">
        <f t="shared" si="20"/>
        <v>3</v>
      </c>
      <c r="F181">
        <v>25</v>
      </c>
      <c r="G181">
        <v>0</v>
      </c>
      <c r="H181">
        <v>1</v>
      </c>
    </row>
    <row r="182" spans="1:8" x14ac:dyDescent="0.25">
      <c r="A182" t="s">
        <v>119</v>
      </c>
      <c r="B182" t="s">
        <v>124</v>
      </c>
      <c r="C182">
        <v>30</v>
      </c>
      <c r="D182">
        <v>9</v>
      </c>
      <c r="E182">
        <f t="shared" si="20"/>
        <v>3.3333333333333335</v>
      </c>
      <c r="F182">
        <v>25</v>
      </c>
      <c r="G182">
        <v>0</v>
      </c>
      <c r="H182">
        <v>1</v>
      </c>
    </row>
    <row r="183" spans="1:8" ht="15" customHeight="1" x14ac:dyDescent="0.25">
      <c r="A183" t="s">
        <v>125</v>
      </c>
      <c r="B183" t="s">
        <v>126</v>
      </c>
      <c r="C183">
        <v>15</v>
      </c>
      <c r="D183">
        <v>2</v>
      </c>
      <c r="E183">
        <f t="shared" si="20"/>
        <v>7.5</v>
      </c>
      <c r="F183">
        <v>30</v>
      </c>
      <c r="G183">
        <v>1</v>
      </c>
      <c r="H183">
        <v>20</v>
      </c>
    </row>
    <row r="184" spans="1:8" x14ac:dyDescent="0.25">
      <c r="A184" t="s">
        <v>125</v>
      </c>
      <c r="B184" t="s">
        <v>126</v>
      </c>
      <c r="C184">
        <v>30</v>
      </c>
      <c r="D184">
        <v>2</v>
      </c>
      <c r="E184">
        <f t="shared" si="20"/>
        <v>15</v>
      </c>
      <c r="F184">
        <v>30</v>
      </c>
      <c r="G184">
        <v>1</v>
      </c>
      <c r="H184">
        <v>56</v>
      </c>
    </row>
    <row r="185" spans="1:8" x14ac:dyDescent="0.25">
      <c r="A185" t="s">
        <v>125</v>
      </c>
      <c r="B185" t="s">
        <v>126</v>
      </c>
      <c r="C185">
        <v>40</v>
      </c>
      <c r="D185">
        <v>2</v>
      </c>
      <c r="E185">
        <f t="shared" si="20"/>
        <v>20</v>
      </c>
      <c r="F185">
        <v>30</v>
      </c>
      <c r="G185">
        <v>1</v>
      </c>
      <c r="H185">
        <v>120</v>
      </c>
    </row>
    <row r="186" spans="1:8" x14ac:dyDescent="0.25">
      <c r="A186" t="s">
        <v>125</v>
      </c>
      <c r="B186" t="s">
        <v>126</v>
      </c>
      <c r="C186">
        <v>60</v>
      </c>
      <c r="D186">
        <v>2</v>
      </c>
      <c r="E186">
        <f t="shared" si="20"/>
        <v>30</v>
      </c>
      <c r="F186">
        <v>30</v>
      </c>
      <c r="G186">
        <v>1</v>
      </c>
      <c r="H186">
        <v>240</v>
      </c>
    </row>
    <row r="187" spans="1:8" x14ac:dyDescent="0.25">
      <c r="A187" t="s">
        <v>125</v>
      </c>
      <c r="B187" t="s">
        <v>126</v>
      </c>
      <c r="C187">
        <v>15</v>
      </c>
      <c r="D187">
        <v>2</v>
      </c>
      <c r="E187">
        <f t="shared" ref="E187:E190" si="21">C187/D187</f>
        <v>7.5</v>
      </c>
      <c r="F187">
        <v>40</v>
      </c>
      <c r="G187">
        <v>0</v>
      </c>
      <c r="H187">
        <v>4</v>
      </c>
    </row>
    <row r="188" spans="1:8" x14ac:dyDescent="0.25">
      <c r="A188" t="s">
        <v>125</v>
      </c>
      <c r="B188" t="s">
        <v>126</v>
      </c>
      <c r="C188">
        <v>30</v>
      </c>
      <c r="D188">
        <v>2</v>
      </c>
      <c r="E188">
        <f t="shared" si="21"/>
        <v>15</v>
      </c>
      <c r="F188">
        <v>40</v>
      </c>
      <c r="G188">
        <v>0</v>
      </c>
      <c r="H188">
        <v>9</v>
      </c>
    </row>
    <row r="189" spans="1:8" x14ac:dyDescent="0.25">
      <c r="A189" t="s">
        <v>125</v>
      </c>
      <c r="B189" t="s">
        <v>126</v>
      </c>
      <c r="C189">
        <v>40</v>
      </c>
      <c r="D189">
        <v>2</v>
      </c>
      <c r="E189">
        <f t="shared" si="21"/>
        <v>20</v>
      </c>
      <c r="F189">
        <v>40</v>
      </c>
      <c r="G189">
        <v>1</v>
      </c>
      <c r="H189">
        <v>28</v>
      </c>
    </row>
    <row r="190" spans="1:8" x14ac:dyDescent="0.25">
      <c r="A190" t="s">
        <v>125</v>
      </c>
      <c r="B190" t="s">
        <v>126</v>
      </c>
      <c r="C190">
        <v>60</v>
      </c>
      <c r="D190">
        <v>2</v>
      </c>
      <c r="E190">
        <f t="shared" si="21"/>
        <v>30</v>
      </c>
      <c r="F190">
        <v>40</v>
      </c>
      <c r="G190">
        <v>1</v>
      </c>
      <c r="H190">
        <v>49</v>
      </c>
    </row>
    <row r="191" spans="1:8" x14ac:dyDescent="0.25">
      <c r="A191" t="s">
        <v>125</v>
      </c>
      <c r="B191" t="s">
        <v>126</v>
      </c>
      <c r="C191">
        <v>15</v>
      </c>
      <c r="D191">
        <v>2</v>
      </c>
      <c r="E191">
        <f t="shared" ref="E191:E198" si="22">C191/D191</f>
        <v>7.5</v>
      </c>
      <c r="F191">
        <v>50</v>
      </c>
      <c r="G191">
        <v>0</v>
      </c>
      <c r="H191">
        <v>0.64</v>
      </c>
    </row>
    <row r="192" spans="1:8" x14ac:dyDescent="0.25">
      <c r="A192" t="s">
        <v>125</v>
      </c>
      <c r="B192" t="s">
        <v>126</v>
      </c>
      <c r="C192">
        <v>30</v>
      </c>
      <c r="D192">
        <v>2</v>
      </c>
      <c r="E192">
        <f t="shared" si="22"/>
        <v>15</v>
      </c>
      <c r="F192">
        <v>50</v>
      </c>
      <c r="G192">
        <v>0</v>
      </c>
      <c r="H192">
        <v>0.64</v>
      </c>
    </row>
    <row r="193" spans="1:8" x14ac:dyDescent="0.25">
      <c r="A193" t="s">
        <v>125</v>
      </c>
      <c r="B193" t="s">
        <v>126</v>
      </c>
      <c r="C193">
        <v>40</v>
      </c>
      <c r="D193">
        <v>2</v>
      </c>
      <c r="E193">
        <f t="shared" si="22"/>
        <v>20</v>
      </c>
      <c r="F193">
        <v>50</v>
      </c>
      <c r="G193">
        <v>0</v>
      </c>
      <c r="H193">
        <v>0.64</v>
      </c>
    </row>
    <row r="194" spans="1:8" x14ac:dyDescent="0.25">
      <c r="A194" t="s">
        <v>127</v>
      </c>
      <c r="B194" t="s">
        <v>128</v>
      </c>
      <c r="C194">
        <v>60</v>
      </c>
      <c r="D194">
        <v>2</v>
      </c>
      <c r="E194">
        <f t="shared" si="22"/>
        <v>30</v>
      </c>
      <c r="F194">
        <v>50</v>
      </c>
      <c r="G194">
        <v>0</v>
      </c>
      <c r="H194">
        <v>0.64</v>
      </c>
    </row>
    <row r="195" spans="1:8" x14ac:dyDescent="0.25">
      <c r="A195" t="s">
        <v>127</v>
      </c>
      <c r="B195" t="s">
        <v>128</v>
      </c>
      <c r="C195">
        <v>15</v>
      </c>
      <c r="D195">
        <v>2</v>
      </c>
      <c r="E195">
        <f t="shared" si="22"/>
        <v>7.5</v>
      </c>
      <c r="F195">
        <v>30</v>
      </c>
      <c r="G195">
        <v>0</v>
      </c>
      <c r="H195">
        <v>9</v>
      </c>
    </row>
    <row r="196" spans="1:8" x14ac:dyDescent="0.25">
      <c r="A196" t="s">
        <v>127</v>
      </c>
      <c r="B196" t="s">
        <v>128</v>
      </c>
      <c r="C196">
        <v>30</v>
      </c>
      <c r="D196">
        <v>2</v>
      </c>
      <c r="E196">
        <f t="shared" si="22"/>
        <v>15</v>
      </c>
      <c r="F196">
        <v>30</v>
      </c>
      <c r="G196">
        <v>1</v>
      </c>
      <c r="H196">
        <v>44</v>
      </c>
    </row>
    <row r="197" spans="1:8" x14ac:dyDescent="0.25">
      <c r="A197" t="s">
        <v>127</v>
      </c>
      <c r="B197" t="s">
        <v>128</v>
      </c>
      <c r="C197">
        <v>40</v>
      </c>
      <c r="D197">
        <v>2</v>
      </c>
      <c r="E197">
        <f t="shared" si="22"/>
        <v>20</v>
      </c>
      <c r="F197">
        <v>30</v>
      </c>
      <c r="G197">
        <v>1</v>
      </c>
      <c r="H197">
        <v>65</v>
      </c>
    </row>
    <row r="198" spans="1:8" x14ac:dyDescent="0.25">
      <c r="A198" t="s">
        <v>127</v>
      </c>
      <c r="B198" t="s">
        <v>128</v>
      </c>
      <c r="C198">
        <v>60</v>
      </c>
      <c r="D198">
        <v>2</v>
      </c>
      <c r="E198">
        <f t="shared" si="22"/>
        <v>30</v>
      </c>
      <c r="F198">
        <v>30</v>
      </c>
      <c r="G198">
        <v>1</v>
      </c>
      <c r="H198">
        <v>181</v>
      </c>
    </row>
    <row r="199" spans="1:8" x14ac:dyDescent="0.25">
      <c r="A199" t="s">
        <v>127</v>
      </c>
      <c r="B199" t="s">
        <v>128</v>
      </c>
      <c r="C199">
        <v>15</v>
      </c>
      <c r="D199">
        <v>2</v>
      </c>
      <c r="E199">
        <f t="shared" ref="E199:E202" si="23">C199/D199</f>
        <v>7.5</v>
      </c>
      <c r="F199">
        <v>40</v>
      </c>
      <c r="G199">
        <v>0</v>
      </c>
      <c r="H199">
        <v>2.4500000000000002</v>
      </c>
    </row>
    <row r="200" spans="1:8" x14ac:dyDescent="0.25">
      <c r="A200" t="s">
        <v>127</v>
      </c>
      <c r="B200" t="s">
        <v>128</v>
      </c>
      <c r="C200">
        <v>30</v>
      </c>
      <c r="D200">
        <v>2</v>
      </c>
      <c r="E200">
        <f t="shared" si="23"/>
        <v>15</v>
      </c>
      <c r="F200">
        <v>40</v>
      </c>
      <c r="G200">
        <v>0</v>
      </c>
      <c r="H200">
        <v>10.31</v>
      </c>
    </row>
    <row r="201" spans="1:8" x14ac:dyDescent="0.25">
      <c r="A201" t="s">
        <v>127</v>
      </c>
      <c r="B201" t="s">
        <v>128</v>
      </c>
      <c r="C201">
        <v>40</v>
      </c>
      <c r="D201">
        <v>2</v>
      </c>
      <c r="E201">
        <f t="shared" si="23"/>
        <v>20</v>
      </c>
      <c r="F201">
        <v>40</v>
      </c>
      <c r="G201">
        <v>1</v>
      </c>
      <c r="H201">
        <v>22</v>
      </c>
    </row>
    <row r="202" spans="1:8" x14ac:dyDescent="0.25">
      <c r="A202" t="s">
        <v>127</v>
      </c>
      <c r="B202" t="s">
        <v>128</v>
      </c>
      <c r="C202">
        <v>60</v>
      </c>
      <c r="D202">
        <v>2</v>
      </c>
      <c r="E202">
        <f t="shared" si="23"/>
        <v>30</v>
      </c>
      <c r="F202">
        <v>40</v>
      </c>
      <c r="G202">
        <v>1</v>
      </c>
      <c r="H202">
        <v>54</v>
      </c>
    </row>
    <row r="203" spans="1:8" x14ac:dyDescent="0.25">
      <c r="A203" t="s">
        <v>127</v>
      </c>
      <c r="B203" t="s">
        <v>128</v>
      </c>
      <c r="C203">
        <v>15</v>
      </c>
      <c r="D203">
        <v>2</v>
      </c>
      <c r="E203">
        <f t="shared" ref="E203:E206" si="24">C203/D203</f>
        <v>7.5</v>
      </c>
      <c r="F203">
        <v>50</v>
      </c>
      <c r="G203">
        <v>0</v>
      </c>
      <c r="H203">
        <v>0.64</v>
      </c>
    </row>
    <row r="204" spans="1:8" x14ac:dyDescent="0.25">
      <c r="A204" t="s">
        <v>127</v>
      </c>
      <c r="B204" t="s">
        <v>128</v>
      </c>
      <c r="C204">
        <v>30</v>
      </c>
      <c r="D204">
        <v>2</v>
      </c>
      <c r="E204">
        <f t="shared" si="24"/>
        <v>15</v>
      </c>
      <c r="F204">
        <v>50</v>
      </c>
      <c r="G204">
        <v>0</v>
      </c>
      <c r="H204">
        <v>0.64</v>
      </c>
    </row>
    <row r="205" spans="1:8" x14ac:dyDescent="0.25">
      <c r="A205" t="s">
        <v>127</v>
      </c>
      <c r="B205" t="s">
        <v>128</v>
      </c>
      <c r="C205">
        <v>40</v>
      </c>
      <c r="D205">
        <v>2</v>
      </c>
      <c r="E205">
        <f t="shared" si="24"/>
        <v>20</v>
      </c>
      <c r="F205">
        <v>50</v>
      </c>
      <c r="G205">
        <v>0</v>
      </c>
      <c r="H205">
        <v>0.64</v>
      </c>
    </row>
    <row r="206" spans="1:8" x14ac:dyDescent="0.25">
      <c r="A206" t="s">
        <v>127</v>
      </c>
      <c r="B206" t="s">
        <v>128</v>
      </c>
      <c r="C206">
        <v>60</v>
      </c>
      <c r="D206">
        <v>2</v>
      </c>
      <c r="E206">
        <f t="shared" si="24"/>
        <v>30</v>
      </c>
      <c r="F206">
        <v>50</v>
      </c>
      <c r="G206">
        <v>0</v>
      </c>
      <c r="H206">
        <v>0.64</v>
      </c>
    </row>
    <row r="207" spans="1:8" x14ac:dyDescent="0.25">
      <c r="A207" t="s">
        <v>129</v>
      </c>
      <c r="B207" t="s">
        <v>130</v>
      </c>
      <c r="C207">
        <v>15</v>
      </c>
      <c r="D207">
        <v>2</v>
      </c>
      <c r="E207">
        <f t="shared" ref="E207:E210" si="25">C207/D207</f>
        <v>7.5</v>
      </c>
      <c r="F207">
        <v>30</v>
      </c>
      <c r="G207">
        <v>0</v>
      </c>
      <c r="H207">
        <v>7</v>
      </c>
    </row>
    <row r="208" spans="1:8" x14ac:dyDescent="0.25">
      <c r="A208" t="s">
        <v>129</v>
      </c>
      <c r="B208" t="s">
        <v>130</v>
      </c>
      <c r="C208">
        <v>30</v>
      </c>
      <c r="D208">
        <v>2</v>
      </c>
      <c r="E208">
        <f t="shared" si="25"/>
        <v>15</v>
      </c>
      <c r="F208">
        <v>30</v>
      </c>
      <c r="G208">
        <v>1</v>
      </c>
      <c r="H208">
        <v>42</v>
      </c>
    </row>
    <row r="209" spans="1:8" x14ac:dyDescent="0.25">
      <c r="A209" t="s">
        <v>129</v>
      </c>
      <c r="B209" t="s">
        <v>130</v>
      </c>
      <c r="C209">
        <v>40</v>
      </c>
      <c r="D209">
        <v>2</v>
      </c>
      <c r="E209">
        <f t="shared" si="25"/>
        <v>20</v>
      </c>
      <c r="F209">
        <v>30</v>
      </c>
      <c r="G209">
        <v>1</v>
      </c>
      <c r="H209">
        <v>60</v>
      </c>
    </row>
    <row r="210" spans="1:8" x14ac:dyDescent="0.25">
      <c r="A210" t="s">
        <v>129</v>
      </c>
      <c r="B210" t="s">
        <v>130</v>
      </c>
      <c r="C210">
        <v>60</v>
      </c>
      <c r="D210">
        <v>2</v>
      </c>
      <c r="E210">
        <f t="shared" si="25"/>
        <v>30</v>
      </c>
      <c r="F210">
        <v>30</v>
      </c>
      <c r="G210">
        <v>1</v>
      </c>
      <c r="H210">
        <v>176</v>
      </c>
    </row>
    <row r="211" spans="1:8" x14ac:dyDescent="0.25">
      <c r="A211" t="s">
        <v>129</v>
      </c>
      <c r="B211" t="s">
        <v>130</v>
      </c>
      <c r="C211">
        <v>15</v>
      </c>
      <c r="D211">
        <v>2</v>
      </c>
      <c r="E211">
        <f t="shared" ref="E211:E214" si="26">C211/D211</f>
        <v>7.5</v>
      </c>
      <c r="F211">
        <v>40</v>
      </c>
      <c r="G211">
        <v>0</v>
      </c>
      <c r="H211">
        <v>5</v>
      </c>
    </row>
    <row r="212" spans="1:8" x14ac:dyDescent="0.25">
      <c r="A212" t="s">
        <v>129</v>
      </c>
      <c r="B212" t="s">
        <v>130</v>
      </c>
      <c r="C212">
        <v>30</v>
      </c>
      <c r="D212">
        <v>2</v>
      </c>
      <c r="E212">
        <f t="shared" si="26"/>
        <v>15</v>
      </c>
      <c r="F212">
        <v>40</v>
      </c>
      <c r="G212">
        <v>1</v>
      </c>
      <c r="H212">
        <v>14</v>
      </c>
    </row>
    <row r="213" spans="1:8" x14ac:dyDescent="0.25">
      <c r="A213" t="s">
        <v>129</v>
      </c>
      <c r="B213" t="s">
        <v>130</v>
      </c>
      <c r="C213">
        <v>40</v>
      </c>
      <c r="D213">
        <v>2</v>
      </c>
      <c r="E213">
        <f t="shared" si="26"/>
        <v>20</v>
      </c>
      <c r="F213">
        <v>40</v>
      </c>
      <c r="G213">
        <v>1</v>
      </c>
      <c r="H213">
        <v>30</v>
      </c>
    </row>
    <row r="214" spans="1:8" x14ac:dyDescent="0.25">
      <c r="A214" t="s">
        <v>129</v>
      </c>
      <c r="B214" t="s">
        <v>130</v>
      </c>
      <c r="C214">
        <v>60</v>
      </c>
      <c r="D214">
        <v>2</v>
      </c>
      <c r="E214">
        <f t="shared" si="26"/>
        <v>30</v>
      </c>
      <c r="F214">
        <v>40</v>
      </c>
      <c r="G214">
        <v>1</v>
      </c>
      <c r="H214">
        <v>50</v>
      </c>
    </row>
    <row r="215" spans="1:8" x14ac:dyDescent="0.25">
      <c r="A215" t="s">
        <v>129</v>
      </c>
      <c r="B215" t="s">
        <v>130</v>
      </c>
      <c r="C215">
        <v>15</v>
      </c>
      <c r="D215">
        <v>2</v>
      </c>
      <c r="E215">
        <f t="shared" ref="E215:E300" si="27">C215/D215</f>
        <v>7.5</v>
      </c>
      <c r="F215">
        <v>50</v>
      </c>
      <c r="G215">
        <v>0</v>
      </c>
      <c r="H215">
        <v>0.64</v>
      </c>
    </row>
    <row r="216" spans="1:8" x14ac:dyDescent="0.25">
      <c r="A216" t="s">
        <v>129</v>
      </c>
      <c r="B216" t="s">
        <v>130</v>
      </c>
      <c r="C216">
        <v>30</v>
      </c>
      <c r="D216">
        <v>2</v>
      </c>
      <c r="E216">
        <f t="shared" si="27"/>
        <v>15</v>
      </c>
      <c r="F216">
        <v>50</v>
      </c>
      <c r="G216">
        <v>0</v>
      </c>
      <c r="H216">
        <v>0.64</v>
      </c>
    </row>
    <row r="217" spans="1:8" x14ac:dyDescent="0.25">
      <c r="A217" t="s">
        <v>129</v>
      </c>
      <c r="B217" t="s">
        <v>130</v>
      </c>
      <c r="C217">
        <v>40</v>
      </c>
      <c r="D217">
        <v>2</v>
      </c>
      <c r="E217">
        <f t="shared" si="27"/>
        <v>20</v>
      </c>
      <c r="F217">
        <v>50</v>
      </c>
      <c r="G217">
        <v>0</v>
      </c>
      <c r="H217">
        <v>0.64</v>
      </c>
    </row>
    <row r="218" spans="1:8" x14ac:dyDescent="0.25">
      <c r="A218" t="s">
        <v>129</v>
      </c>
      <c r="B218" t="s">
        <v>130</v>
      </c>
      <c r="C218">
        <v>60</v>
      </c>
      <c r="D218">
        <v>2</v>
      </c>
      <c r="E218">
        <f t="shared" si="27"/>
        <v>30</v>
      </c>
      <c r="F218">
        <v>50</v>
      </c>
      <c r="G218">
        <v>0</v>
      </c>
      <c r="H218">
        <v>0.64</v>
      </c>
    </row>
    <row r="219" spans="1:8" x14ac:dyDescent="0.25">
      <c r="A219" t="s">
        <v>129</v>
      </c>
      <c r="B219" t="s">
        <v>130</v>
      </c>
      <c r="C219">
        <v>2</v>
      </c>
      <c r="D219">
        <v>2</v>
      </c>
      <c r="E219">
        <f t="shared" si="27"/>
        <v>1</v>
      </c>
      <c r="F219">
        <v>30</v>
      </c>
      <c r="G219">
        <v>0</v>
      </c>
      <c r="H219">
        <v>1</v>
      </c>
    </row>
    <row r="220" spans="1:8" x14ac:dyDescent="0.25">
      <c r="A220" t="s">
        <v>129</v>
      </c>
      <c r="B220" t="s">
        <v>130</v>
      </c>
      <c r="C220">
        <v>5</v>
      </c>
      <c r="D220">
        <v>2</v>
      </c>
      <c r="E220">
        <f t="shared" si="27"/>
        <v>2.5</v>
      </c>
      <c r="F220">
        <v>30</v>
      </c>
      <c r="G220">
        <v>0</v>
      </c>
      <c r="H220">
        <v>1</v>
      </c>
    </row>
    <row r="221" spans="1:8" ht="15" customHeight="1" x14ac:dyDescent="0.25">
      <c r="A221" t="s">
        <v>131</v>
      </c>
      <c r="B221" t="s">
        <v>132</v>
      </c>
      <c r="C221">
        <v>25</v>
      </c>
      <c r="D221">
        <v>25.415066789248797</v>
      </c>
      <c r="E221">
        <f t="shared" si="27"/>
        <v>0.98366847536972124</v>
      </c>
      <c r="F221">
        <v>30</v>
      </c>
      <c r="G221">
        <v>0</v>
      </c>
      <c r="H221">
        <v>1.1838284581815901</v>
      </c>
    </row>
    <row r="222" spans="1:8" x14ac:dyDescent="0.25">
      <c r="A222" t="s">
        <v>131</v>
      </c>
      <c r="B222" t="s">
        <v>132</v>
      </c>
      <c r="C222">
        <v>25</v>
      </c>
      <c r="D222">
        <v>79.852360607863204</v>
      </c>
      <c r="E222">
        <f t="shared" si="27"/>
        <v>0.31307778266905995</v>
      </c>
      <c r="F222">
        <v>30</v>
      </c>
      <c r="G222">
        <v>0</v>
      </c>
      <c r="H222">
        <v>1.23209162018893</v>
      </c>
    </row>
    <row r="223" spans="1:8" x14ac:dyDescent="0.25">
      <c r="A223" t="s">
        <v>131</v>
      </c>
      <c r="B223" t="s">
        <v>132</v>
      </c>
      <c r="C223">
        <v>25</v>
      </c>
      <c r="D223">
        <v>132.43469796117</v>
      </c>
      <c r="E223">
        <f t="shared" si="27"/>
        <v>0.18877228086652961</v>
      </c>
      <c r="F223">
        <v>30</v>
      </c>
      <c r="G223">
        <v>0</v>
      </c>
      <c r="H223">
        <v>1.29751506218585</v>
      </c>
    </row>
    <row r="224" spans="1:8" x14ac:dyDescent="0.25">
      <c r="A224" t="s">
        <v>131</v>
      </c>
      <c r="B224" t="s">
        <v>132</v>
      </c>
      <c r="C224">
        <v>25</v>
      </c>
      <c r="D224">
        <v>158.512249202314</v>
      </c>
      <c r="E224">
        <f t="shared" si="27"/>
        <v>0.15771651797137609</v>
      </c>
      <c r="F224">
        <v>30</v>
      </c>
      <c r="G224">
        <v>0</v>
      </c>
      <c r="H224">
        <v>1.3865479972319901</v>
      </c>
    </row>
    <row r="225" spans="1:8" x14ac:dyDescent="0.25">
      <c r="A225" t="s">
        <v>133</v>
      </c>
      <c r="B225" t="s">
        <v>134</v>
      </c>
      <c r="C225">
        <v>25</v>
      </c>
      <c r="D225">
        <v>25</v>
      </c>
      <c r="E225">
        <f t="shared" si="27"/>
        <v>1</v>
      </c>
      <c r="F225">
        <v>30</v>
      </c>
      <c r="G225">
        <v>0</v>
      </c>
      <c r="H225">
        <v>1.27411052892479</v>
      </c>
    </row>
    <row r="226" spans="1:8" x14ac:dyDescent="0.25">
      <c r="A226" t="s">
        <v>133</v>
      </c>
      <c r="B226" t="s">
        <v>134</v>
      </c>
      <c r="C226">
        <v>25</v>
      </c>
      <c r="D226">
        <v>210.79252207821901</v>
      </c>
      <c r="E226">
        <f t="shared" si="27"/>
        <v>0.11860003264595517</v>
      </c>
      <c r="F226">
        <v>30</v>
      </c>
      <c r="G226">
        <v>0</v>
      </c>
      <c r="H226">
        <v>1.2596441504054099</v>
      </c>
    </row>
    <row r="227" spans="1:8" x14ac:dyDescent="0.25">
      <c r="A227" t="s">
        <v>133</v>
      </c>
      <c r="B227" t="s">
        <v>134</v>
      </c>
      <c r="C227">
        <v>25</v>
      </c>
      <c r="D227">
        <v>290.82463585273501</v>
      </c>
      <c r="E227">
        <f t="shared" si="27"/>
        <v>8.5962456126513501E-2</v>
      </c>
      <c r="F227">
        <v>30</v>
      </c>
      <c r="G227">
        <v>0</v>
      </c>
      <c r="H227">
        <v>1.48532087583343</v>
      </c>
    </row>
    <row r="228" spans="1:8" x14ac:dyDescent="0.25">
      <c r="A228" t="s">
        <v>133</v>
      </c>
      <c r="B228" t="s">
        <v>134</v>
      </c>
      <c r="C228">
        <v>25</v>
      </c>
      <c r="D228">
        <v>341.409565317123</v>
      </c>
      <c r="E228">
        <f t="shared" si="27"/>
        <v>7.3225833543293969E-2</v>
      </c>
      <c r="F228">
        <v>30</v>
      </c>
      <c r="G228">
        <v>0</v>
      </c>
      <c r="H228">
        <v>1.59513257664355</v>
      </c>
    </row>
    <row r="229" spans="1:8" x14ac:dyDescent="0.25">
      <c r="A229" t="s">
        <v>135</v>
      </c>
      <c r="B229" t="s">
        <v>136</v>
      </c>
      <c r="C229">
        <v>25</v>
      </c>
      <c r="D229">
        <v>10</v>
      </c>
      <c r="E229">
        <f t="shared" si="27"/>
        <v>2.5</v>
      </c>
      <c r="F229">
        <v>30</v>
      </c>
      <c r="G229">
        <v>0</v>
      </c>
      <c r="H229">
        <v>1</v>
      </c>
    </row>
    <row r="230" spans="1:8" x14ac:dyDescent="0.25">
      <c r="A230" t="s">
        <v>135</v>
      </c>
      <c r="B230" t="s">
        <v>136</v>
      </c>
      <c r="C230">
        <v>25</v>
      </c>
      <c r="D230">
        <v>25</v>
      </c>
      <c r="E230">
        <f t="shared" si="27"/>
        <v>1</v>
      </c>
      <c r="F230">
        <v>30</v>
      </c>
      <c r="G230">
        <v>0</v>
      </c>
      <c r="H230">
        <v>3</v>
      </c>
    </row>
    <row r="231" spans="1:8" ht="15" customHeight="1" x14ac:dyDescent="0.25">
      <c r="A231" t="s">
        <v>137</v>
      </c>
      <c r="B231" t="s">
        <v>138</v>
      </c>
      <c r="C231">
        <v>100</v>
      </c>
      <c r="D231">
        <v>4.8259255543292801</v>
      </c>
      <c r="E231">
        <f t="shared" si="27"/>
        <v>20.72141372141375</v>
      </c>
      <c r="F231">
        <v>25</v>
      </c>
      <c r="G231">
        <v>1</v>
      </c>
      <c r="H231">
        <v>116.06568382618499</v>
      </c>
    </row>
    <row r="232" spans="1:8" x14ac:dyDescent="0.25">
      <c r="A232" t="s">
        <v>137</v>
      </c>
      <c r="B232" t="s">
        <v>138</v>
      </c>
      <c r="C232">
        <v>100</v>
      </c>
      <c r="D232">
        <v>9.4416574696498401</v>
      </c>
      <c r="E232">
        <f t="shared" si="27"/>
        <v>10.591360714095961</v>
      </c>
      <c r="F232">
        <v>25</v>
      </c>
      <c r="G232">
        <v>1</v>
      </c>
      <c r="H232">
        <v>3546.9760687242901</v>
      </c>
    </row>
    <row r="233" spans="1:8" x14ac:dyDescent="0.25">
      <c r="A233" t="s">
        <v>137</v>
      </c>
      <c r="B233" t="s">
        <v>138</v>
      </c>
      <c r="C233">
        <v>100</v>
      </c>
      <c r="D233">
        <v>14.240995284438601</v>
      </c>
      <c r="E233">
        <f t="shared" si="27"/>
        <v>7.0219811187826071</v>
      </c>
      <c r="F233">
        <v>25</v>
      </c>
      <c r="G233">
        <v>1</v>
      </c>
      <c r="H233">
        <v>10223.477540370601</v>
      </c>
    </row>
    <row r="234" spans="1:8" x14ac:dyDescent="0.25">
      <c r="A234" t="s">
        <v>137</v>
      </c>
      <c r="B234" t="s">
        <v>138</v>
      </c>
      <c r="C234">
        <v>100</v>
      </c>
      <c r="D234">
        <v>19.272097923146301</v>
      </c>
      <c r="E234">
        <f t="shared" si="27"/>
        <v>5.1888486867793127</v>
      </c>
      <c r="F234">
        <v>25</v>
      </c>
      <c r="G234">
        <v>1</v>
      </c>
      <c r="H234">
        <v>14667.6309475953</v>
      </c>
    </row>
    <row r="235" spans="1:8" x14ac:dyDescent="0.25">
      <c r="A235" t="s">
        <v>137</v>
      </c>
      <c r="B235" t="s">
        <v>138</v>
      </c>
      <c r="C235">
        <v>100</v>
      </c>
      <c r="D235">
        <v>5.0054707315860103</v>
      </c>
      <c r="E235">
        <f t="shared" si="27"/>
        <v>19.97814099061058</v>
      </c>
      <c r="F235">
        <v>35</v>
      </c>
      <c r="G235">
        <v>1</v>
      </c>
      <c r="H235">
        <v>16.128329844736999</v>
      </c>
    </row>
    <row r="236" spans="1:8" x14ac:dyDescent="0.25">
      <c r="A236" t="s">
        <v>137</v>
      </c>
      <c r="B236" t="s">
        <v>138</v>
      </c>
      <c r="C236">
        <v>100</v>
      </c>
      <c r="D236">
        <v>9.7970855920823592</v>
      </c>
      <c r="E236">
        <f t="shared" si="27"/>
        <v>10.207117112543784</v>
      </c>
      <c r="F236">
        <v>35</v>
      </c>
      <c r="G236">
        <v>1</v>
      </c>
      <c r="H236">
        <v>166.748512514807</v>
      </c>
    </row>
    <row r="237" spans="1:8" x14ac:dyDescent="0.25">
      <c r="A237" t="s">
        <v>137</v>
      </c>
      <c r="B237" t="s">
        <v>138</v>
      </c>
      <c r="C237">
        <v>100</v>
      </c>
      <c r="D237">
        <v>14.6051126473367</v>
      </c>
      <c r="E237">
        <f t="shared" si="27"/>
        <v>6.8469174058876838</v>
      </c>
      <c r="F237">
        <v>35</v>
      </c>
      <c r="G237">
        <v>1</v>
      </c>
      <c r="H237">
        <v>1126.2214965519599</v>
      </c>
    </row>
    <row r="238" spans="1:8" x14ac:dyDescent="0.25">
      <c r="A238" t="s">
        <v>137</v>
      </c>
      <c r="B238" t="s">
        <v>138</v>
      </c>
      <c r="C238">
        <v>100</v>
      </c>
      <c r="D238">
        <v>19.703337146267398</v>
      </c>
      <c r="E238">
        <f t="shared" si="27"/>
        <v>5.0752823878336777</v>
      </c>
      <c r="F238">
        <v>35</v>
      </c>
      <c r="G238">
        <v>1</v>
      </c>
      <c r="H238">
        <v>4089.1005635004999</v>
      </c>
    </row>
    <row r="239" spans="1:8" x14ac:dyDescent="0.25">
      <c r="A239" t="s">
        <v>137</v>
      </c>
      <c r="B239" t="s">
        <v>138</v>
      </c>
      <c r="C239">
        <v>100</v>
      </c>
      <c r="D239">
        <v>4.9898045456805997</v>
      </c>
      <c r="E239">
        <f t="shared" si="27"/>
        <v>20.040865145021467</v>
      </c>
      <c r="F239">
        <v>45</v>
      </c>
      <c r="G239">
        <v>0</v>
      </c>
      <c r="H239">
        <v>4.9898045456805997</v>
      </c>
    </row>
    <row r="240" spans="1:8" x14ac:dyDescent="0.25">
      <c r="A240" t="s">
        <v>137</v>
      </c>
      <c r="B240" t="s">
        <v>138</v>
      </c>
      <c r="C240">
        <v>100</v>
      </c>
      <c r="D240">
        <v>15.081066295319999</v>
      </c>
      <c r="E240">
        <f t="shared" si="27"/>
        <v>6.6308308737448023</v>
      </c>
      <c r="F240">
        <v>45</v>
      </c>
      <c r="G240">
        <v>1</v>
      </c>
      <c r="H240">
        <v>15.081066295319999</v>
      </c>
    </row>
    <row r="241" spans="1:8" x14ac:dyDescent="0.25">
      <c r="A241" t="s">
        <v>137</v>
      </c>
      <c r="B241" t="s">
        <v>138</v>
      </c>
      <c r="C241">
        <v>100</v>
      </c>
      <c r="D241">
        <v>19.786890137762899</v>
      </c>
      <c r="E241">
        <f t="shared" si="27"/>
        <v>5.0538512774754798</v>
      </c>
      <c r="F241">
        <v>45</v>
      </c>
      <c r="G241">
        <v>1</v>
      </c>
      <c r="H241">
        <v>19.786890137762899</v>
      </c>
    </row>
    <row r="242" spans="1:8" x14ac:dyDescent="0.25">
      <c r="A242" t="s">
        <v>137</v>
      </c>
      <c r="B242" t="s">
        <v>138</v>
      </c>
      <c r="C242">
        <v>100</v>
      </c>
      <c r="D242">
        <v>24.648629830407302</v>
      </c>
      <c r="E242">
        <f t="shared" si="27"/>
        <v>4.0570206412300029</v>
      </c>
      <c r="F242">
        <v>45</v>
      </c>
      <c r="G242">
        <v>1</v>
      </c>
      <c r="H242">
        <v>24.648629830407302</v>
      </c>
    </row>
    <row r="243" spans="1:8" x14ac:dyDescent="0.25">
      <c r="A243" t="s">
        <v>139</v>
      </c>
      <c r="B243" t="s">
        <v>140</v>
      </c>
      <c r="C243">
        <v>100</v>
      </c>
      <c r="D243">
        <v>5.0730523500569502</v>
      </c>
      <c r="E243">
        <f t="shared" si="27"/>
        <v>19.711998437957654</v>
      </c>
      <c r="F243">
        <v>25</v>
      </c>
      <c r="G243">
        <v>1</v>
      </c>
      <c r="H243">
        <v>130.25776596716</v>
      </c>
    </row>
    <row r="244" spans="1:8" x14ac:dyDescent="0.25">
      <c r="A244" t="s">
        <v>139</v>
      </c>
      <c r="B244" t="s">
        <v>140</v>
      </c>
      <c r="C244">
        <v>100</v>
      </c>
      <c r="D244">
        <v>10.4467336932296</v>
      </c>
      <c r="E244">
        <f t="shared" si="27"/>
        <v>9.572369980562323</v>
      </c>
      <c r="F244">
        <v>25</v>
      </c>
      <c r="G244">
        <v>1</v>
      </c>
      <c r="H244">
        <v>2858.86306259094</v>
      </c>
    </row>
    <row r="245" spans="1:8" x14ac:dyDescent="0.25">
      <c r="A245" t="s">
        <v>139</v>
      </c>
      <c r="B245" t="s">
        <v>140</v>
      </c>
      <c r="C245">
        <v>100</v>
      </c>
      <c r="D245">
        <v>15.175325640136601</v>
      </c>
      <c r="E245">
        <f t="shared" si="27"/>
        <v>6.5896444248625592</v>
      </c>
      <c r="F245">
        <v>25</v>
      </c>
      <c r="G245">
        <v>1</v>
      </c>
      <c r="H245">
        <v>8116.4395588012103</v>
      </c>
    </row>
    <row r="246" spans="1:8" x14ac:dyDescent="0.25">
      <c r="A246" t="s">
        <v>139</v>
      </c>
      <c r="B246" t="s">
        <v>140</v>
      </c>
      <c r="C246">
        <v>100</v>
      </c>
      <c r="D246">
        <v>20.000804814026001</v>
      </c>
      <c r="E246">
        <f t="shared" si="27"/>
        <v>4.9997988045897443</v>
      </c>
      <c r="F246">
        <v>25</v>
      </c>
      <c r="G246">
        <v>1</v>
      </c>
      <c r="H246">
        <v>15826.896794927499</v>
      </c>
    </row>
    <row r="247" spans="1:8" x14ac:dyDescent="0.25">
      <c r="A247" t="s">
        <v>139</v>
      </c>
      <c r="B247" t="s">
        <v>140</v>
      </c>
      <c r="C247">
        <v>100</v>
      </c>
      <c r="D247">
        <v>5.0427170521519402</v>
      </c>
      <c r="E247">
        <f t="shared" si="27"/>
        <v>19.830579222628756</v>
      </c>
      <c r="F247">
        <v>35</v>
      </c>
      <c r="G247">
        <v>1</v>
      </c>
      <c r="H247">
        <v>16.849464491854501</v>
      </c>
    </row>
    <row r="248" spans="1:8" x14ac:dyDescent="0.25">
      <c r="A248" t="s">
        <v>139</v>
      </c>
      <c r="B248" t="s">
        <v>140</v>
      </c>
      <c r="C248">
        <v>100</v>
      </c>
      <c r="D248">
        <v>10.2040513099895</v>
      </c>
      <c r="E248">
        <f t="shared" si="27"/>
        <v>9.8000291219726225</v>
      </c>
      <c r="F248">
        <v>35</v>
      </c>
      <c r="G248">
        <v>1</v>
      </c>
      <c r="H248">
        <v>224.10583906743699</v>
      </c>
    </row>
    <row r="249" spans="1:8" x14ac:dyDescent="0.25">
      <c r="A249" t="s">
        <v>139</v>
      </c>
      <c r="B249" t="s">
        <v>140</v>
      </c>
      <c r="C249">
        <v>100</v>
      </c>
      <c r="D249">
        <v>15.3517656381556</v>
      </c>
      <c r="E249">
        <f t="shared" si="27"/>
        <v>6.5139087162363856</v>
      </c>
      <c r="F249">
        <v>35</v>
      </c>
      <c r="G249">
        <v>1</v>
      </c>
      <c r="H249">
        <v>1189.9499659271701</v>
      </c>
    </row>
    <row r="250" spans="1:8" x14ac:dyDescent="0.25">
      <c r="A250" t="s">
        <v>139</v>
      </c>
      <c r="B250" t="s">
        <v>140</v>
      </c>
      <c r="C250">
        <v>100</v>
      </c>
      <c r="D250">
        <v>20.1927220048536</v>
      </c>
      <c r="E250">
        <f t="shared" si="27"/>
        <v>4.9522793398514384</v>
      </c>
      <c r="F250">
        <v>35</v>
      </c>
      <c r="G250">
        <v>1</v>
      </c>
      <c r="H250">
        <v>6587.6591111673197</v>
      </c>
    </row>
    <row r="251" spans="1:8" x14ac:dyDescent="0.25">
      <c r="A251" t="s">
        <v>139</v>
      </c>
      <c r="B251" t="s">
        <v>140</v>
      </c>
      <c r="C251">
        <v>100</v>
      </c>
      <c r="D251">
        <v>5.2210143133078999</v>
      </c>
      <c r="E251">
        <f t="shared" si="27"/>
        <v>19.153366376550419</v>
      </c>
      <c r="F251">
        <v>45</v>
      </c>
      <c r="G251">
        <v>0</v>
      </c>
      <c r="H251">
        <v>2.7998186967861498</v>
      </c>
    </row>
    <row r="252" spans="1:8" x14ac:dyDescent="0.25">
      <c r="A252" t="s">
        <v>139</v>
      </c>
      <c r="B252" t="s">
        <v>140</v>
      </c>
      <c r="C252">
        <v>100</v>
      </c>
      <c r="D252">
        <v>10.274936853053299</v>
      </c>
      <c r="E252">
        <f t="shared" si="27"/>
        <v>9.7324199097422195</v>
      </c>
      <c r="F252">
        <v>45</v>
      </c>
      <c r="G252">
        <v>1</v>
      </c>
      <c r="H252">
        <v>26.667473556237699</v>
      </c>
    </row>
    <row r="253" spans="1:8" x14ac:dyDescent="0.25">
      <c r="A253" t="s">
        <v>139</v>
      </c>
      <c r="B253" t="s">
        <v>140</v>
      </c>
      <c r="C253">
        <v>100</v>
      </c>
      <c r="D253">
        <v>15.1146550443266</v>
      </c>
      <c r="E253">
        <f t="shared" si="27"/>
        <v>6.6160954190969612</v>
      </c>
      <c r="F253">
        <v>45</v>
      </c>
      <c r="G253">
        <v>1</v>
      </c>
      <c r="H253">
        <v>135.80961360485401</v>
      </c>
    </row>
    <row r="254" spans="1:8" x14ac:dyDescent="0.25">
      <c r="A254" t="s">
        <v>139</v>
      </c>
      <c r="B254" t="s">
        <v>140</v>
      </c>
      <c r="C254">
        <v>100</v>
      </c>
      <c r="D254">
        <v>20.161767619236201</v>
      </c>
      <c r="E254">
        <f t="shared" si="27"/>
        <v>4.9598825801657735</v>
      </c>
      <c r="F254">
        <v>45</v>
      </c>
      <c r="G254">
        <v>1</v>
      </c>
      <c r="H254">
        <v>817.30980106468496</v>
      </c>
    </row>
    <row r="255" spans="1:8" x14ac:dyDescent="0.25">
      <c r="A255" t="s">
        <v>141</v>
      </c>
      <c r="B255" t="s">
        <v>142</v>
      </c>
      <c r="C255">
        <v>100</v>
      </c>
      <c r="D255">
        <v>4.9750181686046497</v>
      </c>
      <c r="E255">
        <f t="shared" si="27"/>
        <v>20.100429106180961</v>
      </c>
      <c r="F255">
        <v>25</v>
      </c>
      <c r="G255">
        <v>1</v>
      </c>
      <c r="H255">
        <v>166.31454521231399</v>
      </c>
    </row>
    <row r="256" spans="1:8" x14ac:dyDescent="0.25">
      <c r="A256" t="s">
        <v>141</v>
      </c>
      <c r="B256" t="s">
        <v>142</v>
      </c>
      <c r="C256">
        <v>100</v>
      </c>
      <c r="D256">
        <v>10.0803960755813</v>
      </c>
      <c r="E256">
        <f t="shared" si="27"/>
        <v>9.9202451223359649</v>
      </c>
      <c r="F256">
        <v>25</v>
      </c>
      <c r="G256">
        <v>1</v>
      </c>
      <c r="H256">
        <v>1143.24559024269</v>
      </c>
    </row>
    <row r="257" spans="1:8" x14ac:dyDescent="0.25">
      <c r="A257" t="s">
        <v>141</v>
      </c>
      <c r="B257" t="s">
        <v>142</v>
      </c>
      <c r="C257">
        <v>100</v>
      </c>
      <c r="D257">
        <v>15.097202034883701</v>
      </c>
      <c r="E257">
        <f t="shared" si="27"/>
        <v>6.6237439075756752</v>
      </c>
      <c r="F257">
        <v>25</v>
      </c>
      <c r="G257">
        <v>1</v>
      </c>
      <c r="H257">
        <v>14942.339672144</v>
      </c>
    </row>
    <row r="258" spans="1:8" x14ac:dyDescent="0.25">
      <c r="A258" t="s">
        <v>141</v>
      </c>
      <c r="B258" t="s">
        <v>142</v>
      </c>
      <c r="C258">
        <v>100</v>
      </c>
      <c r="D258">
        <v>20.171920421511601</v>
      </c>
      <c r="E258">
        <f t="shared" si="27"/>
        <v>4.9573862037130922</v>
      </c>
      <c r="F258">
        <v>25</v>
      </c>
      <c r="G258">
        <v>1</v>
      </c>
      <c r="H258">
        <v>11742.685834509201</v>
      </c>
    </row>
    <row r="259" spans="1:8" x14ac:dyDescent="0.25">
      <c r="A259" t="s">
        <v>141</v>
      </c>
      <c r="B259" t="s">
        <v>142</v>
      </c>
      <c r="C259">
        <v>100</v>
      </c>
      <c r="D259">
        <v>4.8495412427325499</v>
      </c>
      <c r="E259">
        <f t="shared" si="27"/>
        <v>20.620507176809458</v>
      </c>
      <c r="F259">
        <v>35</v>
      </c>
      <c r="G259">
        <v>1</v>
      </c>
      <c r="H259">
        <v>23.242298245944301</v>
      </c>
    </row>
    <row r="260" spans="1:8" x14ac:dyDescent="0.25">
      <c r="A260" t="s">
        <v>141</v>
      </c>
      <c r="B260" t="s">
        <v>142</v>
      </c>
      <c r="C260">
        <v>100</v>
      </c>
      <c r="D260">
        <v>10.1564771075581</v>
      </c>
      <c r="E260">
        <f t="shared" si="27"/>
        <v>9.8459336776906081</v>
      </c>
      <c r="F260">
        <v>35</v>
      </c>
      <c r="G260">
        <v>1</v>
      </c>
      <c r="H260">
        <v>248.51284269805601</v>
      </c>
    </row>
    <row r="261" spans="1:8" x14ac:dyDescent="0.25">
      <c r="A261" t="s">
        <v>141</v>
      </c>
      <c r="B261" t="s">
        <v>142</v>
      </c>
      <c r="C261">
        <v>100</v>
      </c>
      <c r="D261">
        <v>14.872365552325499</v>
      </c>
      <c r="E261">
        <f t="shared" si="27"/>
        <v>6.7238799132639411</v>
      </c>
      <c r="F261">
        <v>35</v>
      </c>
      <c r="G261">
        <v>1</v>
      </c>
      <c r="H261">
        <v>1851.15106175405</v>
      </c>
    </row>
    <row r="262" spans="1:8" x14ac:dyDescent="0.25">
      <c r="A262" t="s">
        <v>141</v>
      </c>
      <c r="B262" t="s">
        <v>142</v>
      </c>
      <c r="C262">
        <v>100</v>
      </c>
      <c r="D262">
        <v>20.156022892441801</v>
      </c>
      <c r="E262">
        <f t="shared" si="27"/>
        <v>4.9612962107469363</v>
      </c>
      <c r="F262">
        <v>35</v>
      </c>
      <c r="G262">
        <v>1</v>
      </c>
      <c r="H262">
        <v>3814.1287482832099</v>
      </c>
    </row>
    <row r="263" spans="1:8" x14ac:dyDescent="0.25">
      <c r="A263" t="s">
        <v>141</v>
      </c>
      <c r="B263" t="s">
        <v>142</v>
      </c>
      <c r="C263">
        <v>100</v>
      </c>
      <c r="D263">
        <v>5.0244140625</v>
      </c>
      <c r="E263">
        <f t="shared" si="27"/>
        <v>19.902818270165209</v>
      </c>
      <c r="F263">
        <v>45</v>
      </c>
      <c r="G263">
        <v>0</v>
      </c>
      <c r="H263">
        <v>5.4748483378970203</v>
      </c>
    </row>
    <row r="264" spans="1:8" x14ac:dyDescent="0.25">
      <c r="A264" t="s">
        <v>141</v>
      </c>
      <c r="B264" t="s">
        <v>142</v>
      </c>
      <c r="C264">
        <v>100</v>
      </c>
      <c r="D264">
        <v>10.048033248546501</v>
      </c>
      <c r="E264">
        <f t="shared" si="27"/>
        <v>9.9521963678280532</v>
      </c>
      <c r="F264">
        <v>45</v>
      </c>
      <c r="G264">
        <v>1</v>
      </c>
      <c r="H264">
        <v>115.865326124376</v>
      </c>
    </row>
    <row r="265" spans="1:8" x14ac:dyDescent="0.25">
      <c r="A265" t="s">
        <v>141</v>
      </c>
      <c r="B265" t="s">
        <v>142</v>
      </c>
      <c r="C265">
        <v>100</v>
      </c>
      <c r="D265">
        <v>15.1380813953488</v>
      </c>
      <c r="E265">
        <f t="shared" si="27"/>
        <v>6.6058569371099534</v>
      </c>
      <c r="F265">
        <v>45</v>
      </c>
      <c r="G265">
        <v>1</v>
      </c>
      <c r="H265">
        <v>269.29764661463599</v>
      </c>
    </row>
    <row r="266" spans="1:8" x14ac:dyDescent="0.25">
      <c r="A266" t="s">
        <v>141</v>
      </c>
      <c r="B266" t="s">
        <v>142</v>
      </c>
      <c r="C266">
        <v>100</v>
      </c>
      <c r="D266">
        <v>19.846588844476699</v>
      </c>
      <c r="E266">
        <f t="shared" si="27"/>
        <v>5.038649250187393</v>
      </c>
      <c r="F266">
        <v>45</v>
      </c>
      <c r="G266">
        <v>1</v>
      </c>
      <c r="H266">
        <v>1190.0943554067701</v>
      </c>
    </row>
    <row r="267" spans="1:8" x14ac:dyDescent="0.25">
      <c r="A267" t="s">
        <v>143</v>
      </c>
      <c r="B267" t="s">
        <v>144</v>
      </c>
      <c r="C267">
        <v>100</v>
      </c>
      <c r="D267">
        <v>5.0727806684329799</v>
      </c>
      <c r="E267">
        <f t="shared" si="27"/>
        <v>19.71305414844414</v>
      </c>
      <c r="F267">
        <v>30</v>
      </c>
      <c r="G267">
        <v>1</v>
      </c>
      <c r="H267">
        <v>19.2962357090762</v>
      </c>
    </row>
    <row r="268" spans="1:8" x14ac:dyDescent="0.25">
      <c r="A268" t="s">
        <v>143</v>
      </c>
      <c r="B268" t="s">
        <v>144</v>
      </c>
      <c r="C268">
        <v>100</v>
      </c>
      <c r="D268">
        <v>10.1635968972451</v>
      </c>
      <c r="E268">
        <f t="shared" si="27"/>
        <v>9.8390364170292468</v>
      </c>
      <c r="F268">
        <v>30</v>
      </c>
      <c r="G268">
        <v>1</v>
      </c>
      <c r="H268">
        <v>257.68141180412198</v>
      </c>
    </row>
    <row r="269" spans="1:8" x14ac:dyDescent="0.25">
      <c r="A269" t="s">
        <v>143</v>
      </c>
      <c r="B269" t="s">
        <v>144</v>
      </c>
      <c r="C269">
        <v>100</v>
      </c>
      <c r="D269">
        <v>15.1198646534937</v>
      </c>
      <c r="E269">
        <f t="shared" si="27"/>
        <v>6.613815817252922</v>
      </c>
      <c r="F269">
        <v>30</v>
      </c>
      <c r="G269">
        <v>1</v>
      </c>
      <c r="H269">
        <v>424.88943084066602</v>
      </c>
    </row>
    <row r="270" spans="1:8" x14ac:dyDescent="0.25">
      <c r="A270" t="s">
        <v>143</v>
      </c>
      <c r="B270" t="s">
        <v>144</v>
      </c>
      <c r="C270">
        <v>100</v>
      </c>
      <c r="D270">
        <v>20.266702844191901</v>
      </c>
      <c r="E270">
        <f t="shared" si="27"/>
        <v>4.9342017183943829</v>
      </c>
      <c r="F270">
        <v>30</v>
      </c>
      <c r="G270">
        <v>1</v>
      </c>
      <c r="H270">
        <v>1805.8411353199201</v>
      </c>
    </row>
    <row r="271" spans="1:8" x14ac:dyDescent="0.25">
      <c r="A271" t="s">
        <v>143</v>
      </c>
      <c r="B271" t="s">
        <v>144</v>
      </c>
      <c r="C271">
        <v>100</v>
      </c>
      <c r="D271">
        <v>5.0344750534682499</v>
      </c>
      <c r="E271">
        <f t="shared" si="27"/>
        <v>19.863044098532178</v>
      </c>
      <c r="F271">
        <v>40</v>
      </c>
      <c r="G271">
        <v>0</v>
      </c>
      <c r="H271">
        <v>3.9792579046113898</v>
      </c>
    </row>
    <row r="272" spans="1:8" x14ac:dyDescent="0.25">
      <c r="A272" t="s">
        <v>143</v>
      </c>
      <c r="B272" t="s">
        <v>144</v>
      </c>
      <c r="C272">
        <v>100</v>
      </c>
      <c r="D272">
        <v>9.9490854534427111</v>
      </c>
      <c r="E272">
        <f t="shared" si="27"/>
        <v>10.051175102269999</v>
      </c>
      <c r="F272">
        <v>40</v>
      </c>
      <c r="G272">
        <v>1</v>
      </c>
      <c r="H272">
        <v>37.267327266961601</v>
      </c>
    </row>
    <row r="273" spans="1:8" x14ac:dyDescent="0.25">
      <c r="A273" t="s">
        <v>143</v>
      </c>
      <c r="B273" t="s">
        <v>144</v>
      </c>
      <c r="C273">
        <v>100</v>
      </c>
      <c r="D273">
        <v>15.188335940243199</v>
      </c>
      <c r="E273">
        <f t="shared" si="27"/>
        <v>6.5839997477958585</v>
      </c>
      <c r="F273">
        <v>40</v>
      </c>
      <c r="G273">
        <v>1</v>
      </c>
      <c r="H273">
        <v>225.89777895757001</v>
      </c>
    </row>
    <row r="274" spans="1:8" x14ac:dyDescent="0.25">
      <c r="A274" t="s">
        <v>143</v>
      </c>
      <c r="B274" t="s">
        <v>144</v>
      </c>
      <c r="C274">
        <v>100</v>
      </c>
      <c r="D274">
        <v>25.0798033645098</v>
      </c>
      <c r="E274">
        <f t="shared" si="27"/>
        <v>3.9872720908772785</v>
      </c>
      <c r="F274">
        <v>40</v>
      </c>
      <c r="G274">
        <v>1</v>
      </c>
      <c r="H274">
        <v>257.73823806889197</v>
      </c>
    </row>
    <row r="275" spans="1:8" x14ac:dyDescent="0.25">
      <c r="A275" t="s">
        <v>143</v>
      </c>
      <c r="B275" t="s">
        <v>144</v>
      </c>
      <c r="C275">
        <v>100</v>
      </c>
      <c r="D275">
        <v>5.0402208957129604</v>
      </c>
      <c r="E275">
        <f t="shared" si="27"/>
        <v>19.840400265999566</v>
      </c>
      <c r="F275">
        <v>55</v>
      </c>
      <c r="G275">
        <v>0</v>
      </c>
      <c r="H275">
        <v>5.0425784541237197</v>
      </c>
    </row>
    <row r="276" spans="1:8" x14ac:dyDescent="0.25">
      <c r="A276" t="s">
        <v>143</v>
      </c>
      <c r="B276" t="s">
        <v>144</v>
      </c>
      <c r="C276">
        <v>100</v>
      </c>
      <c r="D276">
        <v>10.1051808344239</v>
      </c>
      <c r="E276">
        <f t="shared" si="27"/>
        <v>9.8959139513212921</v>
      </c>
      <c r="F276">
        <v>55</v>
      </c>
      <c r="G276">
        <v>1</v>
      </c>
      <c r="H276">
        <v>23.1971999939684</v>
      </c>
    </row>
    <row r="277" spans="1:8" x14ac:dyDescent="0.25">
      <c r="A277" t="s">
        <v>143</v>
      </c>
      <c r="B277" t="s">
        <v>144</v>
      </c>
      <c r="C277">
        <v>100</v>
      </c>
      <c r="D277">
        <v>15.247230823251501</v>
      </c>
      <c r="E277">
        <f t="shared" si="27"/>
        <v>6.5585679891133708</v>
      </c>
      <c r="F277">
        <v>55</v>
      </c>
      <c r="G277">
        <v>1</v>
      </c>
      <c r="H277">
        <v>80.933881052414193</v>
      </c>
    </row>
    <row r="278" spans="1:8" x14ac:dyDescent="0.25">
      <c r="A278" t="s">
        <v>143</v>
      </c>
      <c r="B278" t="s">
        <v>144</v>
      </c>
      <c r="C278">
        <v>100</v>
      </c>
      <c r="D278">
        <v>20.1958374565071</v>
      </c>
      <c r="E278">
        <f t="shared" si="27"/>
        <v>4.9515153909985541</v>
      </c>
      <c r="F278">
        <v>55</v>
      </c>
      <c r="G278">
        <v>1</v>
      </c>
      <c r="H278">
        <v>97.317087306991198</v>
      </c>
    </row>
    <row r="279" spans="1:8" ht="15" customHeight="1" x14ac:dyDescent="0.25">
      <c r="A279" t="s">
        <v>147</v>
      </c>
      <c r="B279" t="s">
        <v>145</v>
      </c>
      <c r="C279">
        <v>100</v>
      </c>
      <c r="D279">
        <v>10</v>
      </c>
      <c r="E279">
        <f t="shared" si="27"/>
        <v>10</v>
      </c>
      <c r="F279">
        <v>30</v>
      </c>
      <c r="G279">
        <v>0</v>
      </c>
      <c r="H279">
        <v>0.8</v>
      </c>
    </row>
    <row r="280" spans="1:8" x14ac:dyDescent="0.25">
      <c r="A280" t="s">
        <v>147</v>
      </c>
      <c r="B280" t="s">
        <v>145</v>
      </c>
      <c r="C280">
        <v>100</v>
      </c>
      <c r="D280">
        <v>10</v>
      </c>
      <c r="E280">
        <f t="shared" si="27"/>
        <v>10</v>
      </c>
      <c r="F280">
        <v>50</v>
      </c>
      <c r="G280">
        <v>0</v>
      </c>
      <c r="H280">
        <v>0.5</v>
      </c>
    </row>
    <row r="281" spans="1:8" x14ac:dyDescent="0.25">
      <c r="A281" t="s">
        <v>147</v>
      </c>
      <c r="B281" t="s">
        <v>145</v>
      </c>
      <c r="C281">
        <v>100</v>
      </c>
      <c r="D281">
        <v>20</v>
      </c>
      <c r="E281">
        <f t="shared" si="27"/>
        <v>5</v>
      </c>
      <c r="F281">
        <v>30</v>
      </c>
      <c r="G281">
        <v>0</v>
      </c>
      <c r="H281">
        <v>0.8</v>
      </c>
    </row>
    <row r="282" spans="1:8" x14ac:dyDescent="0.25">
      <c r="A282" t="s">
        <v>147</v>
      </c>
      <c r="B282" t="s">
        <v>145</v>
      </c>
      <c r="C282">
        <v>100</v>
      </c>
      <c r="D282">
        <v>20</v>
      </c>
      <c r="E282">
        <f t="shared" si="27"/>
        <v>5</v>
      </c>
      <c r="F282">
        <v>50</v>
      </c>
      <c r="G282">
        <v>0</v>
      </c>
      <c r="H282">
        <v>0.5</v>
      </c>
    </row>
    <row r="283" spans="1:8" x14ac:dyDescent="0.25">
      <c r="A283" t="s">
        <v>147</v>
      </c>
      <c r="B283" t="s">
        <v>145</v>
      </c>
      <c r="C283">
        <v>100</v>
      </c>
      <c r="D283">
        <v>25</v>
      </c>
      <c r="E283">
        <f t="shared" si="27"/>
        <v>4</v>
      </c>
      <c r="F283">
        <v>30</v>
      </c>
      <c r="G283">
        <v>0</v>
      </c>
      <c r="H283">
        <v>2.4</v>
      </c>
    </row>
    <row r="284" spans="1:8" x14ac:dyDescent="0.25">
      <c r="A284" t="s">
        <v>147</v>
      </c>
      <c r="B284" t="s">
        <v>145</v>
      </c>
      <c r="C284">
        <v>100</v>
      </c>
      <c r="D284">
        <v>25</v>
      </c>
      <c r="E284">
        <f t="shared" si="27"/>
        <v>4</v>
      </c>
      <c r="F284">
        <v>50</v>
      </c>
      <c r="G284">
        <v>0</v>
      </c>
      <c r="H284">
        <v>1</v>
      </c>
    </row>
    <row r="285" spans="1:8" x14ac:dyDescent="0.25">
      <c r="A285" t="s">
        <v>147</v>
      </c>
      <c r="B285" t="s">
        <v>145</v>
      </c>
      <c r="C285">
        <v>100</v>
      </c>
      <c r="D285">
        <v>30</v>
      </c>
      <c r="E285">
        <f t="shared" si="27"/>
        <v>3.3333333333333335</v>
      </c>
      <c r="F285">
        <v>30</v>
      </c>
      <c r="G285">
        <v>0</v>
      </c>
      <c r="H285">
        <v>7.2</v>
      </c>
    </row>
    <row r="286" spans="1:8" x14ac:dyDescent="0.25">
      <c r="A286" t="s">
        <v>147</v>
      </c>
      <c r="B286" t="s">
        <v>145</v>
      </c>
      <c r="C286">
        <v>100</v>
      </c>
      <c r="D286">
        <v>30</v>
      </c>
      <c r="E286">
        <f t="shared" si="27"/>
        <v>3.3333333333333335</v>
      </c>
      <c r="F286">
        <v>50</v>
      </c>
      <c r="G286">
        <v>0</v>
      </c>
      <c r="H286">
        <v>2</v>
      </c>
    </row>
    <row r="287" spans="1:8" x14ac:dyDescent="0.25">
      <c r="A287" t="s">
        <v>147</v>
      </c>
      <c r="B287" t="s">
        <v>145</v>
      </c>
      <c r="C287">
        <v>100</v>
      </c>
      <c r="D287">
        <v>35</v>
      </c>
      <c r="E287">
        <f t="shared" si="27"/>
        <v>2.8571428571428572</v>
      </c>
      <c r="F287">
        <v>30</v>
      </c>
      <c r="G287">
        <v>1</v>
      </c>
      <c r="H287">
        <v>270</v>
      </c>
    </row>
    <row r="288" spans="1:8" x14ac:dyDescent="0.25">
      <c r="A288" t="s">
        <v>147</v>
      </c>
      <c r="B288" t="s">
        <v>145</v>
      </c>
      <c r="C288">
        <v>100</v>
      </c>
      <c r="D288">
        <v>35</v>
      </c>
      <c r="E288">
        <f t="shared" si="27"/>
        <v>2.8571428571428572</v>
      </c>
      <c r="F288">
        <v>50</v>
      </c>
      <c r="G288">
        <v>1</v>
      </c>
      <c r="H288">
        <v>65</v>
      </c>
    </row>
    <row r="289" spans="1:8" x14ac:dyDescent="0.25">
      <c r="A289" t="s">
        <v>148</v>
      </c>
      <c r="B289" t="s">
        <v>146</v>
      </c>
      <c r="C289">
        <v>100</v>
      </c>
      <c r="D289">
        <v>10</v>
      </c>
      <c r="E289">
        <f t="shared" si="27"/>
        <v>10</v>
      </c>
      <c r="F289">
        <v>30</v>
      </c>
      <c r="G289">
        <v>0</v>
      </c>
      <c r="H289">
        <v>0.8</v>
      </c>
    </row>
    <row r="290" spans="1:8" x14ac:dyDescent="0.25">
      <c r="A290" t="s">
        <v>148</v>
      </c>
      <c r="B290" t="s">
        <v>146</v>
      </c>
      <c r="C290">
        <v>101</v>
      </c>
      <c r="D290">
        <v>10</v>
      </c>
      <c r="E290">
        <f t="shared" si="27"/>
        <v>10.1</v>
      </c>
      <c r="F290">
        <v>50</v>
      </c>
      <c r="G290">
        <v>0</v>
      </c>
      <c r="H290">
        <v>0.5</v>
      </c>
    </row>
    <row r="291" spans="1:8" x14ac:dyDescent="0.25">
      <c r="A291" t="s">
        <v>148</v>
      </c>
      <c r="B291" t="s">
        <v>146</v>
      </c>
      <c r="C291">
        <v>102</v>
      </c>
      <c r="D291">
        <v>25</v>
      </c>
      <c r="E291">
        <f t="shared" si="27"/>
        <v>4.08</v>
      </c>
      <c r="F291">
        <v>30</v>
      </c>
      <c r="G291">
        <v>0</v>
      </c>
      <c r="H291">
        <v>0.8</v>
      </c>
    </row>
    <row r="292" spans="1:8" x14ac:dyDescent="0.25">
      <c r="A292" t="s">
        <v>148</v>
      </c>
      <c r="B292" t="s">
        <v>146</v>
      </c>
      <c r="C292">
        <v>103</v>
      </c>
      <c r="D292">
        <v>25</v>
      </c>
      <c r="E292">
        <f t="shared" si="27"/>
        <v>4.12</v>
      </c>
      <c r="F292">
        <v>50</v>
      </c>
      <c r="G292">
        <v>0</v>
      </c>
      <c r="H292">
        <v>0.5</v>
      </c>
    </row>
    <row r="293" spans="1:8" x14ac:dyDescent="0.25">
      <c r="A293" t="s">
        <v>148</v>
      </c>
      <c r="B293" t="s">
        <v>146</v>
      </c>
      <c r="C293">
        <v>104</v>
      </c>
      <c r="D293">
        <v>40</v>
      </c>
      <c r="E293">
        <f t="shared" si="27"/>
        <v>2.6</v>
      </c>
      <c r="F293">
        <v>30</v>
      </c>
      <c r="G293">
        <v>0</v>
      </c>
      <c r="H293">
        <v>2.4</v>
      </c>
    </row>
    <row r="294" spans="1:8" x14ac:dyDescent="0.25">
      <c r="A294" t="s">
        <v>148</v>
      </c>
      <c r="B294" t="s">
        <v>146</v>
      </c>
      <c r="C294">
        <v>105</v>
      </c>
      <c r="D294">
        <v>40</v>
      </c>
      <c r="E294">
        <f t="shared" si="27"/>
        <v>2.625</v>
      </c>
      <c r="F294">
        <v>50</v>
      </c>
      <c r="G294">
        <v>0</v>
      </c>
      <c r="H294">
        <v>0.8</v>
      </c>
    </row>
    <row r="295" spans="1:8" x14ac:dyDescent="0.25">
      <c r="A295" t="s">
        <v>148</v>
      </c>
      <c r="B295" t="s">
        <v>146</v>
      </c>
      <c r="C295">
        <v>106</v>
      </c>
      <c r="D295">
        <v>60</v>
      </c>
      <c r="E295">
        <f t="shared" si="27"/>
        <v>1.7666666666666666</v>
      </c>
      <c r="F295">
        <v>30</v>
      </c>
      <c r="G295">
        <v>1</v>
      </c>
      <c r="H295">
        <v>36</v>
      </c>
    </row>
    <row r="296" spans="1:8" x14ac:dyDescent="0.25">
      <c r="A296" t="s">
        <v>148</v>
      </c>
      <c r="B296" t="s">
        <v>146</v>
      </c>
      <c r="C296">
        <v>107</v>
      </c>
      <c r="D296">
        <v>60</v>
      </c>
      <c r="E296">
        <f t="shared" si="27"/>
        <v>1.7833333333333334</v>
      </c>
      <c r="F296">
        <v>50</v>
      </c>
      <c r="G296">
        <v>0</v>
      </c>
      <c r="H296">
        <v>4</v>
      </c>
    </row>
    <row r="297" spans="1:8" ht="15" customHeight="1" x14ac:dyDescent="0.25">
      <c r="A297" t="s">
        <v>149</v>
      </c>
      <c r="B297" t="s">
        <v>150</v>
      </c>
      <c r="C297">
        <v>60</v>
      </c>
      <c r="D297">
        <v>57</v>
      </c>
      <c r="E297">
        <f t="shared" si="27"/>
        <v>1.0526315789473684</v>
      </c>
      <c r="F297">
        <v>25</v>
      </c>
      <c r="G297">
        <v>0</v>
      </c>
      <c r="H297">
        <v>1</v>
      </c>
    </row>
    <row r="298" spans="1:8" x14ac:dyDescent="0.25">
      <c r="A298" t="s">
        <v>149</v>
      </c>
      <c r="B298" t="s">
        <v>150</v>
      </c>
      <c r="C298">
        <v>60</v>
      </c>
      <c r="D298">
        <f>57*2</f>
        <v>114</v>
      </c>
      <c r="E298">
        <f t="shared" si="27"/>
        <v>0.52631578947368418</v>
      </c>
      <c r="F298">
        <v>25</v>
      </c>
      <c r="G298">
        <v>0</v>
      </c>
      <c r="H298">
        <v>1.1100000000000001</v>
      </c>
    </row>
    <row r="299" spans="1:8" x14ac:dyDescent="0.25">
      <c r="A299" t="s">
        <v>149</v>
      </c>
      <c r="B299" t="s">
        <v>150</v>
      </c>
      <c r="C299">
        <v>60</v>
      </c>
      <c r="D299">
        <f>57*3</f>
        <v>171</v>
      </c>
      <c r="E299">
        <f t="shared" si="27"/>
        <v>0.35087719298245612</v>
      </c>
      <c r="F299">
        <v>25</v>
      </c>
      <c r="G299">
        <v>0</v>
      </c>
      <c r="H299">
        <v>1.24</v>
      </c>
    </row>
    <row r="300" spans="1:8" x14ac:dyDescent="0.25">
      <c r="A300" t="s">
        <v>149</v>
      </c>
      <c r="B300" t="s">
        <v>150</v>
      </c>
      <c r="C300">
        <v>80</v>
      </c>
      <c r="D300">
        <v>57</v>
      </c>
      <c r="E300">
        <f t="shared" si="27"/>
        <v>1.4035087719298245</v>
      </c>
      <c r="F300">
        <v>25</v>
      </c>
      <c r="G300">
        <v>0</v>
      </c>
      <c r="H300">
        <v>1.1000000000000001</v>
      </c>
    </row>
    <row r="301" spans="1:8" x14ac:dyDescent="0.25">
      <c r="A301" t="s">
        <v>149</v>
      </c>
      <c r="B301" t="s">
        <v>150</v>
      </c>
      <c r="C301">
        <v>80</v>
      </c>
      <c r="D301">
        <f>57*2</f>
        <v>114</v>
      </c>
      <c r="E301">
        <f t="shared" ref="E301:E307" si="28">C301/D301</f>
        <v>0.70175438596491224</v>
      </c>
      <c r="F301">
        <v>25</v>
      </c>
      <c r="G301">
        <v>0</v>
      </c>
      <c r="H301">
        <v>1.1200000000000001</v>
      </c>
    </row>
    <row r="302" spans="1:8" x14ac:dyDescent="0.25">
      <c r="A302" t="s">
        <v>149</v>
      </c>
      <c r="B302" t="s">
        <v>150</v>
      </c>
      <c r="C302">
        <v>80</v>
      </c>
      <c r="D302">
        <f>57*3</f>
        <v>171</v>
      </c>
      <c r="E302">
        <f t="shared" si="28"/>
        <v>0.46783625730994149</v>
      </c>
      <c r="F302">
        <v>25</v>
      </c>
      <c r="G302">
        <v>0</v>
      </c>
      <c r="H302">
        <v>1.28</v>
      </c>
    </row>
    <row r="303" spans="1:8" ht="15" customHeight="1" x14ac:dyDescent="0.25">
      <c r="A303" t="s">
        <v>152</v>
      </c>
      <c r="B303" t="s">
        <v>151</v>
      </c>
      <c r="C303">
        <v>12.5</v>
      </c>
      <c r="D303">
        <v>1.82712695467797</v>
      </c>
      <c r="E303">
        <f t="shared" si="28"/>
        <v>6.8413417951042801</v>
      </c>
      <c r="F303">
        <v>25</v>
      </c>
      <c r="G303">
        <v>0</v>
      </c>
      <c r="H303">
        <v>0.769657270213014</v>
      </c>
    </row>
    <row r="304" spans="1:8" x14ac:dyDescent="0.25">
      <c r="A304" t="s">
        <v>152</v>
      </c>
      <c r="B304" t="s">
        <v>151</v>
      </c>
      <c r="C304">
        <v>12.5</v>
      </c>
      <c r="D304">
        <v>5.9077657036840696</v>
      </c>
      <c r="E304">
        <f t="shared" si="28"/>
        <v>2.1158591296545541</v>
      </c>
      <c r="F304">
        <v>25</v>
      </c>
      <c r="G304">
        <v>0</v>
      </c>
      <c r="H304">
        <v>2.3618053543316702</v>
      </c>
    </row>
    <row r="305" spans="1:8" x14ac:dyDescent="0.25">
      <c r="A305" t="s">
        <v>152</v>
      </c>
      <c r="B305" t="s">
        <v>151</v>
      </c>
      <c r="C305">
        <v>12.5</v>
      </c>
      <c r="D305">
        <v>10.009276437847801</v>
      </c>
      <c r="E305">
        <f t="shared" si="28"/>
        <v>1.2488415199258656</v>
      </c>
      <c r="F305">
        <v>25</v>
      </c>
      <c r="G305">
        <v>1</v>
      </c>
      <c r="H305">
        <v>22314.9173309529</v>
      </c>
    </row>
    <row r="306" spans="1:8" x14ac:dyDescent="0.25">
      <c r="A306" t="s">
        <v>152</v>
      </c>
      <c r="B306" t="s">
        <v>151</v>
      </c>
      <c r="C306">
        <v>12.5</v>
      </c>
      <c r="D306">
        <v>12.1193347468857</v>
      </c>
      <c r="E306">
        <f t="shared" si="28"/>
        <v>1.0314097482299611</v>
      </c>
      <c r="F306">
        <v>25</v>
      </c>
      <c r="G306">
        <v>1</v>
      </c>
      <c r="H306">
        <v>52961.431326218197</v>
      </c>
    </row>
    <row r="307" spans="1:8" x14ac:dyDescent="0.25">
      <c r="A307" t="s">
        <v>152</v>
      </c>
      <c r="B307" t="s">
        <v>151</v>
      </c>
      <c r="C307">
        <v>12.5</v>
      </c>
      <c r="D307">
        <v>20</v>
      </c>
      <c r="E307">
        <f t="shared" si="28"/>
        <v>0.625</v>
      </c>
      <c r="F307">
        <v>25</v>
      </c>
      <c r="G307">
        <v>0</v>
      </c>
      <c r="H307">
        <v>1.1000000000000001</v>
      </c>
    </row>
    <row r="308" spans="1:8" x14ac:dyDescent="0.25">
      <c r="A308" t="s">
        <v>152</v>
      </c>
      <c r="B308" t="s">
        <v>151</v>
      </c>
      <c r="C308">
        <v>12.5</v>
      </c>
      <c r="D308">
        <v>20</v>
      </c>
      <c r="E308">
        <f t="shared" ref="E308:E317" si="29">C308/D308</f>
        <v>0.625</v>
      </c>
      <c r="F308">
        <v>45.212270764399001</v>
      </c>
      <c r="G308">
        <v>0</v>
      </c>
      <c r="H308">
        <v>1.3433081483906499</v>
      </c>
    </row>
    <row r="309" spans="1:8" x14ac:dyDescent="0.25">
      <c r="A309" t="s">
        <v>152</v>
      </c>
      <c r="B309" t="s">
        <v>151</v>
      </c>
      <c r="C309">
        <v>12.5</v>
      </c>
      <c r="D309">
        <v>20</v>
      </c>
      <c r="E309">
        <f t="shared" si="29"/>
        <v>0.625</v>
      </c>
      <c r="F309">
        <v>49.987381526554799</v>
      </c>
      <c r="G309">
        <v>1</v>
      </c>
      <c r="H309">
        <v>41.901632747734297</v>
      </c>
    </row>
    <row r="310" spans="1:8" x14ac:dyDescent="0.25">
      <c r="A310" t="s">
        <v>152</v>
      </c>
      <c r="B310" t="s">
        <v>151</v>
      </c>
      <c r="C310">
        <v>12.5</v>
      </c>
      <c r="D310">
        <v>20</v>
      </c>
      <c r="E310">
        <f t="shared" si="29"/>
        <v>0.625</v>
      </c>
      <c r="F310">
        <v>54.967472379563603</v>
      </c>
      <c r="G310">
        <v>1</v>
      </c>
      <c r="H310">
        <v>551.32212006895395</v>
      </c>
    </row>
    <row r="311" spans="1:8" x14ac:dyDescent="0.25">
      <c r="A311" t="s">
        <v>152</v>
      </c>
      <c r="B311" t="s">
        <v>151</v>
      </c>
      <c r="C311">
        <v>12.5</v>
      </c>
      <c r="D311">
        <v>18</v>
      </c>
      <c r="E311">
        <f t="shared" si="29"/>
        <v>0.69444444444444442</v>
      </c>
      <c r="F311">
        <v>24.9542930850765</v>
      </c>
      <c r="G311">
        <v>0</v>
      </c>
      <c r="H311">
        <v>1.4167116853680999</v>
      </c>
    </row>
    <row r="312" spans="1:8" x14ac:dyDescent="0.25">
      <c r="A312" t="s">
        <v>152</v>
      </c>
      <c r="B312" t="s">
        <v>151</v>
      </c>
      <c r="C312">
        <v>12.5</v>
      </c>
      <c r="D312">
        <v>18</v>
      </c>
      <c r="E312">
        <f t="shared" si="29"/>
        <v>0.69444444444444442</v>
      </c>
      <c r="F312">
        <v>45.212270764399001</v>
      </c>
      <c r="G312">
        <v>0</v>
      </c>
      <c r="H312">
        <v>1.3433081483906499</v>
      </c>
    </row>
    <row r="313" spans="1:8" x14ac:dyDescent="0.25">
      <c r="A313" t="s">
        <v>152</v>
      </c>
      <c r="B313" t="s">
        <v>151</v>
      </c>
      <c r="C313">
        <v>12.5</v>
      </c>
      <c r="D313">
        <v>18</v>
      </c>
      <c r="E313">
        <f t="shared" si="29"/>
        <v>0.69444444444444442</v>
      </c>
      <c r="F313">
        <v>49.987381526554799</v>
      </c>
      <c r="G313">
        <v>1</v>
      </c>
      <c r="H313">
        <v>41.901632747734297</v>
      </c>
    </row>
    <row r="314" spans="1:8" x14ac:dyDescent="0.25">
      <c r="A314" t="s">
        <v>152</v>
      </c>
      <c r="B314" t="s">
        <v>151</v>
      </c>
      <c r="C314">
        <v>12.5</v>
      </c>
      <c r="D314">
        <v>18</v>
      </c>
      <c r="E314">
        <f t="shared" ref="E314" si="30">C314/D314</f>
        <v>0.69444444444444442</v>
      </c>
      <c r="F314">
        <v>54.967472379563603</v>
      </c>
      <c r="G314">
        <v>1</v>
      </c>
      <c r="H314">
        <v>551.32212006895395</v>
      </c>
    </row>
    <row r="315" spans="1:8" x14ac:dyDescent="0.25">
      <c r="A315" t="s">
        <v>152</v>
      </c>
      <c r="B315" t="s">
        <v>151</v>
      </c>
      <c r="C315">
        <v>12.5</v>
      </c>
      <c r="D315">
        <v>23</v>
      </c>
      <c r="E315">
        <f t="shared" si="29"/>
        <v>0.54347826086956519</v>
      </c>
      <c r="F315">
        <v>24.449326763127299</v>
      </c>
      <c r="G315">
        <v>0</v>
      </c>
      <c r="H315">
        <v>1.2605550464622299</v>
      </c>
    </row>
    <row r="316" spans="1:8" x14ac:dyDescent="0.25">
      <c r="A316" t="s">
        <v>152</v>
      </c>
      <c r="B316" t="s">
        <v>151</v>
      </c>
      <c r="C316">
        <v>12.5</v>
      </c>
      <c r="D316">
        <v>23</v>
      </c>
      <c r="E316">
        <f t="shared" si="29"/>
        <v>0.54347826086956519</v>
      </c>
      <c r="F316">
        <v>35.223941495872602</v>
      </c>
      <c r="G316">
        <v>0</v>
      </c>
      <c r="H316">
        <v>1.1244496684140899</v>
      </c>
    </row>
    <row r="317" spans="1:8" x14ac:dyDescent="0.25">
      <c r="A317" t="s">
        <v>152</v>
      </c>
      <c r="B317" t="s">
        <v>151</v>
      </c>
      <c r="C317">
        <v>12.5</v>
      </c>
      <c r="D317">
        <v>23</v>
      </c>
      <c r="E317">
        <f t="shared" si="29"/>
        <v>0.54347826086956519</v>
      </c>
      <c r="F317">
        <v>44.983522174445199</v>
      </c>
      <c r="G317">
        <v>0</v>
      </c>
      <c r="H317">
        <v>1.0474903402498099</v>
      </c>
    </row>
    <row r="318" spans="1:8" x14ac:dyDescent="0.25">
      <c r="A318" t="s">
        <v>152</v>
      </c>
      <c r="B318" t="s">
        <v>151</v>
      </c>
      <c r="C318">
        <v>12.5</v>
      </c>
      <c r="D318">
        <v>23</v>
      </c>
      <c r="E318">
        <f t="shared" ref="E318:E390" si="31">C318/D318</f>
        <v>0.54347826086956519</v>
      </c>
      <c r="F318">
        <v>55.250619880104097</v>
      </c>
      <c r="G318">
        <v>0</v>
      </c>
      <c r="H318">
        <v>0.95486974360386601</v>
      </c>
    </row>
    <row r="319" spans="1:8" ht="15" customHeight="1" x14ac:dyDescent="0.25">
      <c r="A319" t="s">
        <v>153</v>
      </c>
      <c r="B319" t="s">
        <v>154</v>
      </c>
      <c r="C319">
        <v>250</v>
      </c>
      <c r="D319">
        <v>10</v>
      </c>
      <c r="E319">
        <f>C319/D319</f>
        <v>25</v>
      </c>
      <c r="F319">
        <v>30</v>
      </c>
      <c r="G319">
        <v>0</v>
      </c>
      <c r="H319">
        <v>1</v>
      </c>
    </row>
    <row r="320" spans="1:8" x14ac:dyDescent="0.25">
      <c r="A320" t="s">
        <v>153</v>
      </c>
      <c r="B320" t="s">
        <v>154</v>
      </c>
      <c r="C320">
        <v>250</v>
      </c>
      <c r="D320">
        <v>20</v>
      </c>
      <c r="E320">
        <f t="shared" si="31"/>
        <v>12.5</v>
      </c>
      <c r="F320">
        <v>30</v>
      </c>
      <c r="G320">
        <v>0</v>
      </c>
      <c r="H320">
        <v>1</v>
      </c>
    </row>
    <row r="321" spans="1:8" x14ac:dyDescent="0.25">
      <c r="A321" t="s">
        <v>153</v>
      </c>
      <c r="B321" t="s">
        <v>154</v>
      </c>
      <c r="C321">
        <v>250</v>
      </c>
      <c r="D321">
        <v>30</v>
      </c>
      <c r="E321">
        <f t="shared" si="31"/>
        <v>8.3333333333333339</v>
      </c>
      <c r="F321">
        <v>30</v>
      </c>
      <c r="G321">
        <v>0</v>
      </c>
      <c r="H321">
        <v>1</v>
      </c>
    </row>
    <row r="322" spans="1:8" x14ac:dyDescent="0.25">
      <c r="A322" t="s">
        <v>153</v>
      </c>
      <c r="B322" t="s">
        <v>154</v>
      </c>
      <c r="C322">
        <v>250</v>
      </c>
      <c r="D322">
        <v>40</v>
      </c>
      <c r="E322">
        <f t="shared" si="31"/>
        <v>6.25</v>
      </c>
      <c r="F322">
        <v>30</v>
      </c>
      <c r="G322">
        <v>0</v>
      </c>
      <c r="H322">
        <v>1</v>
      </c>
    </row>
    <row r="323" spans="1:8" x14ac:dyDescent="0.25">
      <c r="A323" t="s">
        <v>156</v>
      </c>
      <c r="B323" t="s">
        <v>155</v>
      </c>
      <c r="C323">
        <v>250</v>
      </c>
      <c r="D323">
        <v>10.0734254416599</v>
      </c>
      <c r="E323">
        <f t="shared" si="31"/>
        <v>24.8177743954002</v>
      </c>
      <c r="F323">
        <v>30</v>
      </c>
      <c r="G323">
        <v>0</v>
      </c>
      <c r="H323">
        <v>3.5480937979510601</v>
      </c>
    </row>
    <row r="324" spans="1:8" x14ac:dyDescent="0.25">
      <c r="A324" t="s">
        <v>156</v>
      </c>
      <c r="B324" t="s">
        <v>155</v>
      </c>
      <c r="C324">
        <v>250</v>
      </c>
      <c r="D324">
        <v>19.823165641663401</v>
      </c>
      <c r="E324">
        <f t="shared" si="31"/>
        <v>12.611507390855964</v>
      </c>
      <c r="F324">
        <v>30</v>
      </c>
      <c r="G324">
        <v>0</v>
      </c>
      <c r="H324">
        <v>3.78971541987287</v>
      </c>
    </row>
    <row r="325" spans="1:8" x14ac:dyDescent="0.25">
      <c r="A325" t="s">
        <v>156</v>
      </c>
      <c r="B325" t="s">
        <v>155</v>
      </c>
      <c r="C325">
        <v>250</v>
      </c>
      <c r="D325">
        <v>29.8894359358762</v>
      </c>
      <c r="E325">
        <f t="shared" si="31"/>
        <v>8.3641591810679081</v>
      </c>
      <c r="F325">
        <v>30</v>
      </c>
      <c r="G325">
        <v>0</v>
      </c>
      <c r="H325">
        <v>4.4497016139996797</v>
      </c>
    </row>
    <row r="326" spans="1:8" x14ac:dyDescent="0.25">
      <c r="A326" t="s">
        <v>156</v>
      </c>
      <c r="B326" t="s">
        <v>155</v>
      </c>
      <c r="C326">
        <v>250</v>
      </c>
      <c r="D326">
        <v>40.386037240838803</v>
      </c>
      <c r="E326">
        <f t="shared" si="31"/>
        <v>6.1902582446786152</v>
      </c>
      <c r="F326">
        <v>30</v>
      </c>
      <c r="G326">
        <v>0</v>
      </c>
      <c r="H326">
        <v>6.4779987633229101</v>
      </c>
    </row>
    <row r="327" spans="1:8" x14ac:dyDescent="0.25">
      <c r="A327" t="s">
        <v>157</v>
      </c>
      <c r="B327" t="s">
        <v>158</v>
      </c>
      <c r="C327">
        <v>250</v>
      </c>
      <c r="D327">
        <v>9.9746162626279897</v>
      </c>
      <c r="E327">
        <f t="shared" si="31"/>
        <v>25.063620836891531</v>
      </c>
      <c r="F327">
        <v>30</v>
      </c>
      <c r="G327">
        <v>0</v>
      </c>
      <c r="H327">
        <v>3.6937095494018402</v>
      </c>
    </row>
    <row r="328" spans="1:8" x14ac:dyDescent="0.25">
      <c r="A328" t="s">
        <v>157</v>
      </c>
      <c r="B328" t="s">
        <v>158</v>
      </c>
      <c r="C328">
        <v>250</v>
      </c>
      <c r="D328">
        <v>20.455885108775199</v>
      </c>
      <c r="E328">
        <f t="shared" si="31"/>
        <v>12.221421789896278</v>
      </c>
      <c r="F328">
        <v>30</v>
      </c>
      <c r="G328">
        <v>0</v>
      </c>
      <c r="H328">
        <v>4.5629651764153696</v>
      </c>
    </row>
    <row r="329" spans="1:8" x14ac:dyDescent="0.25">
      <c r="A329" t="s">
        <v>157</v>
      </c>
      <c r="B329" t="s">
        <v>158</v>
      </c>
      <c r="C329">
        <v>250</v>
      </c>
      <c r="D329">
        <v>30.3575870117037</v>
      </c>
      <c r="E329">
        <f t="shared" si="31"/>
        <v>8.2351736290377104</v>
      </c>
      <c r="F329">
        <v>30</v>
      </c>
      <c r="G329">
        <v>0</v>
      </c>
      <c r="H329">
        <v>8.2728080965435904</v>
      </c>
    </row>
    <row r="330" spans="1:8" x14ac:dyDescent="0.25">
      <c r="A330" t="s">
        <v>159</v>
      </c>
      <c r="B330" t="s">
        <v>160</v>
      </c>
      <c r="C330">
        <v>250</v>
      </c>
      <c r="D330">
        <v>9.9725719347859396</v>
      </c>
      <c r="E330">
        <f t="shared" si="31"/>
        <v>25.068758754996761</v>
      </c>
      <c r="F330">
        <v>30</v>
      </c>
      <c r="G330">
        <v>0</v>
      </c>
      <c r="H330">
        <v>3.6137047586639901</v>
      </c>
    </row>
    <row r="331" spans="1:8" x14ac:dyDescent="0.25">
      <c r="A331" t="s">
        <v>159</v>
      </c>
      <c r="B331" t="s">
        <v>160</v>
      </c>
      <c r="C331">
        <v>250</v>
      </c>
      <c r="D331">
        <v>20.037479343770698</v>
      </c>
      <c r="E331">
        <f t="shared" si="31"/>
        <v>12.476619224948603</v>
      </c>
      <c r="F331">
        <v>30</v>
      </c>
      <c r="G331">
        <v>0</v>
      </c>
      <c r="H331">
        <v>4.1815462850892899</v>
      </c>
    </row>
    <row r="332" spans="1:8" x14ac:dyDescent="0.25">
      <c r="A332" t="s">
        <v>159</v>
      </c>
      <c r="B332" t="s">
        <v>160</v>
      </c>
      <c r="C332">
        <v>250</v>
      </c>
      <c r="D332">
        <v>30.230157242883099</v>
      </c>
      <c r="E332">
        <f t="shared" si="31"/>
        <v>8.2698875163428394</v>
      </c>
      <c r="F332">
        <v>30</v>
      </c>
      <c r="G332">
        <v>0</v>
      </c>
      <c r="H332">
        <v>6.3383987284507999</v>
      </c>
    </row>
    <row r="333" spans="1:8" ht="15" customHeight="1" x14ac:dyDescent="0.25">
      <c r="A333" t="s">
        <v>161</v>
      </c>
      <c r="B333" t="s">
        <v>162</v>
      </c>
      <c r="C333">
        <v>250</v>
      </c>
      <c r="D333">
        <v>12</v>
      </c>
      <c r="E333">
        <f t="shared" si="31"/>
        <v>20.833333333333332</v>
      </c>
      <c r="F333">
        <v>25</v>
      </c>
      <c r="G333">
        <v>0</v>
      </c>
      <c r="H333">
        <v>1.89</v>
      </c>
    </row>
    <row r="334" spans="1:8" x14ac:dyDescent="0.25">
      <c r="A334" t="s">
        <v>161</v>
      </c>
      <c r="B334" t="s">
        <v>162</v>
      </c>
      <c r="C334">
        <v>250</v>
      </c>
      <c r="D334">
        <v>28</v>
      </c>
      <c r="E334">
        <f t="shared" si="31"/>
        <v>8.9285714285714288</v>
      </c>
      <c r="F334">
        <v>25</v>
      </c>
      <c r="G334">
        <v>0</v>
      </c>
      <c r="H334">
        <v>2.0499999999999998</v>
      </c>
    </row>
    <row r="335" spans="1:8" x14ac:dyDescent="0.25">
      <c r="A335" t="s">
        <v>163</v>
      </c>
      <c r="B335" t="s">
        <v>164</v>
      </c>
      <c r="C335">
        <v>250</v>
      </c>
      <c r="D335">
        <v>11</v>
      </c>
      <c r="E335">
        <f t="shared" si="31"/>
        <v>22.727272727272727</v>
      </c>
      <c r="F335">
        <v>25</v>
      </c>
      <c r="G335">
        <v>0</v>
      </c>
      <c r="H335">
        <v>2.82</v>
      </c>
    </row>
    <row r="336" spans="1:8" x14ac:dyDescent="0.25">
      <c r="A336" t="s">
        <v>163</v>
      </c>
      <c r="B336" t="s">
        <v>164</v>
      </c>
      <c r="C336">
        <v>250</v>
      </c>
      <c r="D336">
        <v>31</v>
      </c>
      <c r="E336">
        <f t="shared" si="31"/>
        <v>8.064516129032258</v>
      </c>
      <c r="F336">
        <v>25</v>
      </c>
      <c r="G336">
        <v>1</v>
      </c>
      <c r="H336">
        <v>13.07</v>
      </c>
    </row>
    <row r="337" spans="1:8" x14ac:dyDescent="0.25">
      <c r="A337" t="s">
        <v>165</v>
      </c>
      <c r="B337" t="s">
        <v>166</v>
      </c>
      <c r="C337">
        <v>250</v>
      </c>
      <c r="D337">
        <v>6.33</v>
      </c>
      <c r="E337">
        <f t="shared" si="31"/>
        <v>39.494470774091624</v>
      </c>
      <c r="F337">
        <v>25</v>
      </c>
      <c r="G337">
        <v>0</v>
      </c>
      <c r="H337">
        <v>2.63</v>
      </c>
    </row>
    <row r="338" spans="1:8" x14ac:dyDescent="0.25">
      <c r="A338" t="s">
        <v>165</v>
      </c>
      <c r="B338" t="s">
        <v>166</v>
      </c>
      <c r="C338">
        <v>250</v>
      </c>
      <c r="D338">
        <v>9.33</v>
      </c>
      <c r="E338">
        <f t="shared" si="31"/>
        <v>26.795284030010716</v>
      </c>
      <c r="F338">
        <v>25</v>
      </c>
      <c r="G338">
        <v>0</v>
      </c>
      <c r="H338">
        <v>3.57</v>
      </c>
    </row>
    <row r="339" spans="1:8" x14ac:dyDescent="0.25">
      <c r="A339" t="s">
        <v>165</v>
      </c>
      <c r="B339" t="s">
        <v>166</v>
      </c>
      <c r="C339">
        <v>250</v>
      </c>
      <c r="D339">
        <v>22.83</v>
      </c>
      <c r="E339">
        <f t="shared" si="31"/>
        <v>10.950503723171266</v>
      </c>
      <c r="F339">
        <v>25</v>
      </c>
      <c r="G339">
        <v>1</v>
      </c>
      <c r="H339">
        <v>9.51</v>
      </c>
    </row>
    <row r="340" spans="1:8" x14ac:dyDescent="0.25">
      <c r="A340" t="s">
        <v>165</v>
      </c>
      <c r="B340" t="s">
        <v>166</v>
      </c>
      <c r="C340">
        <v>250</v>
      </c>
      <c r="D340">
        <v>27.33</v>
      </c>
      <c r="E340">
        <f t="shared" si="31"/>
        <v>9.1474570069520684</v>
      </c>
      <c r="F340">
        <v>25</v>
      </c>
      <c r="G340">
        <v>1</v>
      </c>
      <c r="H340">
        <v>19.190000000000001</v>
      </c>
    </row>
    <row r="341" spans="1:8" x14ac:dyDescent="0.25">
      <c r="A341" t="s">
        <v>167</v>
      </c>
      <c r="B341" t="s">
        <v>168</v>
      </c>
      <c r="C341">
        <v>250</v>
      </c>
      <c r="D341">
        <v>5</v>
      </c>
      <c r="E341">
        <f t="shared" si="31"/>
        <v>50</v>
      </c>
      <c r="F341">
        <v>25</v>
      </c>
      <c r="G341">
        <v>0</v>
      </c>
      <c r="H341">
        <v>1.53</v>
      </c>
    </row>
    <row r="342" spans="1:8" x14ac:dyDescent="0.25">
      <c r="A342" t="s">
        <v>167</v>
      </c>
      <c r="B342" t="s">
        <v>168</v>
      </c>
      <c r="C342">
        <v>250</v>
      </c>
      <c r="D342">
        <v>11</v>
      </c>
      <c r="E342">
        <f t="shared" si="31"/>
        <v>22.727272727272727</v>
      </c>
      <c r="F342">
        <v>25</v>
      </c>
      <c r="G342">
        <v>0</v>
      </c>
      <c r="H342">
        <v>2.4</v>
      </c>
    </row>
    <row r="343" spans="1:8" x14ac:dyDescent="0.25">
      <c r="A343" t="s">
        <v>167</v>
      </c>
      <c r="B343" t="s">
        <v>168</v>
      </c>
      <c r="C343">
        <v>250</v>
      </c>
      <c r="D343">
        <v>13.5</v>
      </c>
      <c r="E343">
        <f t="shared" si="31"/>
        <v>18.518518518518519</v>
      </c>
      <c r="F343">
        <v>25</v>
      </c>
      <c r="G343">
        <v>0</v>
      </c>
      <c r="H343">
        <v>3.25</v>
      </c>
    </row>
    <row r="344" spans="1:8" x14ac:dyDescent="0.25">
      <c r="A344" t="s">
        <v>167</v>
      </c>
      <c r="B344" t="s">
        <v>168</v>
      </c>
      <c r="C344">
        <v>250</v>
      </c>
      <c r="D344">
        <v>26</v>
      </c>
      <c r="E344">
        <f t="shared" si="31"/>
        <v>9.615384615384615</v>
      </c>
      <c r="F344">
        <v>25</v>
      </c>
      <c r="G344">
        <v>0</v>
      </c>
      <c r="H344">
        <v>8.43</v>
      </c>
    </row>
    <row r="345" spans="1:8" x14ac:dyDescent="0.25">
      <c r="A345" t="s">
        <v>169</v>
      </c>
      <c r="B345" t="s">
        <v>170</v>
      </c>
      <c r="C345">
        <v>250</v>
      </c>
      <c r="D345">
        <v>5.67</v>
      </c>
      <c r="E345">
        <f t="shared" si="31"/>
        <v>44.091710758377424</v>
      </c>
      <c r="F345">
        <v>25</v>
      </c>
      <c r="G345">
        <v>0</v>
      </c>
      <c r="H345">
        <v>1.62</v>
      </c>
    </row>
    <row r="346" spans="1:8" x14ac:dyDescent="0.25">
      <c r="A346" t="s">
        <v>169</v>
      </c>
      <c r="B346" t="s">
        <v>170</v>
      </c>
      <c r="C346">
        <v>250</v>
      </c>
      <c r="D346">
        <v>15</v>
      </c>
      <c r="E346">
        <f t="shared" si="31"/>
        <v>16.666666666666668</v>
      </c>
      <c r="F346">
        <v>25</v>
      </c>
      <c r="G346">
        <v>0</v>
      </c>
      <c r="H346">
        <v>3.25</v>
      </c>
    </row>
    <row r="347" spans="1:8" x14ac:dyDescent="0.25">
      <c r="A347" t="s">
        <v>169</v>
      </c>
      <c r="B347" t="s">
        <v>170</v>
      </c>
      <c r="C347">
        <v>250</v>
      </c>
      <c r="D347">
        <v>28.33</v>
      </c>
      <c r="E347">
        <f>C347/D347</f>
        <v>8.8245675961877872</v>
      </c>
      <c r="F347">
        <v>25</v>
      </c>
      <c r="G347">
        <v>1</v>
      </c>
      <c r="H347">
        <v>10.45</v>
      </c>
    </row>
    <row r="348" spans="1:8" x14ac:dyDescent="0.25">
      <c r="A348" t="s">
        <v>171</v>
      </c>
      <c r="B348" t="s">
        <v>172</v>
      </c>
      <c r="C348">
        <v>250</v>
      </c>
      <c r="D348">
        <v>5.08</v>
      </c>
      <c r="E348">
        <f t="shared" ref="E348:E350" si="32">C348/D348</f>
        <v>49.212598425196852</v>
      </c>
      <c r="F348">
        <v>25</v>
      </c>
      <c r="G348">
        <v>0</v>
      </c>
      <c r="H348">
        <v>1.77</v>
      </c>
    </row>
    <row r="349" spans="1:8" x14ac:dyDescent="0.25">
      <c r="A349" t="s">
        <v>171</v>
      </c>
      <c r="B349" t="s">
        <v>172</v>
      </c>
      <c r="C349">
        <v>250</v>
      </c>
      <c r="D349">
        <v>14.95</v>
      </c>
      <c r="E349">
        <f t="shared" si="32"/>
        <v>16.722408026755854</v>
      </c>
      <c r="F349">
        <v>25</v>
      </c>
      <c r="G349">
        <v>0</v>
      </c>
      <c r="H349">
        <v>2.97</v>
      </c>
    </row>
    <row r="350" spans="1:8" x14ac:dyDescent="0.25">
      <c r="A350" t="s">
        <v>171</v>
      </c>
      <c r="B350" t="s">
        <v>172</v>
      </c>
      <c r="C350">
        <v>250</v>
      </c>
      <c r="D350">
        <v>25.12</v>
      </c>
      <c r="E350">
        <f t="shared" si="32"/>
        <v>9.9522292993630561</v>
      </c>
      <c r="F350">
        <v>25</v>
      </c>
      <c r="G350">
        <v>0</v>
      </c>
      <c r="H350">
        <v>6.3</v>
      </c>
    </row>
    <row r="351" spans="1:8" x14ac:dyDescent="0.25">
      <c r="A351" t="s">
        <v>171</v>
      </c>
      <c r="B351" t="s">
        <v>172</v>
      </c>
      <c r="C351">
        <v>250</v>
      </c>
      <c r="D351">
        <v>34.96</v>
      </c>
      <c r="E351">
        <f>C351/D351</f>
        <v>7.1510297482837526</v>
      </c>
      <c r="F351">
        <v>25</v>
      </c>
      <c r="G351">
        <v>1</v>
      </c>
      <c r="H351">
        <v>18.7</v>
      </c>
    </row>
    <row r="352" spans="1:8" x14ac:dyDescent="0.25">
      <c r="A352" t="s">
        <v>173</v>
      </c>
      <c r="B352" t="s">
        <v>174</v>
      </c>
      <c r="C352">
        <v>250</v>
      </c>
      <c r="D352">
        <v>6.8</v>
      </c>
      <c r="E352">
        <f>C352/D352</f>
        <v>36.764705882352942</v>
      </c>
      <c r="F352">
        <v>25</v>
      </c>
      <c r="G352">
        <v>0</v>
      </c>
      <c r="H352">
        <v>1.9</v>
      </c>
    </row>
    <row r="353" spans="1:8" x14ac:dyDescent="0.25">
      <c r="A353" t="s">
        <v>173</v>
      </c>
      <c r="B353" t="s">
        <v>174</v>
      </c>
      <c r="C353">
        <v>250</v>
      </c>
      <c r="D353">
        <v>12.3</v>
      </c>
      <c r="E353">
        <f t="shared" si="31"/>
        <v>20.325203252032519</v>
      </c>
      <c r="F353">
        <v>25</v>
      </c>
      <c r="G353">
        <v>0</v>
      </c>
      <c r="H353">
        <v>2.98</v>
      </c>
    </row>
    <row r="354" spans="1:8" x14ac:dyDescent="0.25">
      <c r="A354" t="s">
        <v>173</v>
      </c>
      <c r="B354" t="s">
        <v>174</v>
      </c>
      <c r="C354">
        <v>250</v>
      </c>
      <c r="D354">
        <v>17.3</v>
      </c>
      <c r="E354">
        <f t="shared" si="31"/>
        <v>14.450867052023121</v>
      </c>
      <c r="F354">
        <v>25</v>
      </c>
      <c r="G354">
        <v>0</v>
      </c>
      <c r="H354">
        <v>4.9400000000000004</v>
      </c>
    </row>
    <row r="355" spans="1:8" x14ac:dyDescent="0.25">
      <c r="A355" t="s">
        <v>175</v>
      </c>
      <c r="B355" t="s">
        <v>176</v>
      </c>
      <c r="C355">
        <v>250</v>
      </c>
      <c r="D355">
        <v>7.17</v>
      </c>
      <c r="E355">
        <f t="shared" si="31"/>
        <v>34.867503486750351</v>
      </c>
      <c r="F355">
        <v>25</v>
      </c>
      <c r="G355">
        <v>0</v>
      </c>
      <c r="H355">
        <v>1.71</v>
      </c>
    </row>
    <row r="356" spans="1:8" x14ac:dyDescent="0.25">
      <c r="A356" t="s">
        <v>175</v>
      </c>
      <c r="B356" t="s">
        <v>176</v>
      </c>
      <c r="C356">
        <v>250</v>
      </c>
      <c r="D356">
        <v>12.5</v>
      </c>
      <c r="E356">
        <f t="shared" si="31"/>
        <v>20</v>
      </c>
      <c r="F356">
        <v>25</v>
      </c>
      <c r="G356">
        <v>0</v>
      </c>
      <c r="H356">
        <v>2.19</v>
      </c>
    </row>
    <row r="357" spans="1:8" x14ac:dyDescent="0.25">
      <c r="A357" t="s">
        <v>175</v>
      </c>
      <c r="B357" t="s">
        <v>176</v>
      </c>
      <c r="C357">
        <v>250</v>
      </c>
      <c r="D357">
        <v>31</v>
      </c>
      <c r="E357">
        <f t="shared" si="31"/>
        <v>8.064516129032258</v>
      </c>
      <c r="F357">
        <v>25</v>
      </c>
      <c r="G357">
        <v>0</v>
      </c>
      <c r="H357">
        <v>7</v>
      </c>
    </row>
    <row r="358" spans="1:8" x14ac:dyDescent="0.25">
      <c r="A358" t="s">
        <v>177</v>
      </c>
      <c r="B358" t="s">
        <v>178</v>
      </c>
      <c r="C358">
        <v>250</v>
      </c>
      <c r="D358">
        <v>7.62</v>
      </c>
      <c r="E358">
        <f t="shared" si="31"/>
        <v>32.808398950131235</v>
      </c>
      <c r="F358">
        <v>25</v>
      </c>
      <c r="G358">
        <v>0</v>
      </c>
      <c r="H358">
        <v>1.86</v>
      </c>
    </row>
    <row r="359" spans="1:8" x14ac:dyDescent="0.25">
      <c r="A359" t="s">
        <v>177</v>
      </c>
      <c r="B359" t="s">
        <v>178</v>
      </c>
      <c r="C359">
        <v>250</v>
      </c>
      <c r="D359">
        <v>21.75</v>
      </c>
      <c r="E359">
        <f t="shared" si="31"/>
        <v>11.494252873563218</v>
      </c>
      <c r="F359">
        <v>25</v>
      </c>
      <c r="G359">
        <v>0</v>
      </c>
      <c r="H359">
        <v>3.51</v>
      </c>
    </row>
    <row r="360" spans="1:8" x14ac:dyDescent="0.25">
      <c r="A360" t="s">
        <v>177</v>
      </c>
      <c r="B360" t="s">
        <v>178</v>
      </c>
      <c r="C360">
        <v>250</v>
      </c>
      <c r="D360">
        <v>35</v>
      </c>
      <c r="E360">
        <f t="shared" si="31"/>
        <v>7.1428571428571432</v>
      </c>
      <c r="F360">
        <v>25</v>
      </c>
      <c r="G360">
        <v>0</v>
      </c>
      <c r="H360">
        <v>8.39</v>
      </c>
    </row>
    <row r="361" spans="1:8" x14ac:dyDescent="0.25">
      <c r="A361" t="s">
        <v>179</v>
      </c>
      <c r="B361" t="s">
        <v>180</v>
      </c>
      <c r="C361">
        <v>250</v>
      </c>
      <c r="D361">
        <v>6.58</v>
      </c>
      <c r="E361">
        <f t="shared" si="31"/>
        <v>37.993920972644375</v>
      </c>
      <c r="F361">
        <v>25</v>
      </c>
      <c r="G361">
        <v>0</v>
      </c>
      <c r="H361">
        <v>1.55</v>
      </c>
    </row>
    <row r="362" spans="1:8" x14ac:dyDescent="0.25">
      <c r="A362" t="s">
        <v>179</v>
      </c>
      <c r="B362" t="s">
        <v>180</v>
      </c>
      <c r="C362">
        <v>250</v>
      </c>
      <c r="D362">
        <v>19.600000000000001</v>
      </c>
      <c r="E362">
        <f t="shared" si="31"/>
        <v>12.755102040816325</v>
      </c>
      <c r="F362">
        <v>25</v>
      </c>
      <c r="G362">
        <v>0</v>
      </c>
      <c r="H362">
        <v>3.74</v>
      </c>
    </row>
    <row r="363" spans="1:8" x14ac:dyDescent="0.25">
      <c r="A363" t="s">
        <v>179</v>
      </c>
      <c r="B363" t="s">
        <v>180</v>
      </c>
      <c r="C363">
        <v>250</v>
      </c>
      <c r="D363">
        <v>26.77</v>
      </c>
      <c r="E363">
        <f t="shared" si="31"/>
        <v>9.3388121031004854</v>
      </c>
      <c r="F363">
        <v>25</v>
      </c>
      <c r="G363">
        <v>0</v>
      </c>
      <c r="H363">
        <v>7.36</v>
      </c>
    </row>
    <row r="364" spans="1:8" x14ac:dyDescent="0.25">
      <c r="A364" t="s">
        <v>179</v>
      </c>
      <c r="B364" t="s">
        <v>180</v>
      </c>
      <c r="C364">
        <v>251</v>
      </c>
      <c r="D364">
        <v>32.619999999999997</v>
      </c>
      <c r="E364">
        <f t="shared" si="31"/>
        <v>7.6946658491722877</v>
      </c>
      <c r="F364">
        <v>25</v>
      </c>
      <c r="G364">
        <v>1</v>
      </c>
      <c r="H364">
        <v>12.8</v>
      </c>
    </row>
    <row r="365" spans="1:8" x14ac:dyDescent="0.25">
      <c r="A365" t="s">
        <v>181</v>
      </c>
      <c r="B365" t="s">
        <v>182</v>
      </c>
      <c r="C365">
        <v>250</v>
      </c>
      <c r="D365">
        <v>7.95</v>
      </c>
      <c r="E365">
        <f t="shared" si="31"/>
        <v>31.446540880503143</v>
      </c>
      <c r="F365">
        <v>25</v>
      </c>
      <c r="G365">
        <v>0</v>
      </c>
      <c r="H365">
        <v>1.56</v>
      </c>
    </row>
    <row r="366" spans="1:8" x14ac:dyDescent="0.25">
      <c r="A366" t="s">
        <v>181</v>
      </c>
      <c r="B366" t="s">
        <v>182</v>
      </c>
      <c r="C366">
        <v>250</v>
      </c>
      <c r="D366">
        <v>21.77</v>
      </c>
      <c r="E366">
        <f t="shared" si="31"/>
        <v>11.48369315571888</v>
      </c>
      <c r="F366">
        <v>25</v>
      </c>
      <c r="G366">
        <v>0</v>
      </c>
      <c r="H366">
        <v>3.82</v>
      </c>
    </row>
    <row r="367" spans="1:8" x14ac:dyDescent="0.25">
      <c r="A367" t="s">
        <v>181</v>
      </c>
      <c r="B367" t="s">
        <v>182</v>
      </c>
      <c r="C367">
        <v>250</v>
      </c>
      <c r="D367">
        <v>34.9</v>
      </c>
      <c r="E367">
        <f t="shared" si="31"/>
        <v>7.1633237822349569</v>
      </c>
      <c r="F367">
        <v>25</v>
      </c>
      <c r="G367">
        <v>1</v>
      </c>
      <c r="H367">
        <v>9.67</v>
      </c>
    </row>
    <row r="368" spans="1:8" ht="15" customHeight="1" x14ac:dyDescent="0.25">
      <c r="A368" t="s">
        <v>183</v>
      </c>
      <c r="B368" t="s">
        <v>184</v>
      </c>
      <c r="C368">
        <v>100</v>
      </c>
      <c r="D368">
        <v>10</v>
      </c>
      <c r="E368">
        <f t="shared" si="31"/>
        <v>10</v>
      </c>
      <c r="F368">
        <v>30</v>
      </c>
      <c r="G368">
        <v>0</v>
      </c>
      <c r="H368">
        <v>1.5216214557316701</v>
      </c>
    </row>
    <row r="369" spans="1:8" x14ac:dyDescent="0.25">
      <c r="A369" t="s">
        <v>183</v>
      </c>
      <c r="B369" t="s">
        <v>184</v>
      </c>
      <c r="C369">
        <v>100</v>
      </c>
      <c r="D369">
        <v>40</v>
      </c>
      <c r="E369">
        <f t="shared" si="31"/>
        <v>2.5</v>
      </c>
      <c r="F369">
        <v>30</v>
      </c>
      <c r="G369">
        <v>1</v>
      </c>
      <c r="H369">
        <v>42.768647950025802</v>
      </c>
    </row>
    <row r="370" spans="1:8" x14ac:dyDescent="0.25">
      <c r="A370" t="s">
        <v>183</v>
      </c>
      <c r="B370" t="s">
        <v>184</v>
      </c>
      <c r="C370">
        <v>100</v>
      </c>
      <c r="D370">
        <v>55</v>
      </c>
      <c r="E370">
        <f t="shared" si="31"/>
        <v>1.8181818181818181</v>
      </c>
      <c r="F370">
        <v>30</v>
      </c>
      <c r="G370">
        <v>1</v>
      </c>
      <c r="H370">
        <v>1245.96883400351</v>
      </c>
    </row>
    <row r="371" spans="1:8" x14ac:dyDescent="0.25">
      <c r="A371" t="s">
        <v>183</v>
      </c>
      <c r="B371" t="s">
        <v>184</v>
      </c>
      <c r="C371">
        <v>100</v>
      </c>
      <c r="D371">
        <v>65</v>
      </c>
      <c r="E371">
        <f t="shared" si="31"/>
        <v>1.5384615384615385</v>
      </c>
      <c r="F371">
        <v>30</v>
      </c>
      <c r="G371">
        <v>1</v>
      </c>
      <c r="H371">
        <v>14410.683376041901</v>
      </c>
    </row>
    <row r="372" spans="1:8" x14ac:dyDescent="0.25">
      <c r="A372" t="s">
        <v>185</v>
      </c>
      <c r="B372" t="s">
        <v>186</v>
      </c>
      <c r="C372">
        <v>100</v>
      </c>
      <c r="D372">
        <v>40</v>
      </c>
      <c r="E372">
        <f t="shared" si="31"/>
        <v>2.5</v>
      </c>
      <c r="F372">
        <v>30</v>
      </c>
      <c r="G372">
        <v>1</v>
      </c>
      <c r="H372">
        <v>100000</v>
      </c>
    </row>
    <row r="373" spans="1:8" x14ac:dyDescent="0.25">
      <c r="A373" t="s">
        <v>187</v>
      </c>
      <c r="B373" t="s">
        <v>188</v>
      </c>
      <c r="C373">
        <v>100</v>
      </c>
      <c r="D373">
        <v>40</v>
      </c>
      <c r="E373">
        <f t="shared" si="31"/>
        <v>2.5</v>
      </c>
      <c r="F373">
        <v>30</v>
      </c>
      <c r="G373">
        <v>0</v>
      </c>
      <c r="H373">
        <v>1</v>
      </c>
    </row>
    <row r="374" spans="1:8" ht="15" customHeight="1" x14ac:dyDescent="0.25">
      <c r="A374" t="s">
        <v>189</v>
      </c>
      <c r="B374" t="s">
        <v>190</v>
      </c>
      <c r="C374">
        <v>50</v>
      </c>
      <c r="D374">
        <v>11.0423816745151</v>
      </c>
      <c r="E374">
        <f t="shared" si="31"/>
        <v>4.5280086736537868</v>
      </c>
      <c r="F374">
        <v>25</v>
      </c>
      <c r="G374">
        <v>0</v>
      </c>
      <c r="H374">
        <v>1.1898395721925099</v>
      </c>
    </row>
    <row r="375" spans="1:8" x14ac:dyDescent="0.25">
      <c r="A375" t="s">
        <v>189</v>
      </c>
      <c r="B375" t="s">
        <v>190</v>
      </c>
      <c r="C375">
        <v>50</v>
      </c>
      <c r="D375">
        <v>68.979966477771498</v>
      </c>
      <c r="E375">
        <f t="shared" si="31"/>
        <v>0.72484813422042305</v>
      </c>
      <c r="F375">
        <v>25</v>
      </c>
      <c r="G375">
        <v>0</v>
      </c>
      <c r="H375">
        <v>1.5534759358288699</v>
      </c>
    </row>
    <row r="376" spans="1:8" x14ac:dyDescent="0.25">
      <c r="A376" t="s">
        <v>189</v>
      </c>
      <c r="B376" t="s">
        <v>190</v>
      </c>
      <c r="C376">
        <v>50</v>
      </c>
      <c r="D376">
        <v>99.257722084763301</v>
      </c>
      <c r="E376">
        <f t="shared" si="31"/>
        <v>0.50373914441942769</v>
      </c>
      <c r="F376">
        <v>25</v>
      </c>
      <c r="G376">
        <v>0</v>
      </c>
      <c r="H376">
        <v>1.9812834224598901</v>
      </c>
    </row>
    <row r="377" spans="1:8" x14ac:dyDescent="0.25">
      <c r="A377" t="s">
        <v>189</v>
      </c>
      <c r="B377" t="s">
        <v>190</v>
      </c>
      <c r="C377">
        <v>50</v>
      </c>
      <c r="D377">
        <v>169.22340170803699</v>
      </c>
      <c r="E377">
        <f t="shared" si="31"/>
        <v>0.29546740873502564</v>
      </c>
      <c r="F377">
        <v>25</v>
      </c>
      <c r="G377">
        <v>0</v>
      </c>
      <c r="H377">
        <v>2.22727272727272</v>
      </c>
    </row>
    <row r="378" spans="1:8" ht="15" customHeight="1" x14ac:dyDescent="0.25">
      <c r="A378" t="s">
        <v>191</v>
      </c>
      <c r="B378" t="s">
        <v>192</v>
      </c>
      <c r="C378">
        <v>25</v>
      </c>
      <c r="D378">
        <v>76</v>
      </c>
      <c r="E378">
        <f t="shared" si="31"/>
        <v>0.32894736842105265</v>
      </c>
      <c r="F378">
        <v>25</v>
      </c>
      <c r="G378">
        <v>0</v>
      </c>
      <c r="H378">
        <v>7.52</v>
      </c>
    </row>
    <row r="379" spans="1:8" x14ac:dyDescent="0.25">
      <c r="A379" t="s">
        <v>191</v>
      </c>
      <c r="B379" t="s">
        <v>192</v>
      </c>
      <c r="C379">
        <v>50</v>
      </c>
      <c r="D379">
        <v>76</v>
      </c>
      <c r="E379">
        <f t="shared" si="31"/>
        <v>0.65789473684210531</v>
      </c>
      <c r="F379">
        <v>25</v>
      </c>
      <c r="G379">
        <v>0</v>
      </c>
      <c r="H379">
        <v>7.74</v>
      </c>
    </row>
    <row r="380" spans="1:8" x14ac:dyDescent="0.25">
      <c r="A380" t="s">
        <v>191</v>
      </c>
      <c r="B380" t="s">
        <v>192</v>
      </c>
      <c r="C380">
        <v>75</v>
      </c>
      <c r="D380">
        <v>76</v>
      </c>
      <c r="E380">
        <f t="shared" si="31"/>
        <v>0.98684210526315785</v>
      </c>
      <c r="F380">
        <v>25</v>
      </c>
      <c r="G380">
        <v>0</v>
      </c>
      <c r="H380">
        <v>8.3800000000000008</v>
      </c>
    </row>
    <row r="381" spans="1:8" x14ac:dyDescent="0.25">
      <c r="A381" t="s">
        <v>191</v>
      </c>
      <c r="B381" t="s">
        <v>192</v>
      </c>
      <c r="C381">
        <v>100</v>
      </c>
      <c r="D381">
        <v>76</v>
      </c>
      <c r="E381">
        <f t="shared" si="31"/>
        <v>1.3157894736842106</v>
      </c>
      <c r="F381">
        <v>25</v>
      </c>
      <c r="G381">
        <v>1</v>
      </c>
      <c r="H381">
        <v>9.9499999999999993</v>
      </c>
    </row>
    <row r="382" spans="1:8" x14ac:dyDescent="0.25">
      <c r="A382" t="s">
        <v>191</v>
      </c>
      <c r="B382" t="s">
        <v>192</v>
      </c>
      <c r="C382">
        <v>25</v>
      </c>
      <c r="D382">
        <v>170</v>
      </c>
      <c r="E382">
        <f t="shared" si="31"/>
        <v>0.14705882352941177</v>
      </c>
      <c r="F382">
        <v>25</v>
      </c>
      <c r="G382">
        <v>1</v>
      </c>
      <c r="H382">
        <v>10.5</v>
      </c>
    </row>
    <row r="383" spans="1:8" x14ac:dyDescent="0.25">
      <c r="A383" t="s">
        <v>191</v>
      </c>
      <c r="B383" t="s">
        <v>192</v>
      </c>
      <c r="C383">
        <v>50</v>
      </c>
      <c r="D383">
        <v>170</v>
      </c>
      <c r="E383">
        <f t="shared" si="31"/>
        <v>0.29411764705882354</v>
      </c>
      <c r="F383">
        <v>25</v>
      </c>
      <c r="G383">
        <v>1</v>
      </c>
      <c r="H383">
        <v>10.9</v>
      </c>
    </row>
    <row r="384" spans="1:8" x14ac:dyDescent="0.25">
      <c r="A384" t="s">
        <v>191</v>
      </c>
      <c r="B384" t="s">
        <v>192</v>
      </c>
      <c r="C384">
        <v>75</v>
      </c>
      <c r="D384">
        <v>170</v>
      </c>
      <c r="E384">
        <f t="shared" si="31"/>
        <v>0.44117647058823528</v>
      </c>
      <c r="F384">
        <v>25</v>
      </c>
      <c r="G384">
        <v>1</v>
      </c>
      <c r="H384">
        <v>13.2</v>
      </c>
    </row>
    <row r="385" spans="1:8" x14ac:dyDescent="0.25">
      <c r="A385" t="s">
        <v>191</v>
      </c>
      <c r="B385" t="s">
        <v>192</v>
      </c>
      <c r="C385">
        <v>100</v>
      </c>
      <c r="D385">
        <v>170</v>
      </c>
      <c r="E385">
        <f t="shared" si="31"/>
        <v>0.58823529411764708</v>
      </c>
      <c r="F385">
        <v>25</v>
      </c>
      <c r="G385">
        <v>1</v>
      </c>
      <c r="H385">
        <v>13.9</v>
      </c>
    </row>
    <row r="386" spans="1:8" x14ac:dyDescent="0.25">
      <c r="A386" t="s">
        <v>191</v>
      </c>
      <c r="B386" t="s">
        <v>192</v>
      </c>
      <c r="C386">
        <v>25</v>
      </c>
      <c r="D386">
        <v>425</v>
      </c>
      <c r="E386">
        <f t="shared" si="31"/>
        <v>5.8823529411764705E-2</v>
      </c>
      <c r="F386">
        <v>25</v>
      </c>
      <c r="G386">
        <v>0</v>
      </c>
      <c r="H386">
        <v>4.29</v>
      </c>
    </row>
    <row r="387" spans="1:8" x14ac:dyDescent="0.25">
      <c r="A387" t="s">
        <v>191</v>
      </c>
      <c r="B387" t="s">
        <v>192</v>
      </c>
      <c r="C387">
        <v>50</v>
      </c>
      <c r="D387">
        <v>425</v>
      </c>
      <c r="E387">
        <f t="shared" si="31"/>
        <v>0.11764705882352941</v>
      </c>
      <c r="F387">
        <v>25</v>
      </c>
      <c r="G387">
        <v>0</v>
      </c>
      <c r="H387">
        <v>4.18</v>
      </c>
    </row>
    <row r="388" spans="1:8" x14ac:dyDescent="0.25">
      <c r="A388" t="s">
        <v>191</v>
      </c>
      <c r="B388" t="s">
        <v>192</v>
      </c>
      <c r="C388">
        <v>75</v>
      </c>
      <c r="D388">
        <v>425</v>
      </c>
      <c r="E388">
        <f t="shared" si="31"/>
        <v>0.17647058823529413</v>
      </c>
      <c r="F388">
        <v>25</v>
      </c>
      <c r="G388">
        <v>0</v>
      </c>
      <c r="H388">
        <v>3.6</v>
      </c>
    </row>
    <row r="389" spans="1:8" x14ac:dyDescent="0.25">
      <c r="A389" t="s">
        <v>191</v>
      </c>
      <c r="B389" t="s">
        <v>192</v>
      </c>
      <c r="C389">
        <v>10</v>
      </c>
      <c r="D389">
        <v>425</v>
      </c>
      <c r="E389">
        <f t="shared" si="31"/>
        <v>2.3529411764705882E-2</v>
      </c>
      <c r="F389">
        <v>25</v>
      </c>
      <c r="G389">
        <v>0</v>
      </c>
      <c r="H389">
        <v>3.68</v>
      </c>
    </row>
    <row r="390" spans="1:8" ht="15" customHeight="1" x14ac:dyDescent="0.25">
      <c r="A390" t="s">
        <v>96</v>
      </c>
      <c r="B390" t="s">
        <v>97</v>
      </c>
      <c r="C390">
        <v>100</v>
      </c>
      <c r="D390">
        <v>9.85348236346295</v>
      </c>
      <c r="E390">
        <f t="shared" si="31"/>
        <v>10.148696299574597</v>
      </c>
      <c r="F390">
        <v>25</v>
      </c>
      <c r="G390">
        <v>0</v>
      </c>
      <c r="H390">
        <v>1.4307229891937501</v>
      </c>
    </row>
    <row r="391" spans="1:8" x14ac:dyDescent="0.25">
      <c r="A391" t="s">
        <v>96</v>
      </c>
      <c r="B391" t="s">
        <v>97</v>
      </c>
      <c r="C391">
        <v>100</v>
      </c>
      <c r="D391">
        <v>35.064834615261198</v>
      </c>
      <c r="E391">
        <f t="shared" ref="E391:E439" si="33">C391/D391</f>
        <v>2.8518600215064809</v>
      </c>
      <c r="F391">
        <v>25</v>
      </c>
      <c r="G391">
        <v>0</v>
      </c>
      <c r="H391">
        <v>8.5769589859089397</v>
      </c>
    </row>
    <row r="392" spans="1:8" x14ac:dyDescent="0.25">
      <c r="A392" t="s">
        <v>96</v>
      </c>
      <c r="B392" t="s">
        <v>97</v>
      </c>
      <c r="C392">
        <v>100</v>
      </c>
      <c r="D392">
        <v>55.410203300094899</v>
      </c>
      <c r="E392">
        <f t="shared" si="33"/>
        <v>1.8047217668271709</v>
      </c>
      <c r="F392">
        <v>25</v>
      </c>
      <c r="G392">
        <v>1</v>
      </c>
      <c r="H392">
        <v>4410.0594541767405</v>
      </c>
    </row>
    <row r="393" spans="1:8" x14ac:dyDescent="0.25">
      <c r="A393" t="s">
        <v>96</v>
      </c>
      <c r="B393" t="s">
        <v>97</v>
      </c>
      <c r="C393">
        <v>100</v>
      </c>
      <c r="D393">
        <v>83.767764006829097</v>
      </c>
      <c r="E393">
        <f t="shared" si="33"/>
        <v>1.1937766417144378</v>
      </c>
      <c r="F393">
        <v>25</v>
      </c>
      <c r="G393">
        <v>1</v>
      </c>
      <c r="H393">
        <v>378248.99063893902</v>
      </c>
    </row>
    <row r="394" spans="1:8" x14ac:dyDescent="0.25">
      <c r="A394" t="s">
        <v>193</v>
      </c>
      <c r="B394" t="s">
        <v>194</v>
      </c>
      <c r="C394">
        <v>100</v>
      </c>
      <c r="D394">
        <v>9.85348236346295</v>
      </c>
      <c r="E394">
        <f t="shared" si="33"/>
        <v>10.148696299574597</v>
      </c>
      <c r="F394">
        <v>25</v>
      </c>
      <c r="G394">
        <v>0</v>
      </c>
      <c r="H394">
        <v>1.5058363542798401</v>
      </c>
    </row>
    <row r="395" spans="1:8" x14ac:dyDescent="0.25">
      <c r="A395" t="s">
        <v>193</v>
      </c>
      <c r="B395" t="s">
        <v>194</v>
      </c>
      <c r="C395">
        <v>100</v>
      </c>
      <c r="D395">
        <v>40.046457318361199</v>
      </c>
      <c r="E395">
        <f t="shared" si="33"/>
        <v>2.4970997860065451</v>
      </c>
      <c r="F395">
        <v>25</v>
      </c>
      <c r="G395">
        <v>0</v>
      </c>
      <c r="H395">
        <v>3.0823992397451501</v>
      </c>
    </row>
    <row r="396" spans="1:8" x14ac:dyDescent="0.25">
      <c r="A396" t="s">
        <v>193</v>
      </c>
      <c r="B396" t="s">
        <v>194</v>
      </c>
      <c r="C396">
        <v>100</v>
      </c>
      <c r="D396">
        <v>80.139412415049193</v>
      </c>
      <c r="E396">
        <f t="shared" si="33"/>
        <v>1.2478254704700236</v>
      </c>
      <c r="F396">
        <v>25</v>
      </c>
      <c r="G396">
        <v>1</v>
      </c>
      <c r="H396">
        <v>238.65897868585802</v>
      </c>
    </row>
    <row r="397" spans="1:8" x14ac:dyDescent="0.25">
      <c r="A397" t="s">
        <v>193</v>
      </c>
      <c r="B397" t="s">
        <v>194</v>
      </c>
      <c r="C397">
        <v>100</v>
      </c>
      <c r="D397">
        <v>140.42224027954501</v>
      </c>
      <c r="E397">
        <f t="shared" si="33"/>
        <v>0.71213790494244644</v>
      </c>
      <c r="F397">
        <v>25</v>
      </c>
      <c r="G397">
        <v>1</v>
      </c>
      <c r="H397">
        <v>39810.717055349698</v>
      </c>
    </row>
    <row r="398" spans="1:8" x14ac:dyDescent="0.25">
      <c r="A398" t="s">
        <v>88</v>
      </c>
      <c r="B398" s="5" t="s">
        <v>89</v>
      </c>
      <c r="C398">
        <v>100</v>
      </c>
      <c r="D398">
        <v>9.5668558621805797</v>
      </c>
      <c r="E398">
        <f t="shared" si="33"/>
        <v>10.452754953204337</v>
      </c>
      <c r="F398">
        <v>25</v>
      </c>
      <c r="G398">
        <v>0</v>
      </c>
      <c r="H398">
        <v>1.58489319246111</v>
      </c>
    </row>
    <row r="399" spans="1:8" x14ac:dyDescent="0.25">
      <c r="A399" t="s">
        <v>88</v>
      </c>
      <c r="B399" s="5" t="s">
        <v>89</v>
      </c>
      <c r="C399">
        <v>100</v>
      </c>
      <c r="D399">
        <v>29.809793965647199</v>
      </c>
      <c r="E399">
        <f t="shared" si="33"/>
        <v>3.354602185954052</v>
      </c>
      <c r="F399">
        <v>25</v>
      </c>
      <c r="G399">
        <v>1</v>
      </c>
      <c r="H399">
        <v>21.5443469003188</v>
      </c>
    </row>
    <row r="400" spans="1:8" x14ac:dyDescent="0.25">
      <c r="A400" t="s">
        <v>88</v>
      </c>
      <c r="B400" s="5" t="s">
        <v>89</v>
      </c>
      <c r="C400">
        <v>100</v>
      </c>
      <c r="D400">
        <v>39.459706090564403</v>
      </c>
      <c r="E400">
        <f t="shared" si="33"/>
        <v>2.5342307357913136</v>
      </c>
      <c r="F400">
        <v>25</v>
      </c>
      <c r="G400">
        <v>1</v>
      </c>
      <c r="H400">
        <v>2154.4346900318797</v>
      </c>
    </row>
    <row r="401" spans="1:8" x14ac:dyDescent="0.25">
      <c r="A401" t="s">
        <v>88</v>
      </c>
      <c r="B401" s="5" t="s">
        <v>89</v>
      </c>
      <c r="C401">
        <v>100</v>
      </c>
      <c r="D401">
        <v>56.234132519034901</v>
      </c>
      <c r="E401">
        <f t="shared" si="33"/>
        <v>1.778279410038923</v>
      </c>
      <c r="F401">
        <v>25</v>
      </c>
      <c r="G401">
        <v>1</v>
      </c>
      <c r="H401">
        <v>175567.6291275</v>
      </c>
    </row>
    <row r="402" spans="1:8" x14ac:dyDescent="0.25">
      <c r="A402" t="s">
        <v>90</v>
      </c>
      <c r="B402" t="s">
        <v>91</v>
      </c>
      <c r="C402">
        <v>100</v>
      </c>
      <c r="D402">
        <v>10</v>
      </c>
      <c r="E402">
        <f t="shared" si="33"/>
        <v>10</v>
      </c>
      <c r="F402">
        <v>25</v>
      </c>
      <c r="G402">
        <v>0</v>
      </c>
      <c r="H402">
        <v>1.35935639087852</v>
      </c>
    </row>
    <row r="403" spans="1:8" x14ac:dyDescent="0.25">
      <c r="A403" t="s">
        <v>90</v>
      </c>
      <c r="B403" t="s">
        <v>91</v>
      </c>
      <c r="C403">
        <v>100</v>
      </c>
      <c r="D403">
        <v>29.809793965647199</v>
      </c>
      <c r="E403">
        <f t="shared" si="33"/>
        <v>3.354602185954052</v>
      </c>
      <c r="F403">
        <v>25</v>
      </c>
      <c r="G403">
        <v>1</v>
      </c>
      <c r="H403">
        <v>11.659144011798301</v>
      </c>
    </row>
    <row r="404" spans="1:8" x14ac:dyDescent="0.25">
      <c r="A404" t="s">
        <v>90</v>
      </c>
      <c r="B404" t="s">
        <v>91</v>
      </c>
      <c r="C404">
        <v>100</v>
      </c>
      <c r="D404">
        <v>40.046457318361199</v>
      </c>
      <c r="E404">
        <f t="shared" si="33"/>
        <v>2.4970997860065451</v>
      </c>
      <c r="F404">
        <v>25</v>
      </c>
      <c r="G404">
        <v>1</v>
      </c>
      <c r="H404">
        <v>488.52735715193802</v>
      </c>
    </row>
    <row r="405" spans="1:8" x14ac:dyDescent="0.25">
      <c r="A405" t="s">
        <v>90</v>
      </c>
      <c r="B405" t="s">
        <v>91</v>
      </c>
      <c r="C405">
        <v>100</v>
      </c>
      <c r="D405">
        <v>54.598346097338101</v>
      </c>
      <c r="E405">
        <f t="shared" si="33"/>
        <v>1.8315573116760659</v>
      </c>
      <c r="F405">
        <v>25</v>
      </c>
      <c r="G405">
        <v>1</v>
      </c>
      <c r="H405">
        <v>135935.639087852</v>
      </c>
    </row>
    <row r="406" spans="1:8" x14ac:dyDescent="0.25">
      <c r="A406" t="s">
        <v>195</v>
      </c>
      <c r="B406" t="s">
        <v>205</v>
      </c>
      <c r="C406">
        <v>100</v>
      </c>
      <c r="D406">
        <v>10</v>
      </c>
      <c r="E406">
        <f t="shared" si="33"/>
        <v>10</v>
      </c>
      <c r="F406">
        <v>25</v>
      </c>
      <c r="G406">
        <v>0</v>
      </c>
      <c r="H406">
        <v>1.7556762912750001</v>
      </c>
    </row>
    <row r="407" spans="1:8" x14ac:dyDescent="0.25">
      <c r="A407" t="s">
        <v>195</v>
      </c>
      <c r="B407" t="s">
        <v>205</v>
      </c>
      <c r="C407">
        <v>100</v>
      </c>
      <c r="D407">
        <v>14.8962489958343</v>
      </c>
      <c r="E407">
        <f t="shared" si="33"/>
        <v>6.7130993868298496</v>
      </c>
      <c r="F407">
        <v>25</v>
      </c>
      <c r="G407">
        <v>0</v>
      </c>
      <c r="H407">
        <v>9.5011850731814302</v>
      </c>
    </row>
    <row r="408" spans="1:8" x14ac:dyDescent="0.25">
      <c r="A408" t="s">
        <v>195</v>
      </c>
      <c r="B408" t="s">
        <v>205</v>
      </c>
      <c r="C408">
        <v>100</v>
      </c>
      <c r="D408">
        <v>20.0116109592309</v>
      </c>
      <c r="E408">
        <f t="shared" si="33"/>
        <v>4.9970989443941933</v>
      </c>
      <c r="F408">
        <v>25</v>
      </c>
      <c r="G408">
        <v>1</v>
      </c>
      <c r="H408">
        <v>90.272517794845697</v>
      </c>
    </row>
    <row r="409" spans="1:8" x14ac:dyDescent="0.25">
      <c r="A409" t="s">
        <v>195</v>
      </c>
      <c r="B409" t="s">
        <v>205</v>
      </c>
      <c r="C409">
        <v>100</v>
      </c>
      <c r="D409">
        <v>30.702906297578402</v>
      </c>
      <c r="E409">
        <f t="shared" si="33"/>
        <v>3.2570206556597934</v>
      </c>
      <c r="F409">
        <v>25</v>
      </c>
      <c r="G409">
        <v>1</v>
      </c>
      <c r="H409">
        <v>194486.24389373601</v>
      </c>
    </row>
    <row r="410" spans="1:8" x14ac:dyDescent="0.25">
      <c r="A410" t="s">
        <v>196</v>
      </c>
      <c r="B410" t="s">
        <v>204</v>
      </c>
      <c r="C410">
        <v>100</v>
      </c>
      <c r="D410">
        <v>5.0663650004411904</v>
      </c>
      <c r="E410">
        <f t="shared" si="33"/>
        <v>19.738017294705728</v>
      </c>
      <c r="F410">
        <v>25</v>
      </c>
      <c r="G410">
        <v>0</v>
      </c>
      <c r="H410">
        <v>1.2031003019517901</v>
      </c>
    </row>
    <row r="411" spans="1:8" x14ac:dyDescent="0.25">
      <c r="A411" t="s">
        <v>196</v>
      </c>
      <c r="B411" t="s">
        <v>204</v>
      </c>
      <c r="C411">
        <v>100</v>
      </c>
      <c r="D411">
        <v>15.0447453306529</v>
      </c>
      <c r="E411">
        <f t="shared" si="33"/>
        <v>6.6468389994116492</v>
      </c>
      <c r="F411">
        <v>25</v>
      </c>
      <c r="G411">
        <v>0</v>
      </c>
      <c r="H411">
        <v>1.7756297160536001</v>
      </c>
    </row>
    <row r="412" spans="1:8" x14ac:dyDescent="0.25">
      <c r="A412" t="s">
        <v>196</v>
      </c>
      <c r="B412" t="s">
        <v>204</v>
      </c>
      <c r="C412">
        <v>100</v>
      </c>
      <c r="D412">
        <v>25.8149154020285</v>
      </c>
      <c r="E412">
        <f t="shared" si="33"/>
        <v>3.8737295258438902</v>
      </c>
      <c r="F412">
        <v>25</v>
      </c>
      <c r="G412">
        <v>1</v>
      </c>
      <c r="H412">
        <v>25.601575761673399</v>
      </c>
    </row>
    <row r="413" spans="1:8" x14ac:dyDescent="0.25">
      <c r="A413" t="s">
        <v>196</v>
      </c>
      <c r="B413" t="s">
        <v>204</v>
      </c>
      <c r="C413">
        <v>100</v>
      </c>
      <c r="D413">
        <v>33.5011047102441</v>
      </c>
      <c r="E413">
        <f t="shared" si="33"/>
        <v>2.9849761930215277</v>
      </c>
      <c r="F413">
        <v>25</v>
      </c>
      <c r="G413">
        <v>1</v>
      </c>
      <c r="H413">
        <v>4023.2089338893202</v>
      </c>
    </row>
    <row r="414" spans="1:8" x14ac:dyDescent="0.25">
      <c r="A414" t="s">
        <v>197</v>
      </c>
      <c r="B414" t="s">
        <v>198</v>
      </c>
      <c r="C414">
        <v>100</v>
      </c>
      <c r="D414">
        <v>10.3939630608981</v>
      </c>
      <c r="E414">
        <f t="shared" si="33"/>
        <v>9.6209693467353343</v>
      </c>
      <c r="F414">
        <v>25</v>
      </c>
      <c r="G414">
        <v>0</v>
      </c>
      <c r="H414">
        <v>1.1811510484746299</v>
      </c>
    </row>
    <row r="415" spans="1:8" x14ac:dyDescent="0.25">
      <c r="A415" t="s">
        <v>197</v>
      </c>
      <c r="B415" t="s">
        <v>198</v>
      </c>
      <c r="C415">
        <v>100</v>
      </c>
      <c r="D415">
        <v>31.357373424205999</v>
      </c>
      <c r="E415">
        <f t="shared" si="33"/>
        <v>3.1890426103994423</v>
      </c>
      <c r="F415">
        <v>25</v>
      </c>
      <c r="G415">
        <v>0</v>
      </c>
      <c r="H415">
        <v>2.45801497990908</v>
      </c>
    </row>
    <row r="416" spans="1:8" x14ac:dyDescent="0.25">
      <c r="A416" t="s">
        <v>197</v>
      </c>
      <c r="B416" t="s">
        <v>198</v>
      </c>
      <c r="C416">
        <v>100</v>
      </c>
      <c r="D416">
        <v>53.429936795078497</v>
      </c>
      <c r="E416">
        <f t="shared" si="33"/>
        <v>1.8716099250413325</v>
      </c>
      <c r="F416">
        <v>25</v>
      </c>
      <c r="G416">
        <v>1</v>
      </c>
      <c r="H416">
        <v>578.27627603924202</v>
      </c>
    </row>
    <row r="417" spans="1:8" x14ac:dyDescent="0.25">
      <c r="A417" t="s">
        <v>197</v>
      </c>
      <c r="B417" t="s">
        <v>198</v>
      </c>
      <c r="C417">
        <v>100</v>
      </c>
      <c r="D417">
        <v>89.378538109275198</v>
      </c>
      <c r="E417">
        <f t="shared" si="33"/>
        <v>1.1188368272228719</v>
      </c>
      <c r="F417">
        <v>25</v>
      </c>
      <c r="G417">
        <v>1</v>
      </c>
      <c r="H417">
        <v>75513.883368275405</v>
      </c>
    </row>
    <row r="418" spans="1:8" x14ac:dyDescent="0.25">
      <c r="A418" t="s">
        <v>199</v>
      </c>
      <c r="B418" s="5" t="s">
        <v>200</v>
      </c>
      <c r="C418">
        <v>100</v>
      </c>
      <c r="D418">
        <v>9.6709989661423599</v>
      </c>
      <c r="E418">
        <f t="shared" si="33"/>
        <v>10.340193432973631</v>
      </c>
      <c r="F418">
        <v>25</v>
      </c>
      <c r="G418">
        <v>0</v>
      </c>
      <c r="H418">
        <v>1.2987522053070799</v>
      </c>
    </row>
    <row r="419" spans="1:8" x14ac:dyDescent="0.25">
      <c r="A419" t="s">
        <v>199</v>
      </c>
      <c r="B419" s="5" t="s">
        <v>200</v>
      </c>
      <c r="C419">
        <v>100</v>
      </c>
      <c r="D419">
        <v>25.343950412050901</v>
      </c>
      <c r="E419">
        <f t="shared" si="33"/>
        <v>3.9457147908737458</v>
      </c>
      <c r="F419">
        <v>25</v>
      </c>
      <c r="G419">
        <v>1</v>
      </c>
      <c r="H419">
        <v>14.210431830705099</v>
      </c>
    </row>
    <row r="420" spans="1:8" x14ac:dyDescent="0.25">
      <c r="A420" t="s">
        <v>199</v>
      </c>
      <c r="B420" s="5" t="s">
        <v>200</v>
      </c>
      <c r="C420">
        <v>100</v>
      </c>
      <c r="D420">
        <v>37.288367945858802</v>
      </c>
      <c r="E420">
        <f t="shared" si="33"/>
        <v>2.6818014707749063</v>
      </c>
      <c r="F420">
        <v>25</v>
      </c>
      <c r="G420">
        <v>1</v>
      </c>
      <c r="H420">
        <v>3163.5080064568401</v>
      </c>
    </row>
    <row r="421" spans="1:8" x14ac:dyDescent="0.25">
      <c r="A421" t="s">
        <v>199</v>
      </c>
      <c r="B421" s="5" t="s">
        <v>200</v>
      </c>
      <c r="C421">
        <v>100</v>
      </c>
      <c r="D421">
        <v>44.295190285216101</v>
      </c>
      <c r="E421">
        <f t="shared" si="33"/>
        <v>2.2575814519838704</v>
      </c>
      <c r="F421">
        <v>25</v>
      </c>
      <c r="G421">
        <v>1</v>
      </c>
      <c r="H421">
        <v>36913.139916211898</v>
      </c>
    </row>
    <row r="422" spans="1:8" x14ac:dyDescent="0.25">
      <c r="A422" t="s">
        <v>201</v>
      </c>
      <c r="B422" t="s">
        <v>202</v>
      </c>
      <c r="C422">
        <v>100</v>
      </c>
      <c r="D422">
        <v>10.0415788936527</v>
      </c>
      <c r="E422">
        <f t="shared" si="33"/>
        <v>9.9585932709456859</v>
      </c>
      <c r="F422">
        <v>25</v>
      </c>
      <c r="G422">
        <v>0</v>
      </c>
      <c r="H422">
        <v>1.4347439811676101</v>
      </c>
    </row>
    <row r="423" spans="1:8" x14ac:dyDescent="0.25">
      <c r="A423" t="s">
        <v>201</v>
      </c>
      <c r="B423" t="s">
        <v>202</v>
      </c>
      <c r="C423">
        <v>100</v>
      </c>
      <c r="D423">
        <v>25.9020916074514</v>
      </c>
      <c r="E423">
        <f t="shared" si="33"/>
        <v>3.8606920829216911</v>
      </c>
      <c r="F423">
        <v>25</v>
      </c>
      <c r="G423">
        <v>1</v>
      </c>
      <c r="H423">
        <v>11.133375896041201</v>
      </c>
    </row>
    <row r="424" spans="1:8" x14ac:dyDescent="0.25">
      <c r="A424" t="s">
        <v>201</v>
      </c>
      <c r="B424" t="s">
        <v>202</v>
      </c>
      <c r="C424">
        <v>100</v>
      </c>
      <c r="D424">
        <v>31.9483695397339</v>
      </c>
      <c r="E424">
        <f t="shared" si="33"/>
        <v>3.1300501853664517</v>
      </c>
      <c r="F424">
        <v>25</v>
      </c>
      <c r="G424">
        <v>1</v>
      </c>
      <c r="H424">
        <v>143.51161006070799</v>
      </c>
    </row>
    <row r="425" spans="1:8" x14ac:dyDescent="0.25">
      <c r="A425" t="s">
        <v>201</v>
      </c>
      <c r="B425" t="s">
        <v>202</v>
      </c>
      <c r="C425">
        <v>100</v>
      </c>
      <c r="D425">
        <v>39.8375687315704</v>
      </c>
      <c r="E425">
        <f t="shared" si="33"/>
        <v>2.5101933472348725</v>
      </c>
      <c r="F425">
        <v>25</v>
      </c>
      <c r="G425">
        <v>1</v>
      </c>
      <c r="H425">
        <v>5177.9398327663394</v>
      </c>
    </row>
    <row r="426" spans="1:8" x14ac:dyDescent="0.25">
      <c r="A426" t="s">
        <v>203</v>
      </c>
      <c r="B426" t="s">
        <v>206</v>
      </c>
      <c r="C426">
        <v>100</v>
      </c>
      <c r="D426">
        <v>4.9022229892606104</v>
      </c>
      <c r="E426">
        <f t="shared" si="33"/>
        <v>20.398908866257578</v>
      </c>
      <c r="F426">
        <v>25</v>
      </c>
      <c r="G426">
        <v>0</v>
      </c>
      <c r="H426">
        <v>1.69289237996942</v>
      </c>
    </row>
    <row r="427" spans="1:8" x14ac:dyDescent="0.25">
      <c r="A427" t="s">
        <v>203</v>
      </c>
      <c r="B427" t="s">
        <v>206</v>
      </c>
      <c r="C427">
        <v>100</v>
      </c>
      <c r="D427">
        <v>10.193756888865799</v>
      </c>
      <c r="E427">
        <f t="shared" si="33"/>
        <v>9.8099259272335289</v>
      </c>
      <c r="F427">
        <v>25</v>
      </c>
      <c r="G427">
        <v>0</v>
      </c>
      <c r="H427">
        <v>5.9439295993342798</v>
      </c>
    </row>
    <row r="428" spans="1:8" x14ac:dyDescent="0.25">
      <c r="A428" t="s">
        <v>203</v>
      </c>
      <c r="B428" t="s">
        <v>206</v>
      </c>
      <c r="C428">
        <v>100</v>
      </c>
      <c r="D428">
        <v>16.186210125726902</v>
      </c>
      <c r="E428">
        <f t="shared" si="33"/>
        <v>6.1780984692059979</v>
      </c>
      <c r="F428">
        <v>25</v>
      </c>
      <c r="G428">
        <v>1</v>
      </c>
      <c r="H428">
        <v>1781.1639971033399</v>
      </c>
    </row>
    <row r="429" spans="1:8" x14ac:dyDescent="0.25">
      <c r="A429" t="s">
        <v>203</v>
      </c>
      <c r="B429" t="s">
        <v>206</v>
      </c>
      <c r="C429">
        <v>100</v>
      </c>
      <c r="D429">
        <v>22.9179461935841</v>
      </c>
      <c r="E429">
        <f t="shared" si="33"/>
        <v>4.3633927383944675</v>
      </c>
      <c r="F429">
        <v>25</v>
      </c>
      <c r="G429">
        <v>1</v>
      </c>
      <c r="H429">
        <v>105460.101651629</v>
      </c>
    </row>
    <row r="430" spans="1:8" ht="15" customHeight="1" x14ac:dyDescent="0.25">
      <c r="A430" t="s">
        <v>207</v>
      </c>
      <c r="B430" t="s">
        <v>208</v>
      </c>
      <c r="C430">
        <v>75</v>
      </c>
      <c r="D430">
        <v>75</v>
      </c>
      <c r="E430">
        <f t="shared" si="33"/>
        <v>1</v>
      </c>
      <c r="F430">
        <v>25</v>
      </c>
      <c r="G430">
        <v>1</v>
      </c>
      <c r="H430">
        <v>90000</v>
      </c>
    </row>
    <row r="431" spans="1:8" x14ac:dyDescent="0.25">
      <c r="A431" t="s">
        <v>213</v>
      </c>
      <c r="B431" t="s">
        <v>210</v>
      </c>
      <c r="C431">
        <v>60</v>
      </c>
      <c r="D431">
        <v>40</v>
      </c>
      <c r="E431">
        <f t="shared" si="33"/>
        <v>1.5</v>
      </c>
      <c r="F431">
        <v>25</v>
      </c>
      <c r="G431">
        <v>1</v>
      </c>
      <c r="H431">
        <v>77781</v>
      </c>
    </row>
    <row r="432" spans="1:8" x14ac:dyDescent="0.25">
      <c r="A432" t="s">
        <v>214</v>
      </c>
      <c r="B432" t="s">
        <v>211</v>
      </c>
      <c r="C432">
        <v>60</v>
      </c>
      <c r="D432">
        <v>40</v>
      </c>
      <c r="E432">
        <f t="shared" si="33"/>
        <v>1.5</v>
      </c>
      <c r="F432">
        <v>25</v>
      </c>
      <c r="G432">
        <v>0</v>
      </c>
      <c r="H432">
        <v>1.92</v>
      </c>
    </row>
    <row r="433" spans="1:8" x14ac:dyDescent="0.25">
      <c r="A433" t="s">
        <v>212</v>
      </c>
      <c r="B433" t="s">
        <v>215</v>
      </c>
      <c r="C433">
        <v>60</v>
      </c>
      <c r="D433">
        <v>40</v>
      </c>
      <c r="E433">
        <f t="shared" si="33"/>
        <v>1.5</v>
      </c>
      <c r="F433">
        <v>25</v>
      </c>
      <c r="G433">
        <v>1</v>
      </c>
      <c r="H433">
        <v>317</v>
      </c>
    </row>
    <row r="434" spans="1:8" x14ac:dyDescent="0.25">
      <c r="A434" t="s">
        <v>212</v>
      </c>
      <c r="B434" t="s">
        <v>216</v>
      </c>
      <c r="C434">
        <v>60</v>
      </c>
      <c r="D434">
        <v>40</v>
      </c>
      <c r="E434">
        <f t="shared" si="33"/>
        <v>1.5</v>
      </c>
      <c r="F434">
        <v>25</v>
      </c>
      <c r="G434">
        <v>0</v>
      </c>
      <c r="H434">
        <v>1</v>
      </c>
    </row>
    <row r="435" spans="1:8" x14ac:dyDescent="0.25">
      <c r="A435" t="s">
        <v>217</v>
      </c>
      <c r="B435" t="s">
        <v>218</v>
      </c>
      <c r="C435">
        <v>60</v>
      </c>
      <c r="D435">
        <v>40</v>
      </c>
      <c r="E435">
        <f t="shared" si="33"/>
        <v>1.5</v>
      </c>
      <c r="F435">
        <v>25</v>
      </c>
      <c r="G435">
        <v>1</v>
      </c>
      <c r="H435">
        <v>14008</v>
      </c>
    </row>
    <row r="436" spans="1:8" x14ac:dyDescent="0.25">
      <c r="A436" t="s">
        <v>217</v>
      </c>
      <c r="B436" t="s">
        <v>219</v>
      </c>
      <c r="C436">
        <v>60</v>
      </c>
      <c r="D436">
        <v>40</v>
      </c>
      <c r="E436">
        <f t="shared" si="33"/>
        <v>1.5</v>
      </c>
      <c r="F436">
        <v>25</v>
      </c>
      <c r="G436">
        <v>0</v>
      </c>
      <c r="H436">
        <v>2.25</v>
      </c>
    </row>
    <row r="437" spans="1:8" ht="15" customHeight="1" x14ac:dyDescent="0.25">
      <c r="A437" t="s">
        <v>220</v>
      </c>
      <c r="B437" t="s">
        <v>209</v>
      </c>
      <c r="C437">
        <v>20</v>
      </c>
      <c r="D437">
        <v>20</v>
      </c>
      <c r="E437">
        <f t="shared" si="33"/>
        <v>1</v>
      </c>
      <c r="F437">
        <v>35</v>
      </c>
      <c r="G437">
        <v>0</v>
      </c>
      <c r="H437">
        <v>1.0178699841461201</v>
      </c>
    </row>
    <row r="438" spans="1:8" x14ac:dyDescent="0.25">
      <c r="A438" t="s">
        <v>213</v>
      </c>
      <c r="B438" t="s">
        <v>210</v>
      </c>
      <c r="C438">
        <v>20</v>
      </c>
      <c r="D438">
        <v>20</v>
      </c>
      <c r="E438">
        <f t="shared" si="33"/>
        <v>1</v>
      </c>
      <c r="F438">
        <v>35</v>
      </c>
      <c r="G438">
        <v>1</v>
      </c>
      <c r="H438">
        <v>70.170382867038199</v>
      </c>
    </row>
    <row r="439" spans="1:8" x14ac:dyDescent="0.25">
      <c r="A439" t="s">
        <v>214</v>
      </c>
      <c r="B439" t="s">
        <v>211</v>
      </c>
      <c r="C439">
        <v>20</v>
      </c>
      <c r="D439">
        <v>20</v>
      </c>
      <c r="E439">
        <f t="shared" si="33"/>
        <v>1</v>
      </c>
      <c r="F439">
        <v>35</v>
      </c>
      <c r="G439">
        <v>0</v>
      </c>
      <c r="H439">
        <v>1.0360593046256299</v>
      </c>
    </row>
    <row r="440" spans="1:8" x14ac:dyDescent="0.25">
      <c r="A440" t="s">
        <v>220</v>
      </c>
      <c r="B440" t="s">
        <v>209</v>
      </c>
      <c r="C440">
        <v>20</v>
      </c>
      <c r="D440">
        <v>20</v>
      </c>
      <c r="E440">
        <f t="shared" ref="E440:E451" si="34">C440/D440</f>
        <v>1</v>
      </c>
      <c r="F440">
        <v>25</v>
      </c>
      <c r="G440">
        <v>1</v>
      </c>
      <c r="H440">
        <v>66</v>
      </c>
    </row>
    <row r="441" spans="1:8" x14ac:dyDescent="0.25">
      <c r="A441" t="s">
        <v>213</v>
      </c>
      <c r="B441" t="s">
        <v>210</v>
      </c>
      <c r="C441">
        <v>20</v>
      </c>
      <c r="D441">
        <v>20</v>
      </c>
      <c r="E441">
        <f t="shared" si="34"/>
        <v>1</v>
      </c>
      <c r="F441">
        <v>25</v>
      </c>
      <c r="G441">
        <v>1</v>
      </c>
      <c r="H441">
        <v>92</v>
      </c>
    </row>
    <row r="442" spans="1:8" x14ac:dyDescent="0.25">
      <c r="A442" t="s">
        <v>214</v>
      </c>
      <c r="B442" t="s">
        <v>211</v>
      </c>
      <c r="C442">
        <v>20</v>
      </c>
      <c r="D442">
        <v>20</v>
      </c>
      <c r="E442">
        <f t="shared" si="34"/>
        <v>1</v>
      </c>
      <c r="F442">
        <v>25</v>
      </c>
      <c r="G442">
        <v>0</v>
      </c>
      <c r="H442">
        <v>1.02</v>
      </c>
    </row>
    <row r="443" spans="1:8" x14ac:dyDescent="0.25">
      <c r="A443" t="s">
        <v>221</v>
      </c>
      <c r="B443" t="s">
        <v>222</v>
      </c>
      <c r="C443">
        <v>300</v>
      </c>
      <c r="D443">
        <v>100</v>
      </c>
      <c r="E443">
        <f t="shared" si="34"/>
        <v>3</v>
      </c>
      <c r="F443">
        <v>25</v>
      </c>
      <c r="G443">
        <v>1</v>
      </c>
      <c r="H443">
        <v>900</v>
      </c>
    </row>
    <row r="444" spans="1:8" ht="15" customHeight="1" x14ac:dyDescent="0.25">
      <c r="A444" t="s">
        <v>104</v>
      </c>
      <c r="B444" t="s">
        <v>106</v>
      </c>
      <c r="C444">
        <v>150</v>
      </c>
      <c r="D444">
        <v>25</v>
      </c>
      <c r="E444">
        <f t="shared" si="34"/>
        <v>6</v>
      </c>
      <c r="F444">
        <v>30</v>
      </c>
      <c r="G444">
        <v>0</v>
      </c>
      <c r="H444">
        <v>1.99335963763758</v>
      </c>
    </row>
    <row r="445" spans="1:8" x14ac:dyDescent="0.25">
      <c r="A445" t="s">
        <v>104</v>
      </c>
      <c r="B445" t="s">
        <v>106</v>
      </c>
      <c r="C445">
        <v>150</v>
      </c>
      <c r="D445">
        <v>50</v>
      </c>
      <c r="E445">
        <f t="shared" si="34"/>
        <v>3</v>
      </c>
      <c r="F445">
        <v>30</v>
      </c>
      <c r="G445">
        <v>1</v>
      </c>
      <c r="H445">
        <v>78.323663383600092</v>
      </c>
    </row>
    <row r="446" spans="1:8" x14ac:dyDescent="0.25">
      <c r="A446" t="s">
        <v>104</v>
      </c>
      <c r="B446" t="s">
        <v>106</v>
      </c>
      <c r="C446">
        <v>150</v>
      </c>
      <c r="D446">
        <v>100</v>
      </c>
      <c r="E446">
        <f t="shared" si="34"/>
        <v>1.5</v>
      </c>
      <c r="F446">
        <v>30</v>
      </c>
      <c r="G446">
        <v>1</v>
      </c>
      <c r="H446">
        <v>2891.8660056705598</v>
      </c>
    </row>
    <row r="447" spans="1:8" x14ac:dyDescent="0.25">
      <c r="A447" t="s">
        <v>104</v>
      </c>
      <c r="B447" t="s">
        <v>106</v>
      </c>
      <c r="C447">
        <v>150</v>
      </c>
      <c r="D447">
        <v>150</v>
      </c>
      <c r="E447">
        <f t="shared" si="34"/>
        <v>1</v>
      </c>
      <c r="F447">
        <v>30</v>
      </c>
      <c r="G447">
        <v>1</v>
      </c>
      <c r="H447">
        <v>538.09543123252899</v>
      </c>
    </row>
    <row r="448" spans="1:8" ht="15" customHeight="1" x14ac:dyDescent="0.25">
      <c r="A448" t="s">
        <v>189</v>
      </c>
      <c r="B448" t="s">
        <v>190</v>
      </c>
      <c r="C448">
        <v>50</v>
      </c>
      <c r="D448">
        <v>20.370370370370601</v>
      </c>
      <c r="E448">
        <f t="shared" si="34"/>
        <v>2.4545454545454266</v>
      </c>
      <c r="F448">
        <v>30</v>
      </c>
      <c r="G448">
        <v>0</v>
      </c>
      <c r="H448">
        <v>1.1849379419472801</v>
      </c>
    </row>
    <row r="449" spans="1:8" x14ac:dyDescent="0.25">
      <c r="A449" t="s">
        <v>189</v>
      </c>
      <c r="B449" t="s">
        <v>190</v>
      </c>
      <c r="C449">
        <v>50</v>
      </c>
      <c r="D449">
        <v>41.534391534391602</v>
      </c>
      <c r="E449">
        <f t="shared" si="34"/>
        <v>1.2038216560509534</v>
      </c>
      <c r="F449">
        <v>30</v>
      </c>
      <c r="G449">
        <v>0</v>
      </c>
      <c r="H449">
        <v>1.2764179399693401</v>
      </c>
    </row>
    <row r="450" spans="1:8" x14ac:dyDescent="0.25">
      <c r="A450" t="s">
        <v>189</v>
      </c>
      <c r="B450" t="s">
        <v>190</v>
      </c>
      <c r="C450">
        <v>50</v>
      </c>
      <c r="D450">
        <v>80.687830687830598</v>
      </c>
      <c r="E450">
        <f t="shared" si="34"/>
        <v>0.61967213114754172</v>
      </c>
      <c r="F450">
        <v>30</v>
      </c>
      <c r="G450">
        <v>0</v>
      </c>
      <c r="H450">
        <v>1.7026652821045301</v>
      </c>
    </row>
    <row r="451" spans="1:8" x14ac:dyDescent="0.25">
      <c r="A451" t="s">
        <v>189</v>
      </c>
      <c r="B451" t="s">
        <v>190</v>
      </c>
      <c r="C451">
        <v>50</v>
      </c>
      <c r="D451">
        <v>99.735449735449507</v>
      </c>
      <c r="E451">
        <f t="shared" si="34"/>
        <v>0.50132625994695079</v>
      </c>
      <c r="F451">
        <v>30</v>
      </c>
      <c r="G451">
        <v>0</v>
      </c>
      <c r="H451">
        <v>1.98125896256737</v>
      </c>
    </row>
    <row r="452" spans="1:8" x14ac:dyDescent="0.25">
      <c r="A452" t="s">
        <v>223</v>
      </c>
      <c r="B452" t="s">
        <v>225</v>
      </c>
      <c r="C452">
        <v>50</v>
      </c>
      <c r="D452">
        <v>5.25</v>
      </c>
      <c r="E452">
        <f>C452/D452</f>
        <v>9.5238095238095237</v>
      </c>
      <c r="F452">
        <v>30</v>
      </c>
      <c r="G452">
        <v>0</v>
      </c>
      <c r="H452">
        <v>1.23992647058823</v>
      </c>
    </row>
    <row r="453" spans="1:8" x14ac:dyDescent="0.25">
      <c r="A453" t="s">
        <v>223</v>
      </c>
      <c r="B453" t="s">
        <v>225</v>
      </c>
      <c r="C453">
        <v>50</v>
      </c>
      <c r="D453">
        <v>15.5</v>
      </c>
      <c r="E453">
        <f>C453/D453</f>
        <v>3.225806451612903</v>
      </c>
      <c r="F453">
        <v>30</v>
      </c>
      <c r="G453">
        <v>0</v>
      </c>
      <c r="H453">
        <v>1.28426470588235</v>
      </c>
    </row>
    <row r="454" spans="1:8" x14ac:dyDescent="0.25">
      <c r="A454" t="s">
        <v>223</v>
      </c>
      <c r="B454" t="s">
        <v>225</v>
      </c>
      <c r="C454">
        <v>50</v>
      </c>
      <c r="D454">
        <v>24.75</v>
      </c>
      <c r="E454">
        <f t="shared" ref="E454:E506" si="35">C454/D454</f>
        <v>2.0202020202020203</v>
      </c>
      <c r="F454">
        <v>30</v>
      </c>
      <c r="G454">
        <v>0</v>
      </c>
      <c r="H454">
        <v>1.3806617647058801</v>
      </c>
    </row>
    <row r="455" spans="1:8" x14ac:dyDescent="0.25">
      <c r="A455" t="s">
        <v>223</v>
      </c>
      <c r="B455" t="s">
        <v>225</v>
      </c>
      <c r="C455">
        <v>50</v>
      </c>
      <c r="D455">
        <v>35</v>
      </c>
      <c r="E455">
        <f t="shared" si="35"/>
        <v>1.4285714285714286</v>
      </c>
      <c r="F455">
        <v>30</v>
      </c>
      <c r="G455">
        <v>0</v>
      </c>
      <c r="H455">
        <v>2.07794117647058</v>
      </c>
    </row>
    <row r="456" spans="1:8" x14ac:dyDescent="0.25">
      <c r="A456" t="s">
        <v>224</v>
      </c>
      <c r="B456" t="s">
        <v>226</v>
      </c>
      <c r="C456">
        <v>50</v>
      </c>
      <c r="D456">
        <v>21</v>
      </c>
      <c r="E456">
        <f t="shared" si="35"/>
        <v>2.3809523809523809</v>
      </c>
      <c r="F456">
        <v>30</v>
      </c>
      <c r="G456">
        <v>0</v>
      </c>
      <c r="H456">
        <v>1.5194805194805301</v>
      </c>
    </row>
    <row r="457" spans="1:8" x14ac:dyDescent="0.25">
      <c r="A457" t="s">
        <v>224</v>
      </c>
      <c r="B457" t="s">
        <v>226</v>
      </c>
      <c r="C457">
        <v>50</v>
      </c>
      <c r="D457">
        <v>40.5</v>
      </c>
      <c r="E457">
        <f t="shared" si="35"/>
        <v>1.2345679012345678</v>
      </c>
      <c r="F457">
        <v>30</v>
      </c>
      <c r="G457">
        <v>0</v>
      </c>
      <c r="H457">
        <v>1.9285714285714399</v>
      </c>
    </row>
    <row r="458" spans="1:8" x14ac:dyDescent="0.25">
      <c r="A458" t="s">
        <v>224</v>
      </c>
      <c r="B458" t="s">
        <v>226</v>
      </c>
      <c r="C458">
        <v>50</v>
      </c>
      <c r="D458">
        <v>59.5</v>
      </c>
      <c r="E458">
        <f t="shared" si="35"/>
        <v>0.84033613445378152</v>
      </c>
      <c r="F458">
        <v>30</v>
      </c>
      <c r="G458">
        <v>0</v>
      </c>
      <c r="H458">
        <v>7.0324675324675603</v>
      </c>
    </row>
    <row r="459" spans="1:8" x14ac:dyDescent="0.25">
      <c r="A459" t="s">
        <v>224</v>
      </c>
      <c r="B459" t="s">
        <v>226</v>
      </c>
      <c r="C459">
        <v>50</v>
      </c>
      <c r="D459">
        <v>69.5</v>
      </c>
      <c r="E459">
        <f t="shared" si="35"/>
        <v>0.71942446043165464</v>
      </c>
      <c r="F459">
        <v>30</v>
      </c>
      <c r="G459">
        <v>1</v>
      </c>
      <c r="H459">
        <v>21.837662337662302</v>
      </c>
    </row>
    <row r="460" spans="1:8" ht="15" customHeight="1" x14ac:dyDescent="0.25">
      <c r="A460" t="s">
        <v>227</v>
      </c>
      <c r="B460" t="s">
        <v>261</v>
      </c>
      <c r="C460">
        <v>83.015873015872998</v>
      </c>
      <c r="D460">
        <v>83.015873015872998</v>
      </c>
      <c r="E460">
        <f t="shared" si="35"/>
        <v>1</v>
      </c>
      <c r="F460">
        <v>25</v>
      </c>
      <c r="G460">
        <v>0</v>
      </c>
      <c r="H460">
        <v>0.74584182366527296</v>
      </c>
    </row>
    <row r="461" spans="1:8" x14ac:dyDescent="0.25">
      <c r="A461" t="s">
        <v>227</v>
      </c>
      <c r="B461" t="s">
        <v>261</v>
      </c>
      <c r="C461">
        <v>111.98412698412599</v>
      </c>
      <c r="D461">
        <v>111.98412698412599</v>
      </c>
      <c r="E461">
        <f t="shared" si="35"/>
        <v>1</v>
      </c>
      <c r="F461">
        <v>25</v>
      </c>
      <c r="G461">
        <v>0</v>
      </c>
      <c r="H461">
        <v>3.5793333012226598</v>
      </c>
    </row>
    <row r="462" spans="1:8" x14ac:dyDescent="0.25">
      <c r="A462" t="s">
        <v>227</v>
      </c>
      <c r="B462" t="s">
        <v>261</v>
      </c>
      <c r="C462">
        <v>134.60317460317401</v>
      </c>
      <c r="D462">
        <v>134.60317460317401</v>
      </c>
      <c r="E462">
        <f t="shared" si="35"/>
        <v>1</v>
      </c>
      <c r="F462">
        <v>25</v>
      </c>
      <c r="G462">
        <v>0</v>
      </c>
      <c r="H462">
        <v>9.4987626481452594</v>
      </c>
    </row>
    <row r="463" spans="1:8" x14ac:dyDescent="0.25">
      <c r="A463" t="s">
        <v>227</v>
      </c>
      <c r="B463" t="s">
        <v>261</v>
      </c>
      <c r="C463">
        <v>153.65079365079299</v>
      </c>
      <c r="D463">
        <v>153.65079365079299</v>
      </c>
      <c r="E463">
        <f t="shared" si="35"/>
        <v>1</v>
      </c>
      <c r="F463">
        <v>25</v>
      </c>
      <c r="G463">
        <v>1</v>
      </c>
      <c r="H463">
        <v>13.960064096812699</v>
      </c>
    </row>
    <row r="464" spans="1:8" x14ac:dyDescent="0.25">
      <c r="A464" t="s">
        <v>227</v>
      </c>
      <c r="B464" t="s">
        <v>261</v>
      </c>
      <c r="C464">
        <v>169.12698412698401</v>
      </c>
      <c r="D464">
        <v>169.12698412698401</v>
      </c>
      <c r="E464">
        <f t="shared" si="35"/>
        <v>1</v>
      </c>
      <c r="F464">
        <v>25</v>
      </c>
      <c r="G464">
        <v>1</v>
      </c>
      <c r="H464">
        <v>19.409815629279201</v>
      </c>
    </row>
    <row r="465" spans="1:8" x14ac:dyDescent="0.25">
      <c r="A465" t="s">
        <v>228</v>
      </c>
      <c r="B465" t="s">
        <v>229</v>
      </c>
      <c r="C465">
        <v>82.2222222222222</v>
      </c>
      <c r="D465">
        <v>82.2222222222222</v>
      </c>
      <c r="E465">
        <f t="shared" si="35"/>
        <v>1</v>
      </c>
      <c r="F465">
        <v>25</v>
      </c>
      <c r="G465">
        <v>1</v>
      </c>
      <c r="H465">
        <v>166.45596868565499</v>
      </c>
    </row>
    <row r="466" spans="1:8" x14ac:dyDescent="0.25">
      <c r="A466" t="s">
        <v>228</v>
      </c>
      <c r="B466" t="s">
        <v>229</v>
      </c>
      <c r="C466">
        <v>112.380952380952</v>
      </c>
      <c r="D466">
        <v>112.380952380952</v>
      </c>
      <c r="E466">
        <f t="shared" si="35"/>
        <v>1</v>
      </c>
      <c r="F466">
        <v>25</v>
      </c>
      <c r="G466">
        <v>1</v>
      </c>
      <c r="H466">
        <v>520.81696648636103</v>
      </c>
    </row>
    <row r="467" spans="1:8" x14ac:dyDescent="0.25">
      <c r="A467" t="s">
        <v>228</v>
      </c>
      <c r="B467" t="s">
        <v>229</v>
      </c>
      <c r="C467">
        <v>134.20634920634899</v>
      </c>
      <c r="D467">
        <v>134.20634920634899</v>
      </c>
      <c r="E467">
        <f t="shared" si="35"/>
        <v>1</v>
      </c>
      <c r="F467">
        <v>25</v>
      </c>
      <c r="G467">
        <v>1</v>
      </c>
      <c r="H467">
        <v>688.71551574473199</v>
      </c>
    </row>
    <row r="468" spans="1:8" x14ac:dyDescent="0.25">
      <c r="A468" t="s">
        <v>228</v>
      </c>
      <c r="B468" t="s">
        <v>229</v>
      </c>
      <c r="C468">
        <v>154.04761904761901</v>
      </c>
      <c r="D468">
        <v>154.04761904761901</v>
      </c>
      <c r="E468">
        <f t="shared" si="35"/>
        <v>1</v>
      </c>
      <c r="F468">
        <v>25</v>
      </c>
      <c r="G468">
        <v>1</v>
      </c>
      <c r="H468">
        <v>1189.0832334946299</v>
      </c>
    </row>
    <row r="469" spans="1:8" x14ac:dyDescent="0.25">
      <c r="A469" t="s">
        <v>228</v>
      </c>
      <c r="B469" t="s">
        <v>229</v>
      </c>
      <c r="C469">
        <v>182.619047619047</v>
      </c>
      <c r="D469">
        <v>182.619047619047</v>
      </c>
      <c r="E469">
        <f t="shared" si="35"/>
        <v>1</v>
      </c>
      <c r="F469">
        <v>25</v>
      </c>
      <c r="G469">
        <v>1</v>
      </c>
      <c r="H469">
        <v>1955.0555390100601</v>
      </c>
    </row>
    <row r="470" spans="1:8" x14ac:dyDescent="0.25">
      <c r="A470" t="s">
        <v>230</v>
      </c>
      <c r="B470" t="s">
        <v>231</v>
      </c>
      <c r="C470">
        <v>41.349206349206298</v>
      </c>
      <c r="D470">
        <v>41.349206349206298</v>
      </c>
      <c r="E470">
        <f t="shared" si="35"/>
        <v>1</v>
      </c>
      <c r="F470">
        <v>25</v>
      </c>
      <c r="G470">
        <v>0</v>
      </c>
      <c r="H470">
        <v>2.0175173385931702</v>
      </c>
    </row>
    <row r="471" spans="1:8" x14ac:dyDescent="0.25">
      <c r="A471" t="s">
        <v>230</v>
      </c>
      <c r="B471" t="s">
        <v>231</v>
      </c>
      <c r="C471">
        <v>82.619047619047606</v>
      </c>
      <c r="D471">
        <v>82.619047619047606</v>
      </c>
      <c r="E471">
        <f t="shared" si="35"/>
        <v>1</v>
      </c>
      <c r="F471">
        <v>25</v>
      </c>
      <c r="G471">
        <v>1</v>
      </c>
      <c r="H471">
        <v>41.375237018105402</v>
      </c>
    </row>
    <row r="472" spans="1:8" x14ac:dyDescent="0.25">
      <c r="A472" t="s">
        <v>230</v>
      </c>
      <c r="B472" t="s">
        <v>231</v>
      </c>
      <c r="C472">
        <v>134.60317460317401</v>
      </c>
      <c r="D472">
        <v>134.60317460317401</v>
      </c>
      <c r="E472">
        <f t="shared" si="35"/>
        <v>1</v>
      </c>
      <c r="F472">
        <v>25</v>
      </c>
      <c r="G472">
        <v>1</v>
      </c>
      <c r="H472">
        <v>249.04147906440599</v>
      </c>
    </row>
    <row r="473" spans="1:8" x14ac:dyDescent="0.25">
      <c r="A473" t="s">
        <v>230</v>
      </c>
      <c r="B473" t="s">
        <v>231</v>
      </c>
      <c r="C473">
        <v>153.253968253968</v>
      </c>
      <c r="D473">
        <v>153.253968253968</v>
      </c>
      <c r="E473">
        <f t="shared" si="35"/>
        <v>1</v>
      </c>
      <c r="F473">
        <v>25</v>
      </c>
      <c r="G473">
        <v>1</v>
      </c>
      <c r="H473">
        <v>453.338949928906</v>
      </c>
    </row>
    <row r="474" spans="1:8" x14ac:dyDescent="0.25">
      <c r="A474" t="s">
        <v>230</v>
      </c>
      <c r="B474" t="s">
        <v>231</v>
      </c>
      <c r="C474">
        <v>181.82539682539601</v>
      </c>
      <c r="D474">
        <v>181.82539682539601</v>
      </c>
      <c r="E474">
        <f t="shared" si="35"/>
        <v>1</v>
      </c>
      <c r="F474">
        <v>25</v>
      </c>
      <c r="G474">
        <v>1</v>
      </c>
      <c r="H474">
        <v>923.40693950386697</v>
      </c>
    </row>
    <row r="475" spans="1:8" x14ac:dyDescent="0.25">
      <c r="A475" t="s">
        <v>232</v>
      </c>
      <c r="B475" t="s">
        <v>233</v>
      </c>
      <c r="C475">
        <v>41.349206349206298</v>
      </c>
      <c r="D475">
        <v>41.349206349206298</v>
      </c>
      <c r="E475">
        <f t="shared" si="35"/>
        <v>1</v>
      </c>
      <c r="F475">
        <v>25</v>
      </c>
      <c r="G475">
        <v>0</v>
      </c>
      <c r="H475">
        <v>6.9135482265033499</v>
      </c>
    </row>
    <row r="476" spans="1:8" x14ac:dyDescent="0.25">
      <c r="A476" t="s">
        <v>232</v>
      </c>
      <c r="B476" t="s">
        <v>233</v>
      </c>
      <c r="C476">
        <v>81.825396825396794</v>
      </c>
      <c r="D476">
        <v>81.825396825396794</v>
      </c>
      <c r="E476">
        <f t="shared" si="35"/>
        <v>1</v>
      </c>
      <c r="F476">
        <v>25</v>
      </c>
      <c r="G476">
        <v>1</v>
      </c>
      <c r="H476">
        <v>15.774342766336</v>
      </c>
    </row>
    <row r="477" spans="1:8" x14ac:dyDescent="0.25">
      <c r="A477" t="s">
        <v>232</v>
      </c>
      <c r="B477" t="s">
        <v>233</v>
      </c>
      <c r="C477">
        <v>112.777777777777</v>
      </c>
      <c r="D477">
        <v>112.777777777777</v>
      </c>
      <c r="E477">
        <f t="shared" si="35"/>
        <v>1</v>
      </c>
      <c r="F477">
        <v>25</v>
      </c>
      <c r="G477">
        <v>1</v>
      </c>
      <c r="H477">
        <v>28.904366487440299</v>
      </c>
    </row>
    <row r="478" spans="1:8" x14ac:dyDescent="0.25">
      <c r="A478" t="s">
        <v>232</v>
      </c>
      <c r="B478" t="s">
        <v>233</v>
      </c>
      <c r="C478">
        <v>153.65079365079299</v>
      </c>
      <c r="D478">
        <v>153.65079365079299</v>
      </c>
      <c r="E478">
        <f t="shared" si="35"/>
        <v>1</v>
      </c>
      <c r="F478">
        <v>25</v>
      </c>
      <c r="G478">
        <v>1</v>
      </c>
      <c r="H478">
        <v>47.837792782336997</v>
      </c>
    </row>
    <row r="479" spans="1:8" x14ac:dyDescent="0.25">
      <c r="A479" t="s">
        <v>232</v>
      </c>
      <c r="B479" t="s">
        <v>233</v>
      </c>
      <c r="C479">
        <v>183.809523809523</v>
      </c>
      <c r="D479">
        <v>183.809523809523</v>
      </c>
      <c r="E479">
        <f t="shared" si="35"/>
        <v>1</v>
      </c>
      <c r="F479">
        <v>25</v>
      </c>
      <c r="G479">
        <v>1</v>
      </c>
      <c r="H479">
        <v>83.050629948071006</v>
      </c>
    </row>
    <row r="480" spans="1:8" x14ac:dyDescent="0.25">
      <c r="A480" t="s">
        <v>234</v>
      </c>
      <c r="B480" t="s">
        <v>194</v>
      </c>
      <c r="C480">
        <v>134.20634920634899</v>
      </c>
      <c r="D480">
        <v>134.20634920634899</v>
      </c>
      <c r="E480">
        <f t="shared" si="35"/>
        <v>1</v>
      </c>
      <c r="F480">
        <v>25</v>
      </c>
      <c r="G480">
        <v>1</v>
      </c>
      <c r="H480">
        <v>448.73852437471999</v>
      </c>
    </row>
    <row r="481" spans="1:8" x14ac:dyDescent="0.25">
      <c r="A481" t="s">
        <v>234</v>
      </c>
      <c r="B481" t="s">
        <v>194</v>
      </c>
      <c r="C481">
        <v>154.444444444444</v>
      </c>
      <c r="D481">
        <v>154.444444444444</v>
      </c>
      <c r="E481">
        <f t="shared" si="35"/>
        <v>1</v>
      </c>
      <c r="F481">
        <v>25</v>
      </c>
      <c r="G481">
        <v>1</v>
      </c>
      <c r="H481">
        <v>2031.7144993474001</v>
      </c>
    </row>
    <row r="482" spans="1:8" x14ac:dyDescent="0.25">
      <c r="A482" t="s">
        <v>234</v>
      </c>
      <c r="B482" t="s">
        <v>194</v>
      </c>
      <c r="C482">
        <v>169.12698412698401</v>
      </c>
      <c r="D482">
        <v>169.12698412698401</v>
      </c>
      <c r="E482">
        <f t="shared" si="35"/>
        <v>1</v>
      </c>
      <c r="F482">
        <v>25</v>
      </c>
      <c r="G482">
        <v>1</v>
      </c>
      <c r="H482">
        <v>4823.5884582773297</v>
      </c>
    </row>
    <row r="483" spans="1:8" x14ac:dyDescent="0.25">
      <c r="A483" t="s">
        <v>234</v>
      </c>
      <c r="B483" t="s">
        <v>194</v>
      </c>
      <c r="C483">
        <v>182.619047619047</v>
      </c>
      <c r="D483">
        <v>182.619047619047</v>
      </c>
      <c r="E483">
        <f t="shared" si="35"/>
        <v>1</v>
      </c>
      <c r="F483">
        <v>25</v>
      </c>
      <c r="G483">
        <v>1</v>
      </c>
      <c r="H483">
        <v>9237.9945979315198</v>
      </c>
    </row>
    <row r="484" spans="1:8" x14ac:dyDescent="0.25">
      <c r="A484" t="s">
        <v>235</v>
      </c>
      <c r="B484" t="s">
        <v>262</v>
      </c>
      <c r="C484">
        <v>83.412698412698404</v>
      </c>
      <c r="D484">
        <v>83.412698412698404</v>
      </c>
      <c r="E484">
        <f t="shared" si="35"/>
        <v>1</v>
      </c>
      <c r="F484">
        <v>25</v>
      </c>
      <c r="G484">
        <v>1</v>
      </c>
      <c r="H484">
        <v>51.280035883796202</v>
      </c>
    </row>
    <row r="485" spans="1:8" x14ac:dyDescent="0.25">
      <c r="A485" t="s">
        <v>235</v>
      </c>
      <c r="B485" t="s">
        <v>262</v>
      </c>
      <c r="C485">
        <v>111.587301587301</v>
      </c>
      <c r="D485">
        <v>111.587301587301</v>
      </c>
      <c r="E485">
        <f t="shared" si="35"/>
        <v>1</v>
      </c>
      <c r="F485">
        <v>25</v>
      </c>
      <c r="G485">
        <v>1</v>
      </c>
      <c r="H485">
        <v>57.944494917161599</v>
      </c>
    </row>
    <row r="486" spans="1:8" x14ac:dyDescent="0.25">
      <c r="A486" t="s">
        <v>235</v>
      </c>
      <c r="B486" t="s">
        <v>262</v>
      </c>
      <c r="C486">
        <v>135</v>
      </c>
      <c r="D486">
        <v>135</v>
      </c>
      <c r="E486">
        <f t="shared" si="35"/>
        <v>1</v>
      </c>
      <c r="F486">
        <v>25</v>
      </c>
      <c r="G486">
        <v>1</v>
      </c>
      <c r="H486">
        <v>52.716354194730201</v>
      </c>
    </row>
    <row r="487" spans="1:8" x14ac:dyDescent="0.25">
      <c r="A487" t="s">
        <v>235</v>
      </c>
      <c r="B487" t="s">
        <v>262</v>
      </c>
      <c r="C487">
        <v>153.65079365079299</v>
      </c>
      <c r="D487">
        <v>153.65079365079299</v>
      </c>
      <c r="E487">
        <f t="shared" si="35"/>
        <v>1</v>
      </c>
      <c r="F487">
        <v>25</v>
      </c>
      <c r="G487">
        <v>1</v>
      </c>
      <c r="H487">
        <v>81.720172141979106</v>
      </c>
    </row>
    <row r="488" spans="1:8" x14ac:dyDescent="0.25">
      <c r="A488" t="s">
        <v>235</v>
      </c>
      <c r="B488" t="s">
        <v>262</v>
      </c>
      <c r="C488">
        <v>181.82539682539601</v>
      </c>
      <c r="D488">
        <v>181.82539682539601</v>
      </c>
      <c r="E488">
        <f t="shared" si="35"/>
        <v>1</v>
      </c>
      <c r="F488">
        <v>25</v>
      </c>
      <c r="G488">
        <v>1</v>
      </c>
      <c r="H488">
        <v>134.33334578345401</v>
      </c>
    </row>
    <row r="489" spans="1:8" ht="15" customHeight="1" x14ac:dyDescent="0.25">
      <c r="A489" t="s">
        <v>236</v>
      </c>
      <c r="B489" t="s">
        <v>237</v>
      </c>
      <c r="C489">
        <v>100</v>
      </c>
      <c r="D489">
        <v>2.2618468424637501</v>
      </c>
      <c r="E489">
        <f t="shared" si="35"/>
        <v>44.211658421165922</v>
      </c>
      <c r="F489">
        <v>25</v>
      </c>
      <c r="G489">
        <v>0</v>
      </c>
      <c r="H489">
        <v>1.1630826116569999</v>
      </c>
    </row>
    <row r="490" spans="1:8" x14ac:dyDescent="0.25">
      <c r="A490" t="s">
        <v>236</v>
      </c>
      <c r="B490" t="s">
        <v>237</v>
      </c>
      <c r="C490">
        <v>100</v>
      </c>
      <c r="D490">
        <v>14.967111024617999</v>
      </c>
      <c r="E490">
        <f t="shared" si="35"/>
        <v>6.6813161094027675</v>
      </c>
      <c r="F490">
        <v>25</v>
      </c>
      <c r="G490">
        <v>0</v>
      </c>
      <c r="H490">
        <v>2.0388245596963994</v>
      </c>
    </row>
    <row r="491" spans="1:8" x14ac:dyDescent="0.25">
      <c r="A491" t="s">
        <v>236</v>
      </c>
      <c r="B491" t="s">
        <v>237</v>
      </c>
      <c r="C491">
        <v>100</v>
      </c>
      <c r="D491">
        <v>28.0215043300574</v>
      </c>
      <c r="E491">
        <f t="shared" si="35"/>
        <v>3.5686877771488708</v>
      </c>
      <c r="F491">
        <v>25</v>
      </c>
      <c r="G491">
        <v>1</v>
      </c>
      <c r="H491">
        <v>20</v>
      </c>
    </row>
    <row r="492" spans="1:8" x14ac:dyDescent="0.25">
      <c r="A492" t="s">
        <v>236</v>
      </c>
      <c r="B492" t="s">
        <v>237</v>
      </c>
      <c r="C492">
        <v>100</v>
      </c>
      <c r="D492">
        <v>40.703999221562697</v>
      </c>
      <c r="E492">
        <f t="shared" si="35"/>
        <v>2.4567610532732518</v>
      </c>
      <c r="F492">
        <v>25</v>
      </c>
      <c r="G492">
        <v>1</v>
      </c>
      <c r="H492">
        <v>41.447212221465101</v>
      </c>
    </row>
    <row r="493" spans="1:8" x14ac:dyDescent="0.25">
      <c r="A493" t="s">
        <v>236</v>
      </c>
      <c r="B493" t="s">
        <v>237</v>
      </c>
      <c r="C493">
        <v>100</v>
      </c>
      <c r="D493">
        <v>53.003211053809402</v>
      </c>
      <c r="E493">
        <f t="shared" si="35"/>
        <v>1.8866781466971685</v>
      </c>
      <c r="F493">
        <v>25</v>
      </c>
      <c r="G493">
        <v>1</v>
      </c>
      <c r="H493">
        <v>1117.56378320521</v>
      </c>
    </row>
    <row r="494" spans="1:8" x14ac:dyDescent="0.25">
      <c r="A494" t="s">
        <v>236</v>
      </c>
      <c r="B494" t="s">
        <v>237</v>
      </c>
      <c r="C494">
        <v>55</v>
      </c>
      <c r="D494">
        <v>0.45031633792332498</v>
      </c>
      <c r="E494">
        <f t="shared" si="35"/>
        <v>122.13636363636624</v>
      </c>
      <c r="F494">
        <v>25</v>
      </c>
      <c r="G494">
        <v>0</v>
      </c>
      <c r="H494">
        <v>1.1548195013025699</v>
      </c>
    </row>
    <row r="495" spans="1:8" x14ac:dyDescent="0.25">
      <c r="A495" t="s">
        <v>236</v>
      </c>
      <c r="B495" t="s">
        <v>237</v>
      </c>
      <c r="C495">
        <v>55</v>
      </c>
      <c r="D495">
        <v>15.1135094901377</v>
      </c>
      <c r="E495">
        <f t="shared" si="35"/>
        <v>3.6391282935237625</v>
      </c>
      <c r="F495">
        <v>25</v>
      </c>
      <c r="G495">
        <v>0</v>
      </c>
      <c r="H495">
        <v>4.9880908075921102</v>
      </c>
    </row>
    <row r="496" spans="1:8" x14ac:dyDescent="0.25">
      <c r="A496" t="s">
        <v>236</v>
      </c>
      <c r="B496" t="s">
        <v>237</v>
      </c>
      <c r="C496">
        <v>55</v>
      </c>
      <c r="D496">
        <v>20.2791216970599</v>
      </c>
      <c r="E496">
        <f t="shared" si="35"/>
        <v>2.712149018168474</v>
      </c>
      <c r="F496">
        <v>25</v>
      </c>
      <c r="G496">
        <v>1</v>
      </c>
      <c r="H496">
        <v>12.9374767398585</v>
      </c>
    </row>
    <row r="497" spans="1:8" x14ac:dyDescent="0.25">
      <c r="A497" t="s">
        <v>236</v>
      </c>
      <c r="B497" t="s">
        <v>237</v>
      </c>
      <c r="C497">
        <v>55</v>
      </c>
      <c r="D497">
        <v>30.707108299218401</v>
      </c>
      <c r="E497">
        <f t="shared" si="35"/>
        <v>1.7911162283359627</v>
      </c>
      <c r="F497">
        <v>25</v>
      </c>
      <c r="G497">
        <v>1</v>
      </c>
      <c r="H497">
        <v>33.4808336434685</v>
      </c>
    </row>
    <row r="498" spans="1:8" x14ac:dyDescent="0.25">
      <c r="A498" t="s">
        <v>236</v>
      </c>
      <c r="B498" t="s">
        <v>237</v>
      </c>
      <c r="C498">
        <v>55</v>
      </c>
      <c r="D498">
        <v>35.277260885746102</v>
      </c>
      <c r="E498">
        <f t="shared" si="35"/>
        <v>1.5590779618103212</v>
      </c>
      <c r="F498">
        <v>25</v>
      </c>
      <c r="G498">
        <v>1</v>
      </c>
      <c r="H498">
        <v>32.848157796799399</v>
      </c>
    </row>
    <row r="499" spans="1:8" ht="15" customHeight="1" x14ac:dyDescent="0.25">
      <c r="A499" t="s">
        <v>238</v>
      </c>
      <c r="B499" t="s">
        <v>239</v>
      </c>
      <c r="C499">
        <v>250</v>
      </c>
      <c r="D499">
        <v>10.2631578947368</v>
      </c>
      <c r="E499">
        <f t="shared" si="35"/>
        <v>24.358974358974461</v>
      </c>
      <c r="F499">
        <v>25</v>
      </c>
      <c r="G499">
        <v>0</v>
      </c>
      <c r="H499">
        <v>2.7169652855542998</v>
      </c>
    </row>
    <row r="500" spans="1:8" x14ac:dyDescent="0.25">
      <c r="A500" t="s">
        <v>238</v>
      </c>
      <c r="B500" t="s">
        <v>239</v>
      </c>
      <c r="C500">
        <v>250</v>
      </c>
      <c r="D500">
        <v>12.6315789473684</v>
      </c>
      <c r="E500">
        <f t="shared" si="35"/>
        <v>19.7916666666667</v>
      </c>
      <c r="F500">
        <v>25</v>
      </c>
      <c r="G500">
        <v>0</v>
      </c>
      <c r="H500">
        <v>3.2362821948488198</v>
      </c>
    </row>
    <row r="501" spans="1:8" x14ac:dyDescent="0.25">
      <c r="A501" t="s">
        <v>238</v>
      </c>
      <c r="B501" t="s">
        <v>239</v>
      </c>
      <c r="C501">
        <v>250</v>
      </c>
      <c r="D501">
        <v>17.368421052631501</v>
      </c>
      <c r="E501">
        <f t="shared" si="35"/>
        <v>14.393939393939458</v>
      </c>
      <c r="F501">
        <v>25</v>
      </c>
      <c r="G501">
        <v>0</v>
      </c>
      <c r="H501">
        <v>5.12597984322508</v>
      </c>
    </row>
    <row r="502" spans="1:8" x14ac:dyDescent="0.25">
      <c r="A502" t="s">
        <v>238</v>
      </c>
      <c r="B502" t="s">
        <v>239</v>
      </c>
      <c r="C502">
        <v>250</v>
      </c>
      <c r="D502">
        <v>20.5263157894736</v>
      </c>
      <c r="E502">
        <f t="shared" si="35"/>
        <v>12.17948717948723</v>
      </c>
      <c r="F502">
        <v>25</v>
      </c>
      <c r="G502">
        <v>1</v>
      </c>
      <c r="H502">
        <v>11.279395296752501</v>
      </c>
    </row>
    <row r="503" spans="1:8" x14ac:dyDescent="0.25">
      <c r="A503" t="s">
        <v>241</v>
      </c>
      <c r="B503" t="s">
        <v>240</v>
      </c>
      <c r="C503">
        <v>250</v>
      </c>
      <c r="D503">
        <v>7.3684210526315699</v>
      </c>
      <c r="E503">
        <f t="shared" si="35"/>
        <v>33.928571428571473</v>
      </c>
      <c r="F503">
        <v>25</v>
      </c>
      <c r="G503">
        <v>0</v>
      </c>
      <c r="H503">
        <v>1.66853303471444</v>
      </c>
    </row>
    <row r="504" spans="1:8" x14ac:dyDescent="0.25">
      <c r="A504" t="s">
        <v>241</v>
      </c>
      <c r="B504" t="s">
        <v>240</v>
      </c>
      <c r="C504">
        <v>250</v>
      </c>
      <c r="D504">
        <v>12.8947368421052</v>
      </c>
      <c r="E504">
        <f t="shared" si="35"/>
        <v>19.387755102040913</v>
      </c>
      <c r="F504">
        <v>25</v>
      </c>
      <c r="G504">
        <v>0</v>
      </c>
      <c r="H504">
        <v>2.0646696528555402</v>
      </c>
    </row>
    <row r="505" spans="1:8" x14ac:dyDescent="0.25">
      <c r="A505" t="s">
        <v>241</v>
      </c>
      <c r="B505" t="s">
        <v>240</v>
      </c>
      <c r="C505">
        <v>250</v>
      </c>
      <c r="D505">
        <v>17.6315789473684</v>
      </c>
      <c r="E505">
        <f t="shared" si="35"/>
        <v>14.179104477611958</v>
      </c>
      <c r="F505">
        <v>25</v>
      </c>
      <c r="G505">
        <v>0</v>
      </c>
      <c r="H505">
        <v>3.74160134378499</v>
      </c>
    </row>
    <row r="506" spans="1:8" x14ac:dyDescent="0.25">
      <c r="A506" t="s">
        <v>241</v>
      </c>
      <c r="B506" t="s">
        <v>240</v>
      </c>
      <c r="C506">
        <v>250</v>
      </c>
      <c r="D506">
        <v>20.2631578947368</v>
      </c>
      <c r="E506">
        <f t="shared" si="35"/>
        <v>12.337662337662364</v>
      </c>
      <c r="F506">
        <v>25</v>
      </c>
      <c r="G506">
        <v>0</v>
      </c>
      <c r="H506">
        <v>6.1744120940649401</v>
      </c>
    </row>
    <row r="507" spans="1:8" x14ac:dyDescent="0.25">
      <c r="A507" t="s">
        <v>238</v>
      </c>
      <c r="B507" t="s">
        <v>239</v>
      </c>
      <c r="C507">
        <v>99.430199430199394</v>
      </c>
      <c r="D507">
        <f>C507/E507</f>
        <v>7.9544159544159516</v>
      </c>
      <c r="E507">
        <f>1/0.08</f>
        <v>12.5</v>
      </c>
      <c r="F507">
        <v>25</v>
      </c>
      <c r="G507">
        <v>0</v>
      </c>
      <c r="H507">
        <v>1.56766381766381</v>
      </c>
    </row>
    <row r="508" spans="1:8" x14ac:dyDescent="0.25">
      <c r="A508" t="s">
        <v>238</v>
      </c>
      <c r="B508" t="s">
        <v>239</v>
      </c>
      <c r="C508">
        <v>150.52706552706499</v>
      </c>
      <c r="D508">
        <f t="shared" ref="D508:D510" si="36">C508/E508</f>
        <v>12.042165242165199</v>
      </c>
      <c r="E508">
        <f t="shared" ref="E508:E510" si="37">1/0.08</f>
        <v>12.5</v>
      </c>
      <c r="F508">
        <v>25</v>
      </c>
      <c r="G508">
        <v>0</v>
      </c>
      <c r="H508">
        <v>2.0544871794871802</v>
      </c>
    </row>
    <row r="509" spans="1:8" x14ac:dyDescent="0.25">
      <c r="A509" t="s">
        <v>238</v>
      </c>
      <c r="B509" t="s">
        <v>239</v>
      </c>
      <c r="C509">
        <v>198.86039886039799</v>
      </c>
      <c r="D509">
        <f t="shared" si="36"/>
        <v>15.908831908831839</v>
      </c>
      <c r="E509">
        <f t="shared" si="37"/>
        <v>12.5</v>
      </c>
      <c r="F509">
        <v>25</v>
      </c>
      <c r="G509">
        <v>0</v>
      </c>
      <c r="H509">
        <v>3.2628205128205101</v>
      </c>
    </row>
    <row r="510" spans="1:8" x14ac:dyDescent="0.25">
      <c r="A510" t="s">
        <v>238</v>
      </c>
      <c r="B510" t="s">
        <v>239</v>
      </c>
      <c r="C510">
        <v>250.42735042735001</v>
      </c>
      <c r="D510">
        <f t="shared" si="36"/>
        <v>20.034188034188002</v>
      </c>
      <c r="E510">
        <f t="shared" si="37"/>
        <v>12.5</v>
      </c>
      <c r="F510">
        <v>25</v>
      </c>
      <c r="G510">
        <v>0</v>
      </c>
      <c r="H510">
        <v>4.8511396011396002</v>
      </c>
    </row>
    <row r="511" spans="1:8" x14ac:dyDescent="0.25">
      <c r="A511" t="s">
        <v>61</v>
      </c>
      <c r="B511" t="s">
        <v>62</v>
      </c>
      <c r="C511">
        <v>100</v>
      </c>
      <c r="D511">
        <v>19.428571428571399</v>
      </c>
      <c r="E511">
        <f t="shared" ref="E511:E532" si="38">C511/D511</f>
        <v>5.1470588235294201</v>
      </c>
      <c r="F511">
        <v>25</v>
      </c>
      <c r="G511">
        <v>1</v>
      </c>
      <c r="H511">
        <v>218.688060477927</v>
      </c>
    </row>
    <row r="512" spans="1:8" x14ac:dyDescent="0.25">
      <c r="A512" t="s">
        <v>61</v>
      </c>
      <c r="B512" t="s">
        <v>62</v>
      </c>
      <c r="C512">
        <v>100</v>
      </c>
      <c r="D512">
        <v>24.9142857142857</v>
      </c>
      <c r="E512">
        <f t="shared" si="38"/>
        <v>4.0137614678899105</v>
      </c>
      <c r="F512">
        <v>25</v>
      </c>
      <c r="G512">
        <v>1</v>
      </c>
      <c r="H512">
        <v>44635.386560450599</v>
      </c>
    </row>
    <row r="513" spans="1:8" x14ac:dyDescent="0.25">
      <c r="A513" t="s">
        <v>61</v>
      </c>
      <c r="B513" t="s">
        <v>62</v>
      </c>
      <c r="C513">
        <v>100</v>
      </c>
      <c r="D513">
        <v>30.0571428571428</v>
      </c>
      <c r="E513">
        <f t="shared" si="38"/>
        <v>3.3269961977186373</v>
      </c>
      <c r="F513">
        <v>25</v>
      </c>
      <c r="G513">
        <v>1</v>
      </c>
      <c r="H513">
        <v>339413.30524752499</v>
      </c>
    </row>
    <row r="514" spans="1:8" x14ac:dyDescent="0.25">
      <c r="A514" t="s">
        <v>61</v>
      </c>
      <c r="B514" t="s">
        <v>62</v>
      </c>
      <c r="C514">
        <v>100</v>
      </c>
      <c r="D514">
        <v>35.028571428571396</v>
      </c>
      <c r="E514">
        <f t="shared" si="38"/>
        <v>2.8548123980424172</v>
      </c>
      <c r="F514">
        <v>25</v>
      </c>
      <c r="G514">
        <v>1</v>
      </c>
      <c r="H514">
        <v>311382.68605517503</v>
      </c>
    </row>
    <row r="515" spans="1:8" x14ac:dyDescent="0.25">
      <c r="A515" t="s">
        <v>63</v>
      </c>
      <c r="B515" t="s">
        <v>64</v>
      </c>
      <c r="C515">
        <v>100</v>
      </c>
      <c r="D515">
        <v>19.771428571428501</v>
      </c>
      <c r="E515">
        <f t="shared" si="38"/>
        <v>5.0578034682081103</v>
      </c>
      <c r="F515">
        <v>25</v>
      </c>
      <c r="G515">
        <v>1</v>
      </c>
      <c r="H515">
        <v>89.599009159852798</v>
      </c>
    </row>
    <row r="516" spans="1:8" x14ac:dyDescent="0.25">
      <c r="A516" t="s">
        <v>63</v>
      </c>
      <c r="B516" t="s">
        <v>64</v>
      </c>
      <c r="C516">
        <v>100</v>
      </c>
      <c r="D516">
        <v>24.742857142857101</v>
      </c>
      <c r="E516">
        <f t="shared" si="38"/>
        <v>4.0415704387990834</v>
      </c>
      <c r="F516">
        <v>25</v>
      </c>
      <c r="G516">
        <v>1</v>
      </c>
      <c r="H516">
        <v>2539.0118220981599</v>
      </c>
    </row>
    <row r="517" spans="1:8" x14ac:dyDescent="0.25">
      <c r="A517" t="s">
        <v>63</v>
      </c>
      <c r="B517" t="s">
        <v>64</v>
      </c>
      <c r="C517">
        <v>100</v>
      </c>
      <c r="D517">
        <v>29.885714285714201</v>
      </c>
      <c r="E517">
        <f t="shared" si="38"/>
        <v>3.3460803059273516</v>
      </c>
      <c r="F517">
        <v>25</v>
      </c>
      <c r="G517">
        <v>1</v>
      </c>
      <c r="H517">
        <v>29470.5170255181</v>
      </c>
    </row>
    <row r="518" spans="1:8" x14ac:dyDescent="0.25">
      <c r="A518" t="s">
        <v>63</v>
      </c>
      <c r="B518" t="s">
        <v>64</v>
      </c>
      <c r="C518">
        <v>100</v>
      </c>
      <c r="D518">
        <v>34.857142857142797</v>
      </c>
      <c r="E518">
        <f t="shared" si="38"/>
        <v>2.8688524590163982</v>
      </c>
      <c r="F518">
        <v>25</v>
      </c>
      <c r="G518">
        <v>1</v>
      </c>
      <c r="H518">
        <v>52199.655700525298</v>
      </c>
    </row>
    <row r="519" spans="1:8" x14ac:dyDescent="0.25">
      <c r="A519" t="s">
        <v>65</v>
      </c>
      <c r="B519" t="s">
        <v>66</v>
      </c>
      <c r="C519">
        <v>100</v>
      </c>
      <c r="D519">
        <v>19.771428571428501</v>
      </c>
      <c r="E519">
        <f t="shared" si="38"/>
        <v>5.0578034682081103</v>
      </c>
      <c r="F519">
        <v>25</v>
      </c>
      <c r="G519">
        <v>1</v>
      </c>
      <c r="H519">
        <v>150.24256966487201</v>
      </c>
    </row>
    <row r="520" spans="1:8" x14ac:dyDescent="0.25">
      <c r="A520" t="s">
        <v>65</v>
      </c>
      <c r="B520" t="s">
        <v>66</v>
      </c>
      <c r="C520">
        <v>100</v>
      </c>
      <c r="D520">
        <v>24.9142857142857</v>
      </c>
      <c r="E520">
        <f t="shared" si="38"/>
        <v>4.0137614678899105</v>
      </c>
      <c r="F520">
        <v>25</v>
      </c>
      <c r="G520">
        <v>1</v>
      </c>
      <c r="H520">
        <v>38766.340899539602</v>
      </c>
    </row>
    <row r="521" spans="1:8" x14ac:dyDescent="0.25">
      <c r="A521" t="s">
        <v>65</v>
      </c>
      <c r="B521" t="s">
        <v>66</v>
      </c>
      <c r="C521">
        <v>100</v>
      </c>
      <c r="D521">
        <v>29.542857142857098</v>
      </c>
      <c r="E521">
        <f t="shared" si="38"/>
        <v>3.3849129593810496</v>
      </c>
      <c r="F521">
        <v>25</v>
      </c>
      <c r="G521">
        <v>1</v>
      </c>
      <c r="H521">
        <v>308718.51904743398</v>
      </c>
    </row>
    <row r="522" spans="1:8" x14ac:dyDescent="0.25">
      <c r="A522" t="s">
        <v>65</v>
      </c>
      <c r="B522" t="s">
        <v>66</v>
      </c>
      <c r="C522">
        <v>100</v>
      </c>
      <c r="D522">
        <v>34.685714285714198</v>
      </c>
      <c r="E522">
        <f t="shared" si="38"/>
        <v>2.8830313014827089</v>
      </c>
      <c r="F522">
        <v>25</v>
      </c>
      <c r="G522">
        <v>1</v>
      </c>
      <c r="H522">
        <v>358332.099618259</v>
      </c>
    </row>
    <row r="523" spans="1:8" x14ac:dyDescent="0.25">
      <c r="A523" t="s">
        <v>61</v>
      </c>
      <c r="B523" t="s">
        <v>62</v>
      </c>
      <c r="C523">
        <v>100</v>
      </c>
      <c r="D523">
        <v>209.87124463519299</v>
      </c>
      <c r="E523">
        <f t="shared" si="38"/>
        <v>0.4764826175869124</v>
      </c>
      <c r="F523">
        <v>25</v>
      </c>
      <c r="G523">
        <v>1</v>
      </c>
      <c r="H523">
        <v>80.662628855640307</v>
      </c>
    </row>
    <row r="524" spans="1:8" x14ac:dyDescent="0.25">
      <c r="A524" t="s">
        <v>61</v>
      </c>
      <c r="B524" t="s">
        <v>62</v>
      </c>
      <c r="C524">
        <v>100</v>
      </c>
      <c r="D524">
        <v>227.89699570815401</v>
      </c>
      <c r="E524">
        <f t="shared" si="38"/>
        <v>0.43879472693032112</v>
      </c>
      <c r="F524">
        <v>25</v>
      </c>
      <c r="G524">
        <v>1</v>
      </c>
      <c r="H524">
        <v>372.75680879226701</v>
      </c>
    </row>
    <row r="525" spans="1:8" x14ac:dyDescent="0.25">
      <c r="A525" t="s">
        <v>61</v>
      </c>
      <c r="B525" t="s">
        <v>62</v>
      </c>
      <c r="C525">
        <v>100</v>
      </c>
      <c r="D525">
        <v>249.78540772532099</v>
      </c>
      <c r="E525">
        <f t="shared" si="38"/>
        <v>0.40034364261168526</v>
      </c>
      <c r="F525">
        <v>25</v>
      </c>
      <c r="G525">
        <v>1</v>
      </c>
      <c r="H525">
        <v>252.809754923589</v>
      </c>
    </row>
    <row r="526" spans="1:8" x14ac:dyDescent="0.25">
      <c r="A526" t="s">
        <v>63</v>
      </c>
      <c r="B526" t="s">
        <v>64</v>
      </c>
      <c r="C526">
        <v>100</v>
      </c>
      <c r="D526">
        <v>240.77253218884101</v>
      </c>
      <c r="E526">
        <f t="shared" si="38"/>
        <v>0.41532976827094509</v>
      </c>
      <c r="F526">
        <v>25</v>
      </c>
      <c r="G526">
        <v>1</v>
      </c>
      <c r="H526">
        <v>89.940235048733697</v>
      </c>
    </row>
    <row r="527" spans="1:8" x14ac:dyDescent="0.25">
      <c r="A527" t="s">
        <v>63</v>
      </c>
      <c r="B527" t="s">
        <v>64</v>
      </c>
      <c r="C527">
        <v>100</v>
      </c>
      <c r="D527">
        <v>260.08583690987098</v>
      </c>
      <c r="E527">
        <f t="shared" si="38"/>
        <v>0.38448844884488487</v>
      </c>
      <c r="F527">
        <v>25</v>
      </c>
      <c r="G527">
        <v>1</v>
      </c>
      <c r="H527">
        <v>115.715374433435</v>
      </c>
    </row>
    <row r="528" spans="1:8" x14ac:dyDescent="0.25">
      <c r="A528" t="s">
        <v>63</v>
      </c>
      <c r="B528" t="s">
        <v>64</v>
      </c>
      <c r="C528">
        <v>100</v>
      </c>
      <c r="D528">
        <v>280.25751072961299</v>
      </c>
      <c r="E528">
        <f t="shared" si="38"/>
        <v>0.35681470137825516</v>
      </c>
      <c r="F528">
        <v>25</v>
      </c>
      <c r="G528">
        <v>1</v>
      </c>
      <c r="H528">
        <v>138.71084192370901</v>
      </c>
    </row>
    <row r="529" spans="1:8" x14ac:dyDescent="0.25">
      <c r="A529" t="s">
        <v>63</v>
      </c>
      <c r="B529" t="s">
        <v>64</v>
      </c>
      <c r="C529">
        <v>100</v>
      </c>
      <c r="D529">
        <v>299.57081545064301</v>
      </c>
      <c r="E529">
        <f t="shared" si="38"/>
        <v>0.33381088825214983</v>
      </c>
      <c r="F529">
        <v>25</v>
      </c>
      <c r="G529">
        <v>1</v>
      </c>
      <c r="H529">
        <v>69.158878504672202</v>
      </c>
    </row>
    <row r="530" spans="1:8" x14ac:dyDescent="0.25">
      <c r="A530" t="s">
        <v>65</v>
      </c>
      <c r="B530" t="s">
        <v>66</v>
      </c>
      <c r="C530">
        <v>100</v>
      </c>
      <c r="D530">
        <v>228.75536480686699</v>
      </c>
      <c r="E530">
        <f t="shared" si="38"/>
        <v>0.43714821763602246</v>
      </c>
      <c r="F530">
        <v>25</v>
      </c>
      <c r="G530">
        <v>1</v>
      </c>
      <c r="H530">
        <v>64.369660262322896</v>
      </c>
    </row>
    <row r="531" spans="1:8" x14ac:dyDescent="0.25">
      <c r="A531" t="s">
        <v>65</v>
      </c>
      <c r="B531" t="s">
        <v>66</v>
      </c>
      <c r="C531">
        <v>100</v>
      </c>
      <c r="D531">
        <v>239.484978540772</v>
      </c>
      <c r="E531">
        <f t="shared" si="38"/>
        <v>0.41756272401433786</v>
      </c>
      <c r="F531">
        <v>25</v>
      </c>
      <c r="G531">
        <v>1</v>
      </c>
      <c r="H531">
        <v>92.707873731497997</v>
      </c>
    </row>
    <row r="532" spans="1:8" x14ac:dyDescent="0.25">
      <c r="A532" t="s">
        <v>65</v>
      </c>
      <c r="B532" t="s">
        <v>66</v>
      </c>
      <c r="C532">
        <v>100</v>
      </c>
      <c r="D532">
        <v>260.08583690987098</v>
      </c>
      <c r="E532">
        <f t="shared" si="38"/>
        <v>0.38448844884488487</v>
      </c>
      <c r="F532">
        <v>25</v>
      </c>
      <c r="G532">
        <v>1</v>
      </c>
      <c r="H532">
        <v>177.39761742408899</v>
      </c>
    </row>
    <row r="533" spans="1:8" ht="15" customHeight="1" x14ac:dyDescent="0.25">
      <c r="A533" t="s">
        <v>242</v>
      </c>
      <c r="B533" t="s">
        <v>209</v>
      </c>
      <c r="C533">
        <v>100</v>
      </c>
      <c r="D533">
        <f>C533/E533</f>
        <v>25</v>
      </c>
      <c r="E533">
        <f>1/0.25</f>
        <v>4</v>
      </c>
      <c r="F533">
        <v>25</v>
      </c>
      <c r="G533">
        <v>0</v>
      </c>
      <c r="H533">
        <v>1.8355423310855601</v>
      </c>
    </row>
    <row r="534" spans="1:8" x14ac:dyDescent="0.25">
      <c r="A534" t="s">
        <v>243</v>
      </c>
      <c r="B534" t="s">
        <v>210</v>
      </c>
      <c r="C534">
        <v>100</v>
      </c>
      <c r="D534">
        <f t="shared" ref="D534:D551" si="39">C534/E534</f>
        <v>25</v>
      </c>
      <c r="E534">
        <f t="shared" ref="E534:E535" si="40">1/0.25</f>
        <v>4</v>
      </c>
      <c r="F534">
        <v>25</v>
      </c>
      <c r="G534">
        <v>1</v>
      </c>
      <c r="H534">
        <v>29.856026685612399</v>
      </c>
    </row>
    <row r="535" spans="1:8" x14ac:dyDescent="0.25">
      <c r="A535" t="s">
        <v>244</v>
      </c>
      <c r="B535" t="s">
        <v>211</v>
      </c>
      <c r="C535">
        <v>100</v>
      </c>
      <c r="D535">
        <f t="shared" si="39"/>
        <v>25</v>
      </c>
      <c r="E535">
        <f t="shared" si="40"/>
        <v>4</v>
      </c>
      <c r="F535">
        <v>25</v>
      </c>
      <c r="G535">
        <v>0</v>
      </c>
      <c r="H535">
        <v>1.7980490564890901</v>
      </c>
    </row>
    <row r="536" spans="1:8" x14ac:dyDescent="0.25">
      <c r="A536" t="s">
        <v>242</v>
      </c>
      <c r="B536" t="s">
        <v>209</v>
      </c>
      <c r="C536">
        <v>100</v>
      </c>
      <c r="D536">
        <f t="shared" si="39"/>
        <v>50</v>
      </c>
      <c r="E536">
        <f>1/0.5</f>
        <v>2</v>
      </c>
      <c r="F536">
        <v>25</v>
      </c>
      <c r="G536">
        <v>1</v>
      </c>
      <c r="H536">
        <v>51.360282136379098</v>
      </c>
    </row>
    <row r="537" spans="1:8" x14ac:dyDescent="0.25">
      <c r="A537" t="s">
        <v>243</v>
      </c>
      <c r="B537" t="s">
        <v>210</v>
      </c>
      <c r="C537">
        <v>100</v>
      </c>
      <c r="D537">
        <f t="shared" si="39"/>
        <v>50</v>
      </c>
      <c r="E537">
        <f t="shared" ref="E537:E538" si="41">1/0.5</f>
        <v>2</v>
      </c>
      <c r="F537">
        <v>25</v>
      </c>
      <c r="G537">
        <v>1</v>
      </c>
      <c r="H537">
        <v>83540.103002551798</v>
      </c>
    </row>
    <row r="538" spans="1:8" x14ac:dyDescent="0.25">
      <c r="A538" t="s">
        <v>244</v>
      </c>
      <c r="B538" t="s">
        <v>211</v>
      </c>
      <c r="C538">
        <v>100</v>
      </c>
      <c r="D538">
        <f t="shared" si="39"/>
        <v>50</v>
      </c>
      <c r="E538">
        <f t="shared" si="41"/>
        <v>2</v>
      </c>
      <c r="F538">
        <v>25</v>
      </c>
      <c r="G538">
        <v>1</v>
      </c>
      <c r="H538">
        <v>6129.8801677706197</v>
      </c>
    </row>
    <row r="539" spans="1:8" x14ac:dyDescent="0.25">
      <c r="A539" t="s">
        <v>242</v>
      </c>
      <c r="B539" t="s">
        <v>209</v>
      </c>
      <c r="C539">
        <v>100</v>
      </c>
      <c r="D539">
        <f t="shared" si="39"/>
        <v>67</v>
      </c>
      <c r="E539">
        <f>1/0.67</f>
        <v>1.4925373134328357</v>
      </c>
      <c r="F539">
        <v>25</v>
      </c>
      <c r="G539">
        <v>1</v>
      </c>
      <c r="H539">
        <v>943.53847748515898</v>
      </c>
    </row>
    <row r="540" spans="1:8" x14ac:dyDescent="0.25">
      <c r="A540" t="s">
        <v>243</v>
      </c>
      <c r="B540" t="s">
        <v>210</v>
      </c>
      <c r="C540">
        <v>100</v>
      </c>
      <c r="D540">
        <f t="shared" si="39"/>
        <v>67</v>
      </c>
      <c r="E540">
        <f t="shared" ref="E540:E541" si="42">1/0.67</f>
        <v>1.4925373134328357</v>
      </c>
      <c r="F540">
        <v>25</v>
      </c>
      <c r="G540">
        <v>1</v>
      </c>
      <c r="H540">
        <v>58943.061903343398</v>
      </c>
    </row>
    <row r="541" spans="1:8" x14ac:dyDescent="0.25">
      <c r="A541" t="s">
        <v>244</v>
      </c>
      <c r="B541" t="s">
        <v>211</v>
      </c>
      <c r="C541">
        <v>100</v>
      </c>
      <c r="D541">
        <f t="shared" si="39"/>
        <v>67</v>
      </c>
      <c r="E541">
        <f t="shared" si="42"/>
        <v>1.4925373134328357</v>
      </c>
      <c r="F541">
        <v>25</v>
      </c>
      <c r="G541">
        <v>1</v>
      </c>
      <c r="H541">
        <v>851.70355803861105</v>
      </c>
    </row>
    <row r="542" spans="1:8" x14ac:dyDescent="0.25">
      <c r="A542" t="s">
        <v>242</v>
      </c>
      <c r="B542" t="s">
        <v>209</v>
      </c>
      <c r="C542">
        <v>100</v>
      </c>
      <c r="D542">
        <f t="shared" si="39"/>
        <v>75</v>
      </c>
      <c r="E542">
        <f>1/0.75</f>
        <v>1.3333333333333333</v>
      </c>
      <c r="F542">
        <v>25</v>
      </c>
      <c r="G542">
        <v>1</v>
      </c>
      <c r="H542">
        <v>276.890268419591</v>
      </c>
    </row>
    <row r="543" spans="1:8" x14ac:dyDescent="0.25">
      <c r="A543" t="s">
        <v>243</v>
      </c>
      <c r="B543" t="s">
        <v>210</v>
      </c>
      <c r="C543">
        <v>100</v>
      </c>
      <c r="D543">
        <f t="shared" si="39"/>
        <v>75</v>
      </c>
      <c r="E543">
        <f t="shared" ref="E543:E544" si="43">1/0.75</f>
        <v>1.3333333333333333</v>
      </c>
      <c r="F543">
        <v>25</v>
      </c>
      <c r="G543">
        <v>1</v>
      </c>
      <c r="H543">
        <v>19215.595418696201</v>
      </c>
    </row>
    <row r="544" spans="1:8" x14ac:dyDescent="0.25">
      <c r="A544" t="s">
        <v>244</v>
      </c>
      <c r="B544" t="s">
        <v>211</v>
      </c>
      <c r="C544">
        <v>100</v>
      </c>
      <c r="D544">
        <f t="shared" si="39"/>
        <v>75</v>
      </c>
      <c r="E544">
        <f t="shared" si="43"/>
        <v>1.3333333333333333</v>
      </c>
      <c r="F544">
        <v>25</v>
      </c>
      <c r="G544">
        <v>1</v>
      </c>
      <c r="H544">
        <v>4684.6060713342404</v>
      </c>
    </row>
    <row r="545" spans="1:8" x14ac:dyDescent="0.25">
      <c r="A545" t="s">
        <v>242</v>
      </c>
      <c r="B545" t="s">
        <v>209</v>
      </c>
      <c r="C545">
        <v>100</v>
      </c>
      <c r="D545">
        <f t="shared" si="39"/>
        <v>100</v>
      </c>
      <c r="E545">
        <v>1</v>
      </c>
      <c r="F545">
        <v>25</v>
      </c>
      <c r="G545">
        <v>1</v>
      </c>
      <c r="H545">
        <v>228.68947209403299</v>
      </c>
    </row>
    <row r="546" spans="1:8" x14ac:dyDescent="0.25">
      <c r="A546" t="s">
        <v>243</v>
      </c>
      <c r="B546" t="s">
        <v>210</v>
      </c>
      <c r="C546">
        <v>100</v>
      </c>
      <c r="D546">
        <f t="shared" si="39"/>
        <v>100</v>
      </c>
      <c r="E546">
        <v>1</v>
      </c>
      <c r="F546">
        <v>25</v>
      </c>
      <c r="G546">
        <v>1</v>
      </c>
      <c r="H546">
        <v>4808.1587537918404</v>
      </c>
    </row>
    <row r="547" spans="1:8" x14ac:dyDescent="0.25">
      <c r="A547" t="s">
        <v>244</v>
      </c>
      <c r="B547" t="s">
        <v>211</v>
      </c>
      <c r="C547">
        <v>100</v>
      </c>
      <c r="D547">
        <f t="shared" si="39"/>
        <v>100</v>
      </c>
      <c r="E547">
        <v>1</v>
      </c>
      <c r="F547">
        <v>25</v>
      </c>
      <c r="G547">
        <v>1</v>
      </c>
      <c r="H547">
        <v>9168.7176390797704</v>
      </c>
    </row>
    <row r="548" spans="1:8" x14ac:dyDescent="0.25">
      <c r="A548" t="s">
        <v>243</v>
      </c>
      <c r="B548" t="s">
        <v>210</v>
      </c>
      <c r="C548">
        <v>100</v>
      </c>
      <c r="D548">
        <f t="shared" si="39"/>
        <v>150</v>
      </c>
      <c r="E548">
        <f t="shared" ref="E548:E549" si="44">1/1.5</f>
        <v>0.66666666666666663</v>
      </c>
      <c r="F548">
        <v>25</v>
      </c>
      <c r="G548">
        <v>1</v>
      </c>
      <c r="H548">
        <v>113.28734267102701</v>
      </c>
    </row>
    <row r="549" spans="1:8" x14ac:dyDescent="0.25">
      <c r="A549" t="s">
        <v>244</v>
      </c>
      <c r="B549" t="s">
        <v>211</v>
      </c>
      <c r="C549">
        <v>100</v>
      </c>
      <c r="D549">
        <f t="shared" si="39"/>
        <v>150</v>
      </c>
      <c r="E549">
        <f t="shared" si="44"/>
        <v>0.66666666666666663</v>
      </c>
      <c r="F549">
        <v>25</v>
      </c>
      <c r="G549">
        <v>1</v>
      </c>
      <c r="H549">
        <v>4130.6542609202297</v>
      </c>
    </row>
    <row r="550" spans="1:8" x14ac:dyDescent="0.25">
      <c r="A550" t="s">
        <v>243</v>
      </c>
      <c r="B550" t="s">
        <v>210</v>
      </c>
      <c r="C550">
        <v>100</v>
      </c>
      <c r="D550">
        <f t="shared" si="39"/>
        <v>200</v>
      </c>
      <c r="E550">
        <f>1/2</f>
        <v>0.5</v>
      </c>
      <c r="F550">
        <v>25</v>
      </c>
      <c r="G550">
        <v>1</v>
      </c>
      <c r="H550">
        <v>54.750973553362897</v>
      </c>
    </row>
    <row r="551" spans="1:8" x14ac:dyDescent="0.25">
      <c r="A551" t="s">
        <v>244</v>
      </c>
      <c r="B551" t="s">
        <v>211</v>
      </c>
      <c r="C551">
        <v>100</v>
      </c>
      <c r="D551">
        <f t="shared" si="39"/>
        <v>200</v>
      </c>
      <c r="E551">
        <f>1/2</f>
        <v>0.5</v>
      </c>
      <c r="F551">
        <v>25</v>
      </c>
      <c r="G551">
        <v>1</v>
      </c>
      <c r="H551">
        <v>7949.4988499372903</v>
      </c>
    </row>
    <row r="552" spans="1:8" ht="15" customHeight="1" x14ac:dyDescent="0.25">
      <c r="A552" t="s">
        <v>245</v>
      </c>
      <c r="B552" t="s">
        <v>248</v>
      </c>
      <c r="C552">
        <v>100</v>
      </c>
      <c r="D552">
        <v>20</v>
      </c>
      <c r="E552">
        <f>C552/D552</f>
        <v>5</v>
      </c>
      <c r="F552">
        <v>25</v>
      </c>
      <c r="G552">
        <v>1</v>
      </c>
      <c r="H552">
        <f>0.013*1000</f>
        <v>13</v>
      </c>
    </row>
    <row r="553" spans="1:8" x14ac:dyDescent="0.25">
      <c r="A553" t="s">
        <v>245</v>
      </c>
      <c r="B553" t="s">
        <v>248</v>
      </c>
      <c r="C553">
        <v>100</v>
      </c>
      <c r="D553">
        <v>40</v>
      </c>
      <c r="E553">
        <f t="shared" ref="E553:E555" si="45">C553/D553</f>
        <v>2.5</v>
      </c>
      <c r="F553">
        <v>25</v>
      </c>
      <c r="G553">
        <v>1</v>
      </c>
      <c r="H553">
        <f>1408*1000</f>
        <v>1408000</v>
      </c>
    </row>
    <row r="554" spans="1:8" x14ac:dyDescent="0.25">
      <c r="A554" t="s">
        <v>245</v>
      </c>
      <c r="B554" t="s">
        <v>248</v>
      </c>
      <c r="C554">
        <v>100</v>
      </c>
      <c r="D554">
        <v>50</v>
      </c>
      <c r="E554">
        <f t="shared" si="45"/>
        <v>2</v>
      </c>
      <c r="F554">
        <v>25</v>
      </c>
      <c r="G554">
        <v>1</v>
      </c>
      <c r="H554">
        <f>2818*1000</f>
        <v>2818000</v>
      </c>
    </row>
    <row r="555" spans="1:8" x14ac:dyDescent="0.25">
      <c r="A555" t="s">
        <v>245</v>
      </c>
      <c r="B555" t="s">
        <v>248</v>
      </c>
      <c r="C555">
        <v>100</v>
      </c>
      <c r="D555">
        <v>100</v>
      </c>
      <c r="E555">
        <f t="shared" si="45"/>
        <v>1</v>
      </c>
      <c r="F555">
        <v>25</v>
      </c>
      <c r="G555">
        <v>1</v>
      </c>
      <c r="H555">
        <f>0.3831*1000</f>
        <v>383.1</v>
      </c>
    </row>
    <row r="556" spans="1:8" x14ac:dyDescent="0.25">
      <c r="A556" t="s">
        <v>246</v>
      </c>
      <c r="B556" t="s">
        <v>249</v>
      </c>
      <c r="C556">
        <v>100</v>
      </c>
      <c r="D556">
        <v>20</v>
      </c>
      <c r="E556">
        <f>C556/D556</f>
        <v>5</v>
      </c>
      <c r="F556">
        <v>25</v>
      </c>
      <c r="G556">
        <v>0</v>
      </c>
      <c r="H556">
        <f>0.0037*1000</f>
        <v>3.7</v>
      </c>
    </row>
    <row r="557" spans="1:8" x14ac:dyDescent="0.25">
      <c r="A557" t="s">
        <v>246</v>
      </c>
      <c r="B557" t="s">
        <v>249</v>
      </c>
      <c r="C557">
        <v>100</v>
      </c>
      <c r="D557">
        <v>40</v>
      </c>
      <c r="E557">
        <f t="shared" ref="E557:E574" si="46">C557/D557</f>
        <v>2.5</v>
      </c>
      <c r="F557">
        <v>25</v>
      </c>
      <c r="G557">
        <v>1</v>
      </c>
      <c r="H557">
        <v>582500</v>
      </c>
    </row>
    <row r="558" spans="1:8" x14ac:dyDescent="0.25">
      <c r="A558" t="s">
        <v>246</v>
      </c>
      <c r="B558" t="s">
        <v>249</v>
      </c>
      <c r="C558">
        <v>100</v>
      </c>
      <c r="D558">
        <v>50</v>
      </c>
      <c r="E558">
        <f t="shared" si="46"/>
        <v>2</v>
      </c>
      <c r="F558">
        <v>25</v>
      </c>
      <c r="G558">
        <v>1</v>
      </c>
      <c r="H558">
        <f>1658*1000</f>
        <v>1658000</v>
      </c>
    </row>
    <row r="559" spans="1:8" x14ac:dyDescent="0.25">
      <c r="A559" t="s">
        <v>246</v>
      </c>
      <c r="B559" t="s">
        <v>249</v>
      </c>
      <c r="C559">
        <v>100</v>
      </c>
      <c r="D559">
        <v>100</v>
      </c>
      <c r="E559">
        <f t="shared" si="46"/>
        <v>1</v>
      </c>
      <c r="F559">
        <v>25</v>
      </c>
      <c r="G559">
        <v>0</v>
      </c>
      <c r="H559">
        <f>0.0066*1000</f>
        <v>6.6</v>
      </c>
    </row>
    <row r="560" spans="1:8" x14ac:dyDescent="0.25">
      <c r="A560" t="s">
        <v>247</v>
      </c>
      <c r="B560" t="s">
        <v>250</v>
      </c>
      <c r="C560">
        <v>100</v>
      </c>
      <c r="D560">
        <v>20</v>
      </c>
      <c r="E560">
        <f t="shared" si="46"/>
        <v>5</v>
      </c>
      <c r="F560">
        <v>25</v>
      </c>
      <c r="G560">
        <v>0</v>
      </c>
      <c r="H560">
        <v>4.5999999999999996</v>
      </c>
    </row>
    <row r="561" spans="1:8" x14ac:dyDescent="0.25">
      <c r="A561" t="s">
        <v>247</v>
      </c>
      <c r="B561" t="s">
        <v>250</v>
      </c>
      <c r="C561">
        <v>100</v>
      </c>
      <c r="D561">
        <v>40</v>
      </c>
      <c r="E561">
        <f t="shared" si="46"/>
        <v>2.5</v>
      </c>
      <c r="F561">
        <v>25</v>
      </c>
      <c r="G561">
        <v>1</v>
      </c>
      <c r="H561">
        <v>1327000</v>
      </c>
    </row>
    <row r="562" spans="1:8" x14ac:dyDescent="0.25">
      <c r="A562" t="s">
        <v>247</v>
      </c>
      <c r="B562" t="s">
        <v>250</v>
      </c>
      <c r="C562">
        <v>100</v>
      </c>
      <c r="D562">
        <v>50</v>
      </c>
      <c r="E562">
        <f t="shared" si="46"/>
        <v>2</v>
      </c>
      <c r="F562">
        <v>25</v>
      </c>
      <c r="G562">
        <v>1</v>
      </c>
      <c r="H562">
        <v>2031000</v>
      </c>
    </row>
    <row r="563" spans="1:8" x14ac:dyDescent="0.25">
      <c r="A563" t="s">
        <v>247</v>
      </c>
      <c r="B563" t="s">
        <v>250</v>
      </c>
      <c r="C563">
        <v>100</v>
      </c>
      <c r="D563">
        <v>100</v>
      </c>
      <c r="E563">
        <f t="shared" si="46"/>
        <v>1</v>
      </c>
      <c r="F563">
        <v>25</v>
      </c>
      <c r="G563">
        <v>0</v>
      </c>
      <c r="H563">
        <v>7.2</v>
      </c>
    </row>
    <row r="564" spans="1:8" ht="15" customHeight="1" x14ac:dyDescent="0.25">
      <c r="A564" t="s">
        <v>252</v>
      </c>
      <c r="B564" t="s">
        <v>251</v>
      </c>
      <c r="C564">
        <v>4</v>
      </c>
      <c r="D564">
        <v>250</v>
      </c>
      <c r="E564">
        <f t="shared" si="46"/>
        <v>1.6E-2</v>
      </c>
      <c r="F564">
        <v>30</v>
      </c>
      <c r="G564">
        <v>0</v>
      </c>
      <c r="H564">
        <v>8.7100000000000009</v>
      </c>
    </row>
    <row r="565" spans="1:8" x14ac:dyDescent="0.25">
      <c r="A565" t="s">
        <v>252</v>
      </c>
      <c r="B565" t="s">
        <v>251</v>
      </c>
      <c r="C565">
        <v>10</v>
      </c>
      <c r="D565">
        <v>250</v>
      </c>
      <c r="E565">
        <f t="shared" si="46"/>
        <v>0.04</v>
      </c>
      <c r="F565">
        <v>30</v>
      </c>
      <c r="G565">
        <v>1</v>
      </c>
      <c r="H565">
        <v>59.7</v>
      </c>
    </row>
    <row r="566" spans="1:8" x14ac:dyDescent="0.25">
      <c r="A566" t="s">
        <v>252</v>
      </c>
      <c r="B566" t="s">
        <v>251</v>
      </c>
      <c r="C566">
        <v>4</v>
      </c>
      <c r="D566">
        <v>250</v>
      </c>
      <c r="E566">
        <f t="shared" si="46"/>
        <v>1.6E-2</v>
      </c>
      <c r="F566">
        <v>35</v>
      </c>
      <c r="G566">
        <v>0</v>
      </c>
      <c r="H566">
        <v>4.2699999999999996</v>
      </c>
    </row>
    <row r="567" spans="1:8" x14ac:dyDescent="0.25">
      <c r="A567" t="s">
        <v>252</v>
      </c>
      <c r="B567" t="s">
        <v>251</v>
      </c>
      <c r="C567">
        <v>10</v>
      </c>
      <c r="D567">
        <v>250</v>
      </c>
      <c r="E567">
        <f t="shared" si="46"/>
        <v>0.04</v>
      </c>
      <c r="F567">
        <v>35</v>
      </c>
      <c r="G567">
        <v>1</v>
      </c>
      <c r="H567">
        <v>23.6</v>
      </c>
    </row>
    <row r="568" spans="1:8" x14ac:dyDescent="0.25">
      <c r="A568" t="s">
        <v>252</v>
      </c>
      <c r="B568" t="s">
        <v>251</v>
      </c>
      <c r="C568">
        <v>4</v>
      </c>
      <c r="D568">
        <v>250</v>
      </c>
      <c r="E568">
        <f t="shared" si="46"/>
        <v>1.6E-2</v>
      </c>
      <c r="F568">
        <v>40</v>
      </c>
      <c r="G568">
        <v>0</v>
      </c>
      <c r="H568">
        <v>2.2200000000000002</v>
      </c>
    </row>
    <row r="569" spans="1:8" x14ac:dyDescent="0.25">
      <c r="A569" t="s">
        <v>252</v>
      </c>
      <c r="B569" t="s">
        <v>251</v>
      </c>
      <c r="C569">
        <v>10</v>
      </c>
      <c r="D569">
        <v>250</v>
      </c>
      <c r="E569">
        <f t="shared" si="46"/>
        <v>0.04</v>
      </c>
      <c r="F569">
        <v>40</v>
      </c>
      <c r="G569">
        <v>1</v>
      </c>
      <c r="H569">
        <v>11.08</v>
      </c>
    </row>
    <row r="570" spans="1:8" x14ac:dyDescent="0.25">
      <c r="A570" t="s">
        <v>252</v>
      </c>
      <c r="B570" t="s">
        <v>251</v>
      </c>
      <c r="C570">
        <v>4</v>
      </c>
      <c r="D570">
        <v>250</v>
      </c>
      <c r="E570">
        <f t="shared" si="46"/>
        <v>1.6E-2</v>
      </c>
      <c r="F570">
        <v>45</v>
      </c>
      <c r="G570">
        <v>0</v>
      </c>
      <c r="H570">
        <v>1.81</v>
      </c>
    </row>
    <row r="571" spans="1:8" x14ac:dyDescent="0.25">
      <c r="A571" t="s">
        <v>252</v>
      </c>
      <c r="B571" t="s">
        <v>251</v>
      </c>
      <c r="C571">
        <v>10</v>
      </c>
      <c r="D571">
        <v>250</v>
      </c>
      <c r="E571">
        <f t="shared" si="46"/>
        <v>0.04</v>
      </c>
      <c r="F571">
        <v>45</v>
      </c>
      <c r="G571">
        <v>0</v>
      </c>
      <c r="H571">
        <v>5.4</v>
      </c>
    </row>
    <row r="572" spans="1:8" x14ac:dyDescent="0.25">
      <c r="A572" t="s">
        <v>234</v>
      </c>
      <c r="B572" t="s">
        <v>194</v>
      </c>
      <c r="C572">
        <v>50</v>
      </c>
      <c r="D572">
        <v>57</v>
      </c>
      <c r="E572">
        <f t="shared" si="46"/>
        <v>0.8771929824561403</v>
      </c>
      <c r="F572">
        <v>25</v>
      </c>
      <c r="G572">
        <v>0</v>
      </c>
      <c r="H572">
        <v>2</v>
      </c>
    </row>
    <row r="573" spans="1:8" ht="15" customHeight="1" x14ac:dyDescent="0.25">
      <c r="A573" t="s">
        <v>234</v>
      </c>
      <c r="B573" t="s">
        <v>194</v>
      </c>
      <c r="C573">
        <v>50</v>
      </c>
      <c r="D573">
        <v>113</v>
      </c>
      <c r="E573">
        <f t="shared" si="46"/>
        <v>0.44247787610619471</v>
      </c>
      <c r="F573">
        <v>25</v>
      </c>
      <c r="G573">
        <v>0</v>
      </c>
      <c r="H573">
        <v>2.75</v>
      </c>
    </row>
    <row r="574" spans="1:8" x14ac:dyDescent="0.25">
      <c r="A574" t="s">
        <v>234</v>
      </c>
      <c r="B574" t="s">
        <v>194</v>
      </c>
      <c r="C574">
        <v>50</v>
      </c>
      <c r="D574">
        <v>170.5</v>
      </c>
      <c r="E574">
        <f t="shared" si="46"/>
        <v>0.2932551319648094</v>
      </c>
      <c r="F574">
        <v>25</v>
      </c>
      <c r="G574">
        <v>0</v>
      </c>
      <c r="H574">
        <v>2.75</v>
      </c>
    </row>
    <row r="575" spans="1:8" x14ac:dyDescent="0.25">
      <c r="A575" t="s">
        <v>234</v>
      </c>
      <c r="B575" t="s">
        <v>194</v>
      </c>
      <c r="C575">
        <v>50</v>
      </c>
      <c r="D575">
        <v>57</v>
      </c>
      <c r="E575">
        <f t="shared" ref="E575:E606" si="47">C575/D575</f>
        <v>0.8771929824561403</v>
      </c>
      <c r="F575">
        <v>30</v>
      </c>
      <c r="G575">
        <v>0</v>
      </c>
      <c r="H575">
        <v>1.75</v>
      </c>
    </row>
    <row r="576" spans="1:8" x14ac:dyDescent="0.25">
      <c r="A576" t="s">
        <v>234</v>
      </c>
      <c r="B576" t="s">
        <v>194</v>
      </c>
      <c r="C576">
        <v>50</v>
      </c>
      <c r="D576">
        <v>113</v>
      </c>
      <c r="E576">
        <f t="shared" si="47"/>
        <v>0.44247787610619471</v>
      </c>
      <c r="F576">
        <v>30</v>
      </c>
      <c r="G576">
        <v>0</v>
      </c>
      <c r="H576">
        <v>1.43</v>
      </c>
    </row>
    <row r="577" spans="1:8" x14ac:dyDescent="0.25">
      <c r="A577" t="s">
        <v>234</v>
      </c>
      <c r="B577" t="s">
        <v>194</v>
      </c>
      <c r="C577">
        <v>50</v>
      </c>
      <c r="D577">
        <v>170.5</v>
      </c>
      <c r="E577">
        <f t="shared" si="47"/>
        <v>0.2932551319648094</v>
      </c>
      <c r="F577">
        <v>30</v>
      </c>
      <c r="G577">
        <v>0</v>
      </c>
      <c r="H577">
        <v>1.22</v>
      </c>
    </row>
    <row r="578" spans="1:8" ht="15" customHeight="1" x14ac:dyDescent="0.25">
      <c r="A578" t="s">
        <v>253</v>
      </c>
      <c r="B578" t="s">
        <v>254</v>
      </c>
      <c r="C578">
        <v>60</v>
      </c>
      <c r="D578">
        <v>17.114754098360599</v>
      </c>
      <c r="E578">
        <f t="shared" si="47"/>
        <v>3.505747126436793</v>
      </c>
      <c r="F578">
        <v>25</v>
      </c>
      <c r="G578">
        <v>0</v>
      </c>
      <c r="H578">
        <v>5.0159057620259704</v>
      </c>
    </row>
    <row r="579" spans="1:8" x14ac:dyDescent="0.25">
      <c r="A579" t="s">
        <v>253</v>
      </c>
      <c r="B579" t="s">
        <v>254</v>
      </c>
      <c r="C579">
        <v>60</v>
      </c>
      <c r="D579">
        <v>28.327868852459002</v>
      </c>
      <c r="E579">
        <f t="shared" si="47"/>
        <v>2.1180555555555567</v>
      </c>
      <c r="F579">
        <v>25</v>
      </c>
      <c r="G579">
        <v>1</v>
      </c>
      <c r="H579">
        <v>569.714248726807</v>
      </c>
    </row>
    <row r="580" spans="1:8" x14ac:dyDescent="0.25">
      <c r="A580" t="s">
        <v>253</v>
      </c>
      <c r="B580" t="s">
        <v>254</v>
      </c>
      <c r="C580">
        <v>60</v>
      </c>
      <c r="D580">
        <v>37.573770491803202</v>
      </c>
      <c r="E580">
        <f t="shared" si="47"/>
        <v>1.5968586387434587</v>
      </c>
      <c r="F580">
        <v>25</v>
      </c>
      <c r="G580">
        <v>1</v>
      </c>
      <c r="H580">
        <v>9415.084904314399</v>
      </c>
    </row>
    <row r="581" spans="1:8" x14ac:dyDescent="0.25">
      <c r="A581" t="s">
        <v>253</v>
      </c>
      <c r="B581" t="s">
        <v>254</v>
      </c>
      <c r="C581">
        <v>60</v>
      </c>
      <c r="D581">
        <v>54.0983606557377</v>
      </c>
      <c r="E581">
        <f t="shared" si="47"/>
        <v>1.1090909090909091</v>
      </c>
      <c r="F581">
        <v>25</v>
      </c>
      <c r="G581">
        <v>1</v>
      </c>
      <c r="H581">
        <v>8913.8882713339208</v>
      </c>
    </row>
    <row r="582" spans="1:8" x14ac:dyDescent="0.25">
      <c r="A582" t="s">
        <v>253</v>
      </c>
      <c r="B582" t="s">
        <v>254</v>
      </c>
      <c r="C582">
        <v>60</v>
      </c>
      <c r="D582">
        <v>65.508196721311407</v>
      </c>
      <c r="E582">
        <f t="shared" si="47"/>
        <v>0.91591591591591692</v>
      </c>
      <c r="F582">
        <v>25</v>
      </c>
      <c r="G582">
        <v>1</v>
      </c>
      <c r="H582">
        <v>6943.0128809192202</v>
      </c>
    </row>
    <row r="583" spans="1:8" ht="15" customHeight="1" x14ac:dyDescent="0.25">
      <c r="A583" t="s">
        <v>255</v>
      </c>
      <c r="B583" t="s">
        <v>256</v>
      </c>
      <c r="C583">
        <f>100-D583</f>
        <v>90.066225165562912</v>
      </c>
      <c r="D583">
        <v>9.9337748344370898</v>
      </c>
      <c r="E583">
        <f t="shared" si="47"/>
        <v>9.0666666666666629</v>
      </c>
      <c r="F583">
        <v>25</v>
      </c>
      <c r="G583">
        <v>0</v>
      </c>
      <c r="H583">
        <v>2.7825594022071201</v>
      </c>
    </row>
    <row r="584" spans="1:8" x14ac:dyDescent="0.25">
      <c r="A584" t="s">
        <v>255</v>
      </c>
      <c r="B584" t="s">
        <v>256</v>
      </c>
      <c r="C584">
        <f t="shared" ref="C584:C587" si="48">100-D584</f>
        <v>79.801324503311292</v>
      </c>
      <c r="D584">
        <v>20.198675496688701</v>
      </c>
      <c r="E584">
        <f t="shared" si="47"/>
        <v>3.9508196721311575</v>
      </c>
      <c r="F584">
        <v>25</v>
      </c>
      <c r="G584">
        <v>1</v>
      </c>
      <c r="H584">
        <v>53.505085418733202</v>
      </c>
    </row>
    <row r="585" spans="1:8" x14ac:dyDescent="0.25">
      <c r="A585" t="s">
        <v>255</v>
      </c>
      <c r="B585" t="s">
        <v>256</v>
      </c>
      <c r="C585">
        <f t="shared" si="48"/>
        <v>73.068432671081695</v>
      </c>
      <c r="D585">
        <v>26.931567328918298</v>
      </c>
      <c r="E585">
        <f t="shared" si="47"/>
        <v>2.7131147540983638</v>
      </c>
      <c r="F585">
        <v>25</v>
      </c>
      <c r="G585">
        <v>1</v>
      </c>
      <c r="H585">
        <v>13287.913432286799</v>
      </c>
    </row>
    <row r="586" spans="1:8" x14ac:dyDescent="0.25">
      <c r="A586" t="s">
        <v>255</v>
      </c>
      <c r="B586" t="s">
        <v>256</v>
      </c>
      <c r="C586">
        <f t="shared" si="48"/>
        <v>64.900662251655703</v>
      </c>
      <c r="D586">
        <v>35.099337748344297</v>
      </c>
      <c r="E586">
        <f t="shared" si="47"/>
        <v>1.8490566037735909</v>
      </c>
      <c r="F586">
        <v>25</v>
      </c>
      <c r="G586">
        <v>1</v>
      </c>
      <c r="H586">
        <v>2035.3634682404199</v>
      </c>
    </row>
    <row r="587" spans="1:8" x14ac:dyDescent="0.25">
      <c r="A587" t="s">
        <v>255</v>
      </c>
      <c r="B587" t="s">
        <v>256</v>
      </c>
      <c r="C587">
        <f t="shared" si="48"/>
        <v>59.713024282560802</v>
      </c>
      <c r="D587">
        <v>40.286975717439198</v>
      </c>
      <c r="E587">
        <f t="shared" si="47"/>
        <v>1.4821917808219238</v>
      </c>
      <c r="F587">
        <v>25</v>
      </c>
      <c r="G587">
        <v>1</v>
      </c>
      <c r="H587">
        <v>1089.0229622637301</v>
      </c>
    </row>
    <row r="588" spans="1:8" ht="15" customHeight="1" x14ac:dyDescent="0.25">
      <c r="A588" t="s">
        <v>257</v>
      </c>
      <c r="B588" t="s">
        <v>258</v>
      </c>
      <c r="C588">
        <f>100-D588</f>
        <v>89.845932621199694</v>
      </c>
      <c r="D588">
        <v>10.154067378800299</v>
      </c>
      <c r="E588">
        <f t="shared" si="47"/>
        <v>8.8482702812057727</v>
      </c>
      <c r="F588">
        <v>25</v>
      </c>
      <c r="G588">
        <v>0</v>
      </c>
      <c r="H588">
        <v>1.3785225007599999</v>
      </c>
    </row>
    <row r="589" spans="1:8" x14ac:dyDescent="0.25">
      <c r="A589" t="s">
        <v>257</v>
      </c>
      <c r="B589" t="s">
        <v>258</v>
      </c>
      <c r="C589">
        <f t="shared" ref="C589:C593" si="49">100-D589</f>
        <v>84.8192276088743</v>
      </c>
      <c r="D589">
        <v>15.1807723911257</v>
      </c>
      <c r="E589">
        <f t="shared" si="47"/>
        <v>5.5872801082544061</v>
      </c>
      <c r="F589">
        <v>25</v>
      </c>
      <c r="G589">
        <v>0</v>
      </c>
      <c r="H589">
        <v>2.84346744757267</v>
      </c>
    </row>
    <row r="590" spans="1:8" x14ac:dyDescent="0.25">
      <c r="A590" t="s">
        <v>257</v>
      </c>
      <c r="B590" t="s">
        <v>258</v>
      </c>
      <c r="C590">
        <f t="shared" si="49"/>
        <v>79.552177485620405</v>
      </c>
      <c r="D590">
        <v>20.447822514379599</v>
      </c>
      <c r="E590">
        <f t="shared" si="47"/>
        <v>3.8904962829013519</v>
      </c>
      <c r="F590">
        <v>25</v>
      </c>
      <c r="G590">
        <v>1</v>
      </c>
      <c r="H590">
        <v>39.6453518087473</v>
      </c>
    </row>
    <row r="591" spans="1:8" x14ac:dyDescent="0.25">
      <c r="A591" t="s">
        <v>257</v>
      </c>
      <c r="B591" t="s">
        <v>258</v>
      </c>
      <c r="C591">
        <f t="shared" si="49"/>
        <v>76.4276910435498</v>
      </c>
      <c r="D591">
        <v>23.5723089564502</v>
      </c>
      <c r="E591">
        <f t="shared" si="47"/>
        <v>3.2422657952069875</v>
      </c>
      <c r="F591">
        <v>25</v>
      </c>
      <c r="G591">
        <v>1</v>
      </c>
      <c r="H591">
        <v>770.93409949018996</v>
      </c>
    </row>
    <row r="592" spans="1:8" x14ac:dyDescent="0.25">
      <c r="A592" t="s">
        <v>257</v>
      </c>
      <c r="B592" t="s">
        <v>258</v>
      </c>
      <c r="C592">
        <f t="shared" si="49"/>
        <v>74.172144617912892</v>
      </c>
      <c r="D592">
        <v>25.827855382087101</v>
      </c>
      <c r="E592">
        <f t="shared" si="47"/>
        <v>2.8717887536785169</v>
      </c>
      <c r="F592">
        <v>25</v>
      </c>
      <c r="G592">
        <v>1</v>
      </c>
      <c r="H592">
        <v>7374.0737605496997</v>
      </c>
    </row>
    <row r="593" spans="1:8" x14ac:dyDescent="0.25">
      <c r="A593" t="s">
        <v>257</v>
      </c>
      <c r="B593" t="s">
        <v>258</v>
      </c>
      <c r="C593">
        <f t="shared" si="49"/>
        <v>72.204190632703401</v>
      </c>
      <c r="D593">
        <v>27.795809367296599</v>
      </c>
      <c r="E593">
        <f t="shared" si="47"/>
        <v>2.5976646219791633</v>
      </c>
      <c r="F593">
        <v>25</v>
      </c>
      <c r="G593">
        <v>1</v>
      </c>
      <c r="H593">
        <v>5715.48201160394</v>
      </c>
    </row>
    <row r="594" spans="1:8" ht="15" customHeight="1" x14ac:dyDescent="0.25">
      <c r="A594" t="s">
        <v>259</v>
      </c>
      <c r="B594" t="s">
        <v>260</v>
      </c>
      <c r="C594">
        <v>100</v>
      </c>
      <c r="D594">
        <v>25</v>
      </c>
      <c r="E594">
        <f t="shared" si="47"/>
        <v>4</v>
      </c>
      <c r="F594">
        <v>25</v>
      </c>
      <c r="G594">
        <v>1</v>
      </c>
      <c r="H594">
        <v>391.24095645155398</v>
      </c>
    </row>
    <row r="595" spans="1:8" x14ac:dyDescent="0.25">
      <c r="A595" t="s">
        <v>259</v>
      </c>
      <c r="B595" t="s">
        <v>260</v>
      </c>
      <c r="C595">
        <v>100</v>
      </c>
      <c r="D595">
        <v>20</v>
      </c>
      <c r="E595">
        <f t="shared" si="47"/>
        <v>5</v>
      </c>
      <c r="F595">
        <v>25</v>
      </c>
      <c r="G595">
        <v>1</v>
      </c>
      <c r="H595">
        <v>283569.69995563204</v>
      </c>
    </row>
    <row r="596" spans="1:8" x14ac:dyDescent="0.25">
      <c r="A596" t="s">
        <v>259</v>
      </c>
      <c r="B596" t="s">
        <v>260</v>
      </c>
      <c r="C596">
        <v>50</v>
      </c>
      <c r="D596">
        <v>15</v>
      </c>
      <c r="E596">
        <f t="shared" si="47"/>
        <v>3.3333333333333335</v>
      </c>
      <c r="F596">
        <v>25</v>
      </c>
      <c r="G596">
        <v>1</v>
      </c>
      <c r="H596">
        <v>160148.616398871</v>
      </c>
    </row>
    <row r="597" spans="1:8" x14ac:dyDescent="0.25">
      <c r="A597" t="s">
        <v>259</v>
      </c>
      <c r="B597" t="s">
        <v>260</v>
      </c>
      <c r="C597">
        <v>100</v>
      </c>
      <c r="D597">
        <v>10</v>
      </c>
      <c r="E597">
        <f t="shared" si="47"/>
        <v>10</v>
      </c>
      <c r="F597">
        <v>25</v>
      </c>
      <c r="G597">
        <v>1</v>
      </c>
      <c r="H597">
        <v>81323.795818588391</v>
      </c>
    </row>
    <row r="598" spans="1:8" x14ac:dyDescent="0.25">
      <c r="A598" t="s">
        <v>259</v>
      </c>
      <c r="B598" t="s">
        <v>260</v>
      </c>
      <c r="C598">
        <v>25</v>
      </c>
      <c r="D598">
        <v>10</v>
      </c>
      <c r="E598">
        <f t="shared" si="47"/>
        <v>2.5</v>
      </c>
      <c r="F598">
        <v>25</v>
      </c>
      <c r="G598">
        <v>1</v>
      </c>
      <c r="H598">
        <v>31007.050317474299</v>
      </c>
    </row>
    <row r="599" spans="1:8" x14ac:dyDescent="0.25">
      <c r="A599" t="s">
        <v>259</v>
      </c>
      <c r="B599" t="s">
        <v>260</v>
      </c>
      <c r="C599">
        <v>25</v>
      </c>
      <c r="D599">
        <v>5</v>
      </c>
      <c r="E599">
        <f t="shared" si="47"/>
        <v>5</v>
      </c>
      <c r="F599">
        <v>25</v>
      </c>
      <c r="G599">
        <v>1</v>
      </c>
      <c r="H599">
        <v>20203.279233481102</v>
      </c>
    </row>
    <row r="600" spans="1:8" x14ac:dyDescent="0.25">
      <c r="A600" t="s">
        <v>259</v>
      </c>
      <c r="B600" t="s">
        <v>260</v>
      </c>
      <c r="C600">
        <v>100</v>
      </c>
      <c r="D600">
        <v>25</v>
      </c>
      <c r="E600">
        <f t="shared" si="47"/>
        <v>4</v>
      </c>
      <c r="F600">
        <v>30</v>
      </c>
      <c r="G600">
        <v>1</v>
      </c>
      <c r="H600">
        <v>241487.88800838901</v>
      </c>
    </row>
    <row r="601" spans="1:8" x14ac:dyDescent="0.25">
      <c r="A601" t="s">
        <v>259</v>
      </c>
      <c r="B601" t="s">
        <v>260</v>
      </c>
      <c r="C601">
        <v>100</v>
      </c>
      <c r="D601">
        <v>20</v>
      </c>
      <c r="E601">
        <f t="shared" si="47"/>
        <v>5</v>
      </c>
      <c r="F601">
        <v>30</v>
      </c>
      <c r="G601">
        <v>1</v>
      </c>
      <c r="H601">
        <v>141366.699530613</v>
      </c>
    </row>
    <row r="602" spans="1:8" x14ac:dyDescent="0.25">
      <c r="A602" t="s">
        <v>259</v>
      </c>
      <c r="B602" t="s">
        <v>260</v>
      </c>
      <c r="C602">
        <v>50</v>
      </c>
      <c r="D602">
        <v>10</v>
      </c>
      <c r="E602">
        <f t="shared" si="47"/>
        <v>5</v>
      </c>
      <c r="F602">
        <v>30</v>
      </c>
      <c r="G602">
        <v>1</v>
      </c>
      <c r="H602">
        <v>55880.915436266907</v>
      </c>
    </row>
    <row r="603" spans="1:8" x14ac:dyDescent="0.25">
      <c r="A603" t="s">
        <v>259</v>
      </c>
      <c r="B603" t="s">
        <v>260</v>
      </c>
      <c r="C603">
        <v>100</v>
      </c>
      <c r="D603">
        <v>15</v>
      </c>
      <c r="E603">
        <f t="shared" si="47"/>
        <v>6.666666666666667</v>
      </c>
      <c r="F603">
        <v>30</v>
      </c>
      <c r="G603">
        <v>1</v>
      </c>
      <c r="H603">
        <v>21322.938524639198</v>
      </c>
    </row>
    <row r="604" spans="1:8" x14ac:dyDescent="0.25">
      <c r="A604" t="s">
        <v>259</v>
      </c>
      <c r="B604" t="s">
        <v>260</v>
      </c>
      <c r="C604">
        <v>25</v>
      </c>
      <c r="D604">
        <v>5</v>
      </c>
      <c r="E604">
        <f t="shared" si="47"/>
        <v>5</v>
      </c>
      <c r="F604">
        <v>30</v>
      </c>
      <c r="G604">
        <v>1</v>
      </c>
      <c r="H604">
        <v>3213.7068680277603</v>
      </c>
    </row>
    <row r="605" spans="1:8" x14ac:dyDescent="0.25">
      <c r="A605" t="s">
        <v>259</v>
      </c>
      <c r="B605" t="s">
        <v>260</v>
      </c>
      <c r="C605">
        <v>100</v>
      </c>
      <c r="D605">
        <v>15</v>
      </c>
      <c r="E605">
        <f t="shared" si="47"/>
        <v>6.666666666666667</v>
      </c>
      <c r="F605">
        <v>30</v>
      </c>
      <c r="G605">
        <v>1</v>
      </c>
      <c r="H605">
        <v>41.373410807913601</v>
      </c>
    </row>
    <row r="606" spans="1:8" x14ac:dyDescent="0.25">
      <c r="A606" t="s">
        <v>259</v>
      </c>
      <c r="B606" t="s">
        <v>260</v>
      </c>
      <c r="C606">
        <v>100</v>
      </c>
      <c r="D606">
        <v>10</v>
      </c>
      <c r="E606">
        <f t="shared" si="47"/>
        <v>10</v>
      </c>
      <c r="F606">
        <v>30</v>
      </c>
      <c r="G606">
        <v>0</v>
      </c>
      <c r="H606">
        <v>1.7900462893615299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2024-07-30T18:59:07Z</dcterms:modified>
</cp:coreProperties>
</file>