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jj7sd4\Downloads\startCenterProjects\Audi CPD\Translated_sheets\"/>
    </mc:Choice>
  </mc:AlternateContent>
  <workbookProtection workbookAlgorithmName="SHA-512" workbookHashValue="nlhlDOJG5LSby2gH2LJth447aFct4wTcgMOWtW4quON3AcQSVqdP9CdXBfvG9cABMnPT4pXHRa1YEAtztkjn5w==" workbookSaltValue="exmrD2aP6BlJeySb87zdpw==" workbookSpinCount="100000" lockStructure="1"/>
  <bookViews>
    <workbookView xWindow="5270" yWindow="4250" windowWidth="28040" windowHeight="15890"/>
  </bookViews>
  <sheets>
    <sheet name="05_CPD-LAH.8B3.907_Modul-Dia-Ko" sheetId="1" r:id="rId1"/>
    <sheet name="Status" sheetId="2" r:id="rId2"/>
    <sheet name="Misc" sheetId="3" r:id="rId3"/>
  </sheets>
  <definedNames>
    <definedName name="_xlnm._FilterDatabase" localSheetId="0" hidden="1">'05_CPD-LAH.8B3.907_Modul-Dia-Ko'!$A$1:$P$1</definedName>
    <definedName name="_xlnm.Print_Area" localSheetId="0">'05_CPD-LAH.8B3.907_Modul-Dia-Ko'!$A$1:$J$114</definedName>
  </definedNames>
  <calcPr calcId="17102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3" i="1" l="1"/>
  <c r="P4" i="1" s="1"/>
  <c r="P5" i="1" s="1"/>
  <c r="P6" i="1"/>
  <c r="P7" i="1" s="1"/>
  <c r="P8" i="1" s="1"/>
  <c r="P9" i="1"/>
  <c r="P10" i="1"/>
  <c r="P11" i="1" s="1"/>
  <c r="P12" i="1" s="1"/>
  <c r="P13" i="1" s="1"/>
  <c r="P14" i="1" s="1"/>
  <c r="P15" i="1" s="1"/>
  <c r="P16" i="1" s="1"/>
  <c r="P17" i="1" s="1"/>
  <c r="P18" i="1" s="1"/>
  <c r="P19" i="1" s="1"/>
  <c r="P20" i="1" s="1"/>
  <c r="P21" i="1" s="1"/>
  <c r="P22" i="1"/>
  <c r="P23" i="1" s="1"/>
  <c r="P24" i="1" s="1"/>
  <c r="P25" i="1" s="1"/>
  <c r="P26" i="1" s="1"/>
  <c r="P27" i="1" s="1"/>
  <c r="P28" i="1" s="1"/>
  <c r="P29" i="1"/>
  <c r="P30" i="1" s="1"/>
  <c r="P31" i="1"/>
  <c r="P32" i="1" s="1"/>
  <c r="P33" i="1"/>
  <c r="P34" i="1"/>
  <c r="P35" i="1" s="1"/>
  <c r="P36" i="1" s="1"/>
  <c r="P37" i="1" s="1"/>
  <c r="P38" i="1" s="1"/>
  <c r="P39" i="1" s="1"/>
  <c r="P40" i="1" s="1"/>
  <c r="P41" i="1" s="1"/>
  <c r="P42" i="1" s="1"/>
  <c r="P43" i="1" s="1"/>
  <c r="P44" i="1" s="1"/>
  <c r="P45" i="1" s="1"/>
  <c r="P46" i="1" s="1"/>
  <c r="P47" i="1" s="1"/>
  <c r="P48" i="1"/>
  <c r="P49" i="1"/>
  <c r="P50" i="1"/>
  <c r="P51" i="1" s="1"/>
  <c r="P52" i="1" s="1"/>
  <c r="P53" i="1" s="1"/>
  <c r="P54" i="1" s="1"/>
  <c r="P55" i="1" s="1"/>
  <c r="P56" i="1" s="1"/>
  <c r="P57" i="1" s="1"/>
  <c r="P58" i="1" s="1"/>
  <c r="P59" i="1" s="1"/>
  <c r="P60" i="1" s="1"/>
  <c r="P61" i="1" s="1"/>
  <c r="P62" i="1" s="1"/>
  <c r="P63" i="1" s="1"/>
  <c r="P64" i="1" s="1"/>
  <c r="P65" i="1" s="1"/>
  <c r="P66" i="1" s="1"/>
  <c r="P67" i="1" s="1"/>
  <c r="P68" i="1" s="1"/>
  <c r="P69" i="1" s="1"/>
  <c r="P70" i="1" s="1"/>
  <c r="P71" i="1" s="1"/>
  <c r="P72" i="1"/>
  <c r="P73" i="1" s="1"/>
  <c r="P74" i="1" s="1"/>
  <c r="P75" i="1" s="1"/>
  <c r="P76" i="1" s="1"/>
  <c r="P77" i="1" s="1"/>
  <c r="P78" i="1"/>
  <c r="P79" i="1" s="1"/>
  <c r="P80" i="1" s="1"/>
  <c r="P81" i="1" s="1"/>
  <c r="P82" i="1" s="1"/>
  <c r="P83" i="1" s="1"/>
  <c r="P84" i="1" s="1"/>
  <c r="P85" i="1" s="1"/>
  <c r="P86" i="1" s="1"/>
  <c r="P87" i="1" s="1"/>
  <c r="P88" i="1" s="1"/>
  <c r="P89" i="1" s="1"/>
  <c r="P90" i="1" s="1"/>
  <c r="P91" i="1"/>
  <c r="P92" i="1" s="1"/>
  <c r="P93" i="1" s="1"/>
  <c r="P94" i="1" s="1"/>
  <c r="P95" i="1" s="1"/>
  <c r="P96" i="1" s="1"/>
  <c r="P97" i="1" s="1"/>
  <c r="P98" i="1" s="1"/>
  <c r="P99" i="1" s="1"/>
  <c r="P100" i="1" s="1"/>
  <c r="P101" i="1" s="1"/>
  <c r="P102" i="1" s="1"/>
  <c r="P103" i="1" s="1"/>
  <c r="P104" i="1"/>
  <c r="P105" i="1"/>
  <c r="P106" i="1"/>
  <c r="P107" i="1" s="1"/>
  <c r="P108" i="1" s="1"/>
  <c r="P109" i="1"/>
  <c r="P110" i="1" s="1"/>
  <c r="P111" i="1" s="1"/>
  <c r="P112" i="1" s="1"/>
  <c r="P113" i="1"/>
  <c r="P114" i="1"/>
  <c r="O18" i="2" l="1"/>
  <c r="O17" i="2"/>
  <c r="O16" i="2"/>
  <c r="O15" i="2"/>
  <c r="O9" i="2"/>
  <c r="O8" i="2"/>
  <c r="O7" i="2"/>
  <c r="O6" i="2"/>
  <c r="O5" i="2"/>
  <c r="O4" i="2"/>
  <c r="O19" i="2" l="1"/>
  <c r="O10" i="2" l="1"/>
  <c r="P10" i="2" l="1"/>
  <c r="P9" i="2"/>
  <c r="P7" i="2"/>
  <c r="P5" i="2"/>
  <c r="P8" i="2"/>
  <c r="P4" i="2"/>
  <c r="P6" i="2"/>
</calcChain>
</file>

<file path=xl/sharedStrings.xml><?xml version="1.0" encoding="utf-8"?>
<sst xmlns="http://schemas.openxmlformats.org/spreadsheetml/2006/main" count="834" uniqueCount="380">
  <si>
    <t>KSD-Anf_3608</t>
  </si>
  <si>
    <t>neu/geändert</t>
  </si>
  <si>
    <t>gültig</t>
  </si>
  <si>
    <t>Information</t>
  </si>
  <si>
    <r>
      <t>1 Informationen</t>
    </r>
    <r>
      <rPr>
        <sz val="11"/>
        <color theme="1"/>
        <rFont val="Calibri"/>
        <family val="2"/>
        <scheme val="minor"/>
      </rPr>
      <t xml:space="preserve">
</t>
    </r>
  </si>
  <si>
    <t>KSD-Anf_1</t>
  </si>
  <si>
    <t>Überschrift</t>
  </si>
  <si>
    <t>Verwendete Abkürzungen und Begriffe sind dem Dokument "Diagnoseglossar" zu entnehmen.</t>
  </si>
  <si>
    <t>KSD-Anf_2750</t>
  </si>
  <si>
    <t>In diesem Modul wird für den auf der Auftraggeberseite verantwortlichen Entwickler der Begriff "Bauteilsachbearbeiter" mit der Abkürzung "BSB" verwendet.
Diese Bezeichnung entspricht den Rollen "Bauteil-Verantwortlicher, BT-V" bei Volkswagen bzw. "Steuergeräte Sachbearbeiter, SSB" bei Audi.
Für Aggregate Steuergeräte (EA) ist zusätzlich die Rolle "Funktionsverantwortlicher" eingeschlossen. 
Abweichende Zuständigkeiten sind über den BSB zu klären und im BT-LAH Modul Komponentenspezifische Diagnoseanforderungen zu dokumentieren.</t>
  </si>
  <si>
    <t>KSD-Anf_2872</t>
  </si>
  <si>
    <r>
      <t>2 Vorgaben für die Beschreibung der Diagnosedaten</t>
    </r>
    <r>
      <rPr>
        <sz val="11"/>
        <color theme="1"/>
        <rFont val="Calibri"/>
        <family val="2"/>
        <scheme val="minor"/>
      </rPr>
      <t xml:space="preserve">
</t>
    </r>
  </si>
  <si>
    <t>KSD-Anf_3589</t>
  </si>
  <si>
    <t>Die Diagnoseobjekte sind gemäß der Beschreibung in &lt;ODX&gt; umzusetzen.</t>
  </si>
  <si>
    <t>KSD-Anf_3590</t>
  </si>
  <si>
    <t>Anforderung</t>
  </si>
  <si>
    <t>Eine Diagnose-FMEA &lt;muss&gt; durchgeführt werden (gem. Verfahrensanweisung Diagnose-FMEA).</t>
  </si>
  <si>
    <t>KSD-Anf_3594</t>
  </si>
  <si>
    <r>
      <t>3 Randbedingungen / Kommunikation</t>
    </r>
    <r>
      <rPr>
        <sz val="11"/>
        <color theme="1"/>
        <rFont val="Calibri"/>
        <family val="2"/>
        <scheme val="minor"/>
      </rPr>
      <t xml:space="preserve">
</t>
    </r>
  </si>
  <si>
    <t>KSD-Anf_3</t>
  </si>
  <si>
    <r>
      <t>3.1 Allgemeine Systemeigenschaften</t>
    </r>
    <r>
      <rPr>
        <sz val="11"/>
        <color theme="1"/>
        <rFont val="Calibri"/>
        <family val="2"/>
        <scheme val="minor"/>
      </rPr>
      <t xml:space="preserve">
</t>
    </r>
  </si>
  <si>
    <t>KSD-Anf_2837</t>
  </si>
  <si>
    <t>Das System muss codierbar sein.</t>
  </si>
  <si>
    <t>KSD-Anf_2807</t>
  </si>
  <si>
    <t>Das System muss anpassbar sein.</t>
  </si>
  <si>
    <t>KSD-Anf_2808</t>
  </si>
  <si>
    <t>Das System muss Datensatzdownload unterstützen.</t>
  </si>
  <si>
    <t>KSD-Anf_2809</t>
  </si>
  <si>
    <t>Das System darf keine Stellglieder unterstützen.</t>
  </si>
  <si>
    <t>KSD-Anf_2886</t>
  </si>
  <si>
    <t>Das System muss Routinen/Grundeinstellungen unterstützen.</t>
  </si>
  <si>
    <t>KSD-Anf_2811</t>
  </si>
  <si>
    <t>Das System muss Messwerte unterstützen.</t>
  </si>
  <si>
    <t>KSD-Anf_2812</t>
  </si>
  <si>
    <t>Das System darf keinen Upload unterstützen.</t>
  </si>
  <si>
    <t>KSD-Anf_3007</t>
  </si>
  <si>
    <t>Das Steuergerät bzw. Diagnoseserver &lt;ist nicht&gt; aktiver Teilnehmer gemäß Q-LAH "Diagnoselastenheft für die StartStop-Funktion".</t>
  </si>
  <si>
    <t>KSD-Anf_2943</t>
  </si>
  <si>
    <t>Das Steuergerät bzw. Diagnoseserver &lt;ist nicht&gt; aktiver Teilnehmer gemäß Q-LAH "Diagnoselastenheft für die Hybrid-Funktion".</t>
  </si>
  <si>
    <t>KSD-Anf_3033</t>
  </si>
  <si>
    <t>Das Steuergerät bzw. Diagnoseserver ist nicht legislated OBD-relevant.</t>
  </si>
  <si>
    <t>KSD-Anf_3270</t>
  </si>
  <si>
    <t>Das Steuergerät bzw. der Diagnoseserver mus die Anforderungen der Diagnoseklasse &lt;DK3&gt; gemäß Q-LAH 80127 und Q-LAH 80127 ES umsetzen.</t>
  </si>
  <si>
    <t>KSD-Anf_3038</t>
  </si>
  <si>
    <r>
      <t>3.2 Kommunikationsdaten</t>
    </r>
    <r>
      <rPr>
        <sz val="11"/>
        <color theme="1"/>
        <rFont val="Calibri"/>
        <family val="2"/>
        <scheme val="minor"/>
      </rPr>
      <t xml:space="preserve">
</t>
    </r>
  </si>
  <si>
    <t>KSD-Anf_4</t>
  </si>
  <si>
    <t>Die Diagnosekommunikation muss über folgende Bus-Schnittstelle(n) erfolgen:
&lt;CAN-FD&gt;</t>
  </si>
  <si>
    <t>KSD-Anf_3541</t>
  </si>
  <si>
    <r>
      <t>3.2.1 Topologie</t>
    </r>
    <r>
      <rPr>
        <sz val="11"/>
        <color theme="1"/>
        <rFont val="Calibri"/>
        <family val="2"/>
        <scheme val="minor"/>
      </rPr>
      <t xml:space="preserve">
</t>
    </r>
  </si>
  <si>
    <t>KSD-Anf_9</t>
  </si>
  <si>
    <t>Das Steuergerät bzw. Diagnoseserver ist für die Diagnosekommunikation im Fahrzeug über den folgenden Busmaster als DK4-System gemäß Q-LAH 80127 und Q-LAH 80127 ES zu erreichen:
 &lt;HCP4 - 0x8132&gt;</t>
  </si>
  <si>
    <t>KSD-Anf_2890</t>
  </si>
  <si>
    <r>
      <t>3.2.2 Transportprotokoll für Diagnosekommunikation</t>
    </r>
    <r>
      <rPr>
        <sz val="11"/>
        <color theme="1"/>
        <rFont val="Calibri"/>
        <family val="2"/>
        <scheme val="minor"/>
      </rPr>
      <t xml:space="preserve">
</t>
    </r>
  </si>
  <si>
    <t>KSD-Anf_11</t>
  </si>
  <si>
    <r>
      <t>3.2.3 Steuergeräte-ID (ECU-ID) und Knotenadresse (NodeAddress)</t>
    </r>
    <r>
      <rPr>
        <sz val="11"/>
        <color theme="1"/>
        <rFont val="Calibri"/>
        <family val="2"/>
        <scheme val="minor"/>
      </rPr>
      <t xml:space="preserve">
</t>
    </r>
  </si>
  <si>
    <t>KSD-Anf_13</t>
  </si>
  <si>
    <t>Für das Steuergerät bzw. Diagnoseserver ist/sind die folgenden Steuergeräte-ID/-IDs "&lt;0x2C&gt;" anzuwenden.</t>
  </si>
  <si>
    <t>KSD-Anf_14</t>
  </si>
  <si>
    <r>
      <t>4 Diagnoseservices Umsetzung</t>
    </r>
    <r>
      <rPr>
        <sz val="11"/>
        <color theme="1"/>
        <rFont val="Calibri"/>
        <family val="2"/>
        <scheme val="minor"/>
      </rPr>
      <t xml:space="preserve">
</t>
    </r>
  </si>
  <si>
    <t>KSD-Anf_2</t>
  </si>
  <si>
    <t xml:space="preserve">Eine direkte Adressierung von physikalischen Speicheradressen zum Lesen oder Schreiben ist mittels UDS-Services (z.B. über ReadMemoryByAddress) nicht erlaubt. </t>
  </si>
  <si>
    <t>KSD-Anf_3610</t>
  </si>
  <si>
    <r>
      <t>4.1 SecurityAccess (27hex)</t>
    </r>
    <r>
      <rPr>
        <sz val="11"/>
        <color theme="1"/>
        <rFont val="Calibri"/>
        <family val="2"/>
        <scheme val="minor"/>
      </rPr>
      <t xml:space="preserve">
</t>
    </r>
  </si>
  <si>
    <t>KSD-Anf_82</t>
  </si>
  <si>
    <t>Der Service SecurityAccess (27hex) &lt;muss nicht&gt; gemäß Q-LAH 80124 umgesetzt werden.</t>
  </si>
  <si>
    <t>KSD-Anf_84</t>
  </si>
  <si>
    <r>
      <t>4.2 Ereignis und Fehlermanagement</t>
    </r>
    <r>
      <rPr>
        <sz val="11"/>
        <color theme="1"/>
        <rFont val="Calibri"/>
        <family val="2"/>
        <scheme val="minor"/>
      </rPr>
      <t xml:space="preserve">
</t>
    </r>
  </si>
  <si>
    <t>KSD-Anf_157</t>
  </si>
  <si>
    <t>Die Größe des Ereignisspeichers muss gemäß Q-LAH 80114 &lt;10&gt; Ereignisspeichereinträge (inkl. Umgebungsdaten) betragen.</t>
  </si>
  <si>
    <t>KSD-Anf_3011</t>
  </si>
  <si>
    <t>Das Steuergerät bzw. Diagnoseserver muss gemäß Q-LAH 80124 die folgende Anzahl DTCSnapshotRecords speichern können:
&lt;0&gt;</t>
  </si>
  <si>
    <t>KSD-Anf_3350</t>
  </si>
  <si>
    <t>Im Steuergerät bzw. Diagnoseserver muss mindestens die folgende Größe (Byte) für den Ereignisspeichers inkl. Extended Data Record Numbers und inkl. DTCSnapshotRecords vorgehalten werden:
&lt;gemäß Spezifikation in der Datentabelle Ereignisspeicher unter Berücksichtigung der Datentabelle Messwerte&gt;</t>
  </si>
  <si>
    <t>KSD-Anf_3573</t>
  </si>
  <si>
    <t>Das Steuergerät bzw. Diagnoseserver &lt;unterstützt nicht&gt; Quickstart für nicht zyklisch geprüfte Fehlerpfade gemäß Q-LAH 80114.</t>
  </si>
  <si>
    <t>KSD-Anf_3495</t>
  </si>
  <si>
    <r>
      <t>4.2.1 StatusOfDTC</t>
    </r>
    <r>
      <rPr>
        <sz val="11"/>
        <color theme="1"/>
        <rFont val="Calibri"/>
        <family val="2"/>
        <scheme val="minor"/>
      </rPr>
      <t xml:space="preserve">
</t>
    </r>
  </si>
  <si>
    <t>KSD-Anf_3032</t>
  </si>
  <si>
    <t>Folgende Bits des StatusOfDTC werden gem. Q-LAH 80124 untersützt:
Bit 6 (TestNotCompletedThisOperationCycle
Bit 5 (TestFailedSinceLastClear)
Bit 4 (TestNotCompleteSinceLastClear)
Bit 3 (ConfirmedDTC) 
Bit 2 (PendingDTC) 
Bit 1 (TestFailedThisOperationCycle)
Bit 0 (TestFailed (Active/Passive))</t>
  </si>
  <si>
    <t>KSD-Anf_3613</t>
  </si>
  <si>
    <t>Das Bit 7 (WarningIndicatorRequested) des StatusOfDTC wird &lt;unterstützt&gt;.</t>
  </si>
  <si>
    <t>KSD-Anf_3018</t>
  </si>
  <si>
    <t>Das Setzen des ConfirmedDTC-Bits nach PendingDTC==1 muss &lt;im gleichen&gt; Überwachungszyklus erfolgen.</t>
  </si>
  <si>
    <t>KSD-Anf_3243</t>
  </si>
  <si>
    <r>
      <t>4.2.2 ClearDiagnosticInformation (14hex)</t>
    </r>
    <r>
      <rPr>
        <sz val="11"/>
        <color theme="1"/>
        <rFont val="Calibri"/>
        <family val="2"/>
        <scheme val="minor"/>
      </rPr>
      <t xml:space="preserve">
</t>
    </r>
  </si>
  <si>
    <t>KSD-Anf_159</t>
  </si>
  <si>
    <t>Der Service ClearDiagnosticInformation (14hex) &lt;muss&gt; gemäß Q-LAH 80124 umgesetzt werden.</t>
  </si>
  <si>
    <t>KSD-Anf_161</t>
  </si>
  <si>
    <r>
      <t>4.2.3 ReadDTCInformation (19hex)</t>
    </r>
    <r>
      <rPr>
        <sz val="11"/>
        <color theme="1"/>
        <rFont val="Calibri"/>
        <family val="2"/>
        <scheme val="minor"/>
      </rPr>
      <t xml:space="preserve">
</t>
    </r>
  </si>
  <si>
    <t>KSD-Anf_197</t>
  </si>
  <si>
    <t>Die Subfunction ReportDTCFaultDetectionCounter (0x14) &lt;darf nicht&gt; gemäß Q-LAH 80124 umgesetzt werden.</t>
  </si>
  <si>
    <t>KSD-Anf_3407</t>
  </si>
  <si>
    <r>
      <t>4.2.4 ResponseOnEvent (86hex)</t>
    </r>
    <r>
      <rPr>
        <sz val="11"/>
        <color theme="1"/>
        <rFont val="Calibri"/>
        <family val="2"/>
        <scheme val="minor"/>
      </rPr>
      <t xml:space="preserve">
</t>
    </r>
  </si>
  <si>
    <t>KSD-Anf_367</t>
  </si>
  <si>
    <t>Der Service ResponseOnEvent (86hex) ist &lt;nicht umzusetzen&gt; gemäß Q-LAH 80124.</t>
  </si>
  <si>
    <t>KSD-Anf_369</t>
  </si>
  <si>
    <r>
      <t>4.3 Datenmanagement</t>
    </r>
    <r>
      <rPr>
        <sz val="11"/>
        <color theme="1"/>
        <rFont val="Calibri"/>
        <family val="2"/>
        <scheme val="minor"/>
      </rPr>
      <t xml:space="preserve">
</t>
    </r>
  </si>
  <si>
    <t>KSD-Anf_406</t>
  </si>
  <si>
    <r>
      <t>4.3.1 Identifikation - ReadDataByIdentifier (22hex) und WriteDataByIdentifier (2Ehex)</t>
    </r>
    <r>
      <rPr>
        <sz val="11"/>
        <color theme="1"/>
        <rFont val="Calibri"/>
        <family val="2"/>
        <scheme val="minor"/>
      </rPr>
      <t xml:space="preserve">
</t>
    </r>
  </si>
  <si>
    <t>KSD-Anf_428</t>
  </si>
  <si>
    <t>Für das Lesen der Identifikation ist der Service ReadDataByIdentifier (22hex) umzusetzen gemäß Q-LAH 80124 und Q-LAH 80125.</t>
  </si>
  <si>
    <t>KSD-Anf_430</t>
  </si>
  <si>
    <r>
      <t>4.3.2 Codierung - ReadDataByIdentifier (22hex) und WriteDataByIdentifier (2Ehex)</t>
    </r>
    <r>
      <rPr>
        <sz val="11"/>
        <color theme="1"/>
        <rFont val="Calibri"/>
        <family val="2"/>
        <scheme val="minor"/>
      </rPr>
      <t xml:space="preserve">
</t>
    </r>
  </si>
  <si>
    <t>KSD-Anf_1710</t>
  </si>
  <si>
    <t>Die Services ReadDataByIdentifier (22hex) und WriteDataByIdentifier (2Ehex) sind für die Codierung umzusetzen gemäß Q-LAH 80124.</t>
  </si>
  <si>
    <t>KSD-Anf_1714</t>
  </si>
  <si>
    <t>Der Inhalt des Identifier 0x0600 (VW Coding Value) wird über die Codierung des Master-Steuergeräts beschrieben.</t>
  </si>
  <si>
    <t>KSD-Anf_2387</t>
  </si>
  <si>
    <r>
      <t>4.3.2.1 Initialisierung</t>
    </r>
    <r>
      <rPr>
        <sz val="11"/>
        <color theme="1"/>
        <rFont val="Calibri"/>
        <family val="2"/>
        <scheme val="minor"/>
      </rPr>
      <t xml:space="preserve">
</t>
    </r>
  </si>
  <si>
    <t>KSD-Anf_1716</t>
  </si>
  <si>
    <t>Es sind die folgenden Initialisierungen zur Übernahme erforderlich:
&lt;keine&gt;</t>
  </si>
  <si>
    <t>KSD-Anf_3294</t>
  </si>
  <si>
    <r>
      <t>4.3.2.2 Security</t>
    </r>
    <r>
      <rPr>
        <sz val="11"/>
        <color theme="1"/>
        <rFont val="Calibri"/>
        <family val="2"/>
        <scheme val="minor"/>
      </rPr>
      <t xml:space="preserve">
</t>
    </r>
  </si>
  <si>
    <t>KSD-Anf_3470</t>
  </si>
  <si>
    <t>Die Codierung muss durch folgendes Schutzverfahren geschützt werden bzw. für folgende SFD-Rolle freigeschaltet werden:
&lt;SFD2:E2E&gt;</t>
  </si>
  <si>
    <t>KSD-Anf_3471</t>
  </si>
  <si>
    <r>
      <t>4.3.3 ReadMemoryByAddress (23hex)</t>
    </r>
    <r>
      <rPr>
        <sz val="11"/>
        <color theme="1"/>
        <rFont val="Calibri"/>
        <family val="2"/>
        <scheme val="minor"/>
      </rPr>
      <t xml:space="preserve">
</t>
    </r>
  </si>
  <si>
    <t>KSD-Anf_3194</t>
  </si>
  <si>
    <t>Der Service ReadMemoryByAddress (23hex) &lt;darf nicht&gt; gemäß Q-LAH 80124 umgesetzt werden.</t>
  </si>
  <si>
    <t>KSD-Anf_3584</t>
  </si>
  <si>
    <r>
      <t>4.3.3.1 Randbedingungen</t>
    </r>
    <r>
      <rPr>
        <sz val="11"/>
        <color theme="1"/>
        <rFont val="Calibri"/>
        <family val="2"/>
        <scheme val="minor"/>
      </rPr>
      <t xml:space="preserve">
</t>
    </r>
  </si>
  <si>
    <t>KSD-Anf_3200</t>
  </si>
  <si>
    <t>Der Service ReadMemoryByAddress (23hex) muss gemäß Q-LAH 80124 mit folgenden Randbedingungen, sowie unter Berücksichtigung folgender Signale, umgesetzt werden:
&lt;keine&gt;</t>
  </si>
  <si>
    <t>KSD-Anf_3369</t>
  </si>
  <si>
    <r>
      <t>4.3.3.2 Security</t>
    </r>
    <r>
      <rPr>
        <sz val="11"/>
        <color theme="1"/>
        <rFont val="Calibri"/>
        <family val="2"/>
        <scheme val="minor"/>
      </rPr>
      <t xml:space="preserve">
</t>
    </r>
  </si>
  <si>
    <t>KSD-Anf_3202</t>
  </si>
  <si>
    <t>Der Service ReadMemoryByAddress (23hex) muss gemäß Q-LAH 80124 über folgendes Schutzverfahren gegen unerlaubtes Ausführen geschützt werden:
&lt;SFD: Extended + Superuser&gt;</t>
  </si>
  <si>
    <t>KSD-Anf_3203</t>
  </si>
  <si>
    <r>
      <t>4.3.4 WriteMemoryByAddress (3Dhex)</t>
    </r>
    <r>
      <rPr>
        <sz val="11"/>
        <color theme="1"/>
        <rFont val="Calibri"/>
        <family val="2"/>
        <scheme val="minor"/>
      </rPr>
      <t xml:space="preserve">
</t>
    </r>
  </si>
  <si>
    <t>KSD-Anf_3318</t>
  </si>
  <si>
    <r>
      <t>4.3.4.1 Randbedingungen</t>
    </r>
    <r>
      <rPr>
        <sz val="11"/>
        <color theme="1"/>
        <rFont val="Calibri"/>
        <family val="2"/>
        <scheme val="minor"/>
      </rPr>
      <t xml:space="preserve">
</t>
    </r>
  </si>
  <si>
    <t>KSD-Anf_3322</t>
  </si>
  <si>
    <t>Der Service WriteMemoryByAddress (3Dhex) muss gemäß Q-LAH 80124 mit folgenden Randbedingungen, sowie unter Berücksichtigung folgender Signale, umgesetzt werden:
&lt;keine&gt;</t>
  </si>
  <si>
    <t>KSD-Anf_3323</t>
  </si>
  <si>
    <r>
      <t>4.3.4.2 Security</t>
    </r>
    <r>
      <rPr>
        <sz val="11"/>
        <color theme="1"/>
        <rFont val="Calibri"/>
        <family val="2"/>
        <scheme val="minor"/>
      </rPr>
      <t xml:space="preserve">
</t>
    </r>
  </si>
  <si>
    <t>KSD-Anf_3395</t>
  </si>
  <si>
    <t>Der Service WriteMemoryByAddress (3Dhex) muss gemäß Q-LAH 80124 über folgendes Schutzverfahren gegen unerlaubtes Ausführen geschützt werden:
&lt;SFD: Extended + Superuser&gt;</t>
  </si>
  <si>
    <t>KSD-Anf_3396</t>
  </si>
  <si>
    <r>
      <t>4.3.5 Anpassungen - ReadDataByIdentifier (22hex) und WriteDataByIdentifier (2Ehex)</t>
    </r>
    <r>
      <rPr>
        <sz val="11"/>
        <color theme="1"/>
        <rFont val="Calibri"/>
        <family val="2"/>
        <scheme val="minor"/>
      </rPr>
      <t xml:space="preserve">
</t>
    </r>
  </si>
  <si>
    <t>KSD-Anf_1684</t>
  </si>
  <si>
    <r>
      <t>4.3.5.1 Randbedingungen</t>
    </r>
    <r>
      <rPr>
        <sz val="11"/>
        <color theme="1"/>
        <rFont val="Calibri"/>
        <family val="2"/>
        <scheme val="minor"/>
      </rPr>
      <t xml:space="preserve">
</t>
    </r>
  </si>
  <si>
    <t>KSD-Anf_1702</t>
  </si>
  <si>
    <t>Eine gültige Anpassung ist immer sofort zu übernehmen.
Es sind die folgenden Initialisierungen zur Übernahme erforderlich:
&lt;keine&gt;</t>
  </si>
  <si>
    <t>KSD-Anf_3296</t>
  </si>
  <si>
    <r>
      <t>4.4 Interaktives Diagnosemanagement</t>
    </r>
    <r>
      <rPr>
        <sz val="11"/>
        <color theme="1"/>
        <rFont val="Calibri"/>
        <family val="2"/>
        <scheme val="minor"/>
      </rPr>
      <t xml:space="preserve">
</t>
    </r>
  </si>
  <si>
    <t>KSD-Anf_1735</t>
  </si>
  <si>
    <r>
      <t>4.4.1 InputOutputControlByIdentifier (2Fhex)</t>
    </r>
    <r>
      <rPr>
        <sz val="11"/>
        <color theme="1"/>
        <rFont val="Calibri"/>
        <family val="2"/>
        <scheme val="minor"/>
      </rPr>
      <t xml:space="preserve">
</t>
    </r>
  </si>
  <si>
    <t>KSD-Anf_1736</t>
  </si>
  <si>
    <r>
      <t>4.4.2 Routinen</t>
    </r>
    <r>
      <rPr>
        <sz val="11"/>
        <color theme="1"/>
        <rFont val="Calibri"/>
        <family val="2"/>
        <scheme val="minor"/>
      </rPr>
      <t xml:space="preserve">
</t>
    </r>
  </si>
  <si>
    <t>KSD-Anf_1935</t>
  </si>
  <si>
    <t>Der Service RoutineControl (31hex) ist für die Routinen umzusetzen gemäß Q-LAH 80124.</t>
  </si>
  <si>
    <t>KSD-Anf_1939</t>
  </si>
  <si>
    <r>
      <t>4.4.2.1 Randbedingungen</t>
    </r>
    <r>
      <rPr>
        <sz val="11"/>
        <color theme="1"/>
        <rFont val="Calibri"/>
        <family val="2"/>
        <scheme val="minor"/>
      </rPr>
      <t xml:space="preserve">
</t>
    </r>
  </si>
  <si>
    <t>KSD-Anf_1940</t>
  </si>
  <si>
    <t>Der Service RoutineControl (31hex) muss gemäß Q-LAH 80124 mit folgenden Randbedingungen, sowie unter Berücksichtigung folgender Signale, umgesetzt werden:
&lt;siehe Diagnosedatentabelle Routinen_Grundeinstellungen&gt;</t>
  </si>
  <si>
    <t>KSD-Anf_1942</t>
  </si>
  <si>
    <r>
      <t>4.5 Upload- und Download-Management</t>
    </r>
    <r>
      <rPr>
        <sz val="11"/>
        <color theme="1"/>
        <rFont val="Calibri"/>
        <family val="2"/>
        <scheme val="minor"/>
      </rPr>
      <t xml:space="preserve">
</t>
    </r>
  </si>
  <si>
    <t>KSD-Anf_1772</t>
  </si>
  <si>
    <r>
      <t>4.5.1 RequestDownload (34hex)</t>
    </r>
    <r>
      <rPr>
        <sz val="11"/>
        <color theme="1"/>
        <rFont val="Calibri"/>
        <family val="2"/>
        <scheme val="minor"/>
      </rPr>
      <t xml:space="preserve">
</t>
    </r>
  </si>
  <si>
    <t>KSD-Anf_1773</t>
  </si>
  <si>
    <t>Der Service RequestDownload (34hex) ist umzusetzen gemäß Q-LAH 80124.</t>
  </si>
  <si>
    <t>KSD-Anf_1777</t>
  </si>
  <si>
    <r>
      <t>4.5.2 TransferData (36hex)</t>
    </r>
    <r>
      <rPr>
        <sz val="11"/>
        <color theme="1"/>
        <rFont val="Calibri"/>
        <family val="2"/>
        <scheme val="minor"/>
      </rPr>
      <t xml:space="preserve">
</t>
    </r>
  </si>
  <si>
    <t>KSD-Anf_1822</t>
  </si>
  <si>
    <t>Der Service TransferData (36hex) ist umzusetzen gemäß Q-LAH 80124 und Q-LAH Datenupload.</t>
  </si>
  <si>
    <t>KSD-Anf_1826</t>
  </si>
  <si>
    <r>
      <t>4.5.2.1 Session (ausführbar in ...)</t>
    </r>
    <r>
      <rPr>
        <sz val="11"/>
        <color theme="1"/>
        <rFont val="Calibri"/>
        <family val="2"/>
        <scheme val="minor"/>
      </rPr>
      <t xml:space="preserve">
</t>
    </r>
  </si>
  <si>
    <t>KSD-Anf_1835</t>
  </si>
  <si>
    <t>Der Service TransferData (36hex) muss gemäß Q-LAH 80124 zusätzlich zur ECU Programming-Session (0x02) in folgenden Sessions ausführbar sein:
&lt;0x03 Extended-Diagnostic-Session&gt;</t>
  </si>
  <si>
    <t>KSD-Anf_1840</t>
  </si>
  <si>
    <r>
      <t>4.5.3 RequestTransferExit (37hex)</t>
    </r>
    <r>
      <rPr>
        <sz val="11"/>
        <color theme="1"/>
        <rFont val="Calibri"/>
        <family val="2"/>
        <scheme val="minor"/>
      </rPr>
      <t xml:space="preserve">
</t>
    </r>
  </si>
  <si>
    <t>KSD-Anf_1847</t>
  </si>
  <si>
    <t>Der Service RequestTransferExit (37hex) ist umzusetzen gemäß Q-LAH 80124 und Q-LAH Datenupload.</t>
  </si>
  <si>
    <t>KSD-Anf_1851</t>
  </si>
  <si>
    <r>
      <t>4.5.3.1 Session (ausführbar in ...)</t>
    </r>
    <r>
      <rPr>
        <sz val="11"/>
        <color theme="1"/>
        <rFont val="Calibri"/>
        <family val="2"/>
        <scheme val="minor"/>
      </rPr>
      <t xml:space="preserve">
</t>
    </r>
  </si>
  <si>
    <t>KSD-Anf_1860</t>
  </si>
  <si>
    <t>Der Service RequestTransferExit (37hex) muss gemäß Q-LAH 80124 zusätzlich zur ECU Programming-Session (0x02) in folgenden Sessions ausführbar sein:
&lt;Applikation: 0x03 Extended-Diagnostic-Session;
Bootloader: 0x02 ECU Programming-Session&gt;</t>
  </si>
  <si>
    <t>KSD-Anf_1865</t>
  </si>
  <si>
    <r>
      <t>4.5.4 RequestFileTransfer (38hex)</t>
    </r>
    <r>
      <rPr>
        <sz val="11"/>
        <color theme="1"/>
        <rFont val="Calibri"/>
        <family val="2"/>
        <scheme val="minor"/>
      </rPr>
      <t xml:space="preserve">
</t>
    </r>
  </si>
  <si>
    <t>KSD-Anf_3561</t>
  </si>
  <si>
    <t>Der Service RequestFileTransfer (38hex) ist &lt;nicht umzusetzen &gt; gemäß Q-LAH 80124 und Q-LAH Filetransfer.</t>
  </si>
  <si>
    <t>KSD-Anf_3562</t>
  </si>
  <si>
    <r>
      <t>4.6 Flashen / Programmierung / Datensatzdownload im Bootloader (BLF)</t>
    </r>
    <r>
      <rPr>
        <sz val="11"/>
        <color theme="1"/>
        <rFont val="Calibri"/>
        <family val="2"/>
        <scheme val="minor"/>
      </rPr>
      <t xml:space="preserve">
</t>
    </r>
  </si>
  <si>
    <t>KSD-Anf_2803</t>
  </si>
  <si>
    <t>Das Flashen/Programmieren erfolgt 
&lt;über die diagnosefähige Bus-Schnittstelle gemäß Q-LAH 80126 und 80124&gt;.</t>
  </si>
  <si>
    <t>KSD-Anf_2822</t>
  </si>
  <si>
    <t>Die Applikation des Steuergerätes bzw. Diagnoseservers muss &lt;über die gesamte Lebensdauer&gt; gemäß Q-LAH 80126 flashbar sein.</t>
  </si>
  <si>
    <t>KSD-Anf_2805</t>
  </si>
  <si>
    <t>Das Steuergerät bzw. Diagnoseserver &lt;unterstützt&gt; das Bootloader-Update gemäß Q-LAH 80126.</t>
  </si>
  <si>
    <t>KSD-Anf_3420</t>
  </si>
  <si>
    <t>Das System muss flashbar/programmierbar sein über den Konzern-Diagnosetester in der aktuell für die Prüfung freigegebenen Version (abzustimmen zwischen Auftraggeber und Auftragnehmer).</t>
  </si>
  <si>
    <t>KSD-Anf_2815</t>
  </si>
  <si>
    <r>
      <t>4.6.1 Programmiervorbedingungen</t>
    </r>
    <r>
      <rPr>
        <sz val="11"/>
        <color theme="1"/>
        <rFont val="Calibri"/>
        <family val="2"/>
        <scheme val="minor"/>
      </rPr>
      <t xml:space="preserve">
</t>
    </r>
  </si>
  <si>
    <t>KSD-Anf_2869</t>
  </si>
  <si>
    <t>In diesem Kapitel werden alle für das System relevanten Programmiervorbedingungen beschrieben.</t>
  </si>
  <si>
    <t>KSD-Anf_2870</t>
  </si>
  <si>
    <t>Für das Steuergerät bzw. Diagnoseserver gelten für das Flashen / Datensatzdownload im Bootloader (BLF) folgende Programmiervorbedingungen gemäß UDS Protocol Annex A2:
&lt;gemäß Abstimmung mit Flash-Verantwortlichen und Kundendienst&gt;</t>
  </si>
  <si>
    <t>KSD-Anf_2968</t>
  </si>
  <si>
    <t>Falls die Botschaft zur Auswertung der Programmiervorbedingungen nicht empfangen wird (Teilverbau, Prüfplatz), gelten diese als erfüllt.</t>
  </si>
  <si>
    <t>KSD-Anf_3509</t>
  </si>
  <si>
    <r>
      <t>4.6.2 FlashDatenSicherheit</t>
    </r>
    <r>
      <rPr>
        <sz val="11"/>
        <color theme="1"/>
        <rFont val="Calibri"/>
        <family val="2"/>
        <scheme val="minor"/>
      </rPr>
      <t xml:space="preserve">
</t>
    </r>
  </si>
  <si>
    <t>KSD-Anf_2902</t>
  </si>
  <si>
    <t>Das Steuergerät bzw. Diagnoseserver muss Flashdatensicherheit gem. &lt;Flashdatensicherheit für UDS Steuergeräte&gt; umsetzen.</t>
  </si>
  <si>
    <t>KSD-Anf_3592</t>
  </si>
  <si>
    <t>Dieses Steuergerät bzw. der Diagnoseserver &lt;akzeptiert nur &gt; Flashdaten, die gemäß "Flashdatensicherheit für UDS-Steuergeräte" signiert sind.</t>
  </si>
  <si>
    <t>KSD-Anf_2903</t>
  </si>
  <si>
    <t>Zur Verifikation der Authentizität und der Integrität gem. Q-LAH „Flashdatensicherheit für UDS Steuergeräte“ ist eines der folgenden Signaturverfahren zu implementieren: &lt;RSA-Verfahren&gt;</t>
  </si>
  <si>
    <t>KSD-Anf_3601</t>
  </si>
  <si>
    <r>
      <t>4.7 Over the Air (OTA) Diagnose</t>
    </r>
    <r>
      <rPr>
        <sz val="11"/>
        <color theme="1"/>
        <rFont val="Calibri"/>
        <family val="2"/>
        <scheme val="minor"/>
      </rPr>
      <t xml:space="preserve">
</t>
    </r>
  </si>
  <si>
    <t>KSD-Anf_3554</t>
  </si>
  <si>
    <t>Das Steuergerät bzw. Diagnoseserver &lt;muss&gt; Online Remote Update (ORU) gemäß &lt;Querschnittsanforderungen für OTA-Diagnose unterstützen.</t>
  </si>
  <si>
    <t>KSD-Anf_3555</t>
  </si>
  <si>
    <r>
      <t>4.8 Securitymechanismen</t>
    </r>
    <r>
      <rPr>
        <sz val="11"/>
        <color theme="1"/>
        <rFont val="Calibri"/>
        <family val="2"/>
        <scheme val="minor"/>
      </rPr>
      <t xml:space="preserve">
</t>
    </r>
  </si>
  <si>
    <t>KSD-Anf_3569</t>
  </si>
  <si>
    <t>Das Steuergerät bzw. Diagnoseserver muss folgende Arten des Schutzverfahrens in der Applikation unterstützen:
&lt;Schutz der Fahrzeug-Diagnose (SFD2)&gt;</t>
  </si>
  <si>
    <t>KSD-Anf_3515</t>
  </si>
  <si>
    <t>Das Steuergerät bzw. Diagnoseserver muss folgende Schutzmechanismen umsetzen: &lt;keine&gt;.</t>
  </si>
  <si>
    <t>KSD-Anf_2821</t>
  </si>
  <si>
    <r>
      <t>4.9 Datensatzdownload</t>
    </r>
    <r>
      <rPr>
        <sz val="11"/>
        <color theme="1"/>
        <rFont val="Calibri"/>
        <family val="2"/>
        <scheme val="minor"/>
      </rPr>
      <t xml:space="preserve">
</t>
    </r>
  </si>
  <si>
    <t>KSD-Anf_2452</t>
  </si>
  <si>
    <t xml:space="preserve">Der Datensatzdownload wird &lt;im Bootloader (BLF)&gt; gemäß Q-LAH Datensatzdownload Generation 2 durchgeführt.
</t>
  </si>
  <si>
    <t>KSD-Anf_3089</t>
  </si>
  <si>
    <t>Für Datensätze &gt;= 4kByte muss der Datensatzdownload gemäß Q-LAH Datensatzdownload Gen2 im Bootloader (BLF) umgesetzt werden.</t>
  </si>
  <si>
    <t>KSD-Anf_3614</t>
  </si>
  <si>
    <t>Die für die Inbetriebnahme des Steuergerätes bzw. Diagnoseservers notwendige Datenmenge im Rahmen des Datensatzdownload umfasst maximal &lt;XXX&gt; Byte.</t>
  </si>
  <si>
    <t>KSD-Anf_3091</t>
  </si>
  <si>
    <r>
      <t>5 Mitgeltende Unterlagen</t>
    </r>
    <r>
      <rPr>
        <sz val="11"/>
        <color theme="1"/>
        <rFont val="Calibri"/>
        <family val="2"/>
        <scheme val="minor"/>
      </rPr>
      <t xml:space="preserve">
</t>
    </r>
  </si>
  <si>
    <t>KSD-Anf_2847</t>
  </si>
  <si>
    <t>Die in der Datentabelle "Dokumentenabgleich" aufgeführten Standards, Normen und Dokumente sind in der für das Steuergerät bzw. Diagnoseserver gültigen Version umzusetzen.</t>
  </si>
  <si>
    <t>KSD-Anf_2497</t>
  </si>
  <si>
    <t>Object Identifier</t>
  </si>
  <si>
    <t>Kommentar Hersteller</t>
  </si>
  <si>
    <t>Kommentar Lieferant</t>
  </si>
  <si>
    <t>Object ID</t>
  </si>
  <si>
    <t>Status Hersteller</t>
  </si>
  <si>
    <t>Status Lieferant</t>
  </si>
  <si>
    <t>Status Objekt</t>
  </si>
  <si>
    <t>Typ</t>
  </si>
  <si>
    <t>1 Information</t>
  </si>
  <si>
    <t>Abbreviations and terms used can be found in the document "Diagnostic Glossary".</t>
  </si>
  <si>
    <t>In this module, the term "component administrator" with the abbreviation "BOD" is used for the developer responsible on the client side.
This designation corresponds to the roles of "Component Manager, BT-V" at 
Volkswagen or "ECU Administrator, SSB" at Audi.
For aggregates control units (EA), the role of "function manager" is also included.
Deviating responsibilities must be clarified via the BOD and component specific diagnostic requirements documented in the BT-LAH module.</t>
  </si>
  <si>
    <t>2 Specifications for the description of the diagnostic data</t>
  </si>
  <si>
    <t>The diagnostic objects must be converted to &lt;ODX&gt; according to the description.</t>
  </si>
  <si>
    <t>A diagnostic FMEA &lt;must&gt; be performed (according to the Diagnostic FMEA procedure instruction).</t>
  </si>
  <si>
    <t>3 Boundary conditions / Communication</t>
  </si>
  <si>
    <t>3.1 General system properties</t>
  </si>
  <si>
    <t>The system must be codeable.</t>
  </si>
  <si>
    <t>The system must be adaptable.</t>
  </si>
  <si>
    <t>The system must support data record download.</t>
  </si>
  <si>
    <t>The system must not support any actuators.</t>
  </si>
  <si>
    <t>The system must support routines/basic settings.</t>
  </si>
  <si>
    <t>The system must support measured values.</t>
  </si>
  <si>
    <t>The system must not support an upload.</t>
  </si>
  <si>
    <t>The control unit or diagnostic server &lt;is not&gt; active station according to Q-LAH "Diagnostic specifications for the StartStop function".</t>
  </si>
  <si>
    <t>The control unit or diagnostic server &lt;is not&gt; an active participant according to Q-LAH "Diagnostic specification for the hybrid function".</t>
  </si>
  <si>
    <t>The ECU or diagnostic server is not legislated OBD-relevant.</t>
  </si>
  <si>
    <t>The control unit or the diagnostic server must implement the requirements of the diagnostic class &lt;DK3&gt; according to Q-LAH 80127 and Q-LAH 80127 ES.</t>
  </si>
  <si>
    <t>3.2 Communication data</t>
  </si>
  <si>
    <t>The diagnostic communication must take place via the following bus interface(s):&lt;CAN-FD&gt;</t>
  </si>
  <si>
    <t>3.2.1 Topology</t>
  </si>
  <si>
    <t>The control unit or diagnostic server can be reached for diagnostic communication in the vehicle via the following bus master as DK4 system according to Q-LAH 80127 and Q-LAH 80127 ES:
&lt;HCP4 - 0x8132&gt;</t>
  </si>
  <si>
    <t>3.2.2 Transport Protocol for Diagnostic Communication</t>
  </si>
  <si>
    <t>3.2.3 ECU ID (ECU ID) and node address (NodeAddress)</t>
  </si>
  <si>
    <t>The following ECU IDs/IDs "&lt;0x2C&gt;" must be used for the ECU or diagnostic server.</t>
  </si>
  <si>
    <t>4 Diagnostic services Implementation</t>
  </si>
  <si>
    <t xml:space="preserve">Direct addressing of physical memory addresses for reading or writing via UDS services (e.g. via ReadMemoryByAddress) is not permitted. </t>
  </si>
  <si>
    <t>4.1 SecurityAccess (27hex)</t>
  </si>
  <si>
    <t>The service SecurityAccess (27hex) &lt;must not&gt; be implemented according to Q-LAH 80124.</t>
  </si>
  <si>
    <t>4.2 Event and Error Management</t>
  </si>
  <si>
    <t>According to Q-LAH 80114, the size of the event log must be &lt;10&gt; Event log entries (including environmental data).</t>
  </si>
  <si>
    <t>According to Q-LAH 80124, the ECU or diagnostic server must be able to store the following number of DTCSnapshotRecords:&lt;0&gt;</t>
  </si>
  <si>
    <t>At least the following size (byte) must be stored in the ECU or diagnostic server for the event memory incl. Extended Data Record Numbers and incl. DTCSnapshotRecords:
&lt;as specified in the data table Event memory taking into account the data table Measured values&gt;</t>
  </si>
  <si>
    <t>The ECU or diagnostic server &lt;does not support&gt; Quickstart for non-cyclically tested error paths according to Q-LAH 80114.</t>
  </si>
  <si>
    <t>4.2.1 StatusOfDTC</t>
  </si>
  <si>
    <t>The following bits of StatusOfDTC are supported according to Q-LAH 80124:
Bit 6 (TestNotCompletedThisOperationCycle
Bit 5 (TestFailedSinceLastClear)
Bit 4 (TestNotCompleteSinceLastClear)
Bit 3 (ConfirmedDTC)
Bit 2 (PendingDTC)
Bit 1 (TestFailedThisOperationCycle)
Bit 0 (TestFailed (Active/Passive))</t>
  </si>
  <si>
    <t>Bit 7 (WarningIndicatorRequested) of the StatusOfDTC is &lt;supported&gt;.</t>
  </si>
  <si>
    <t>The setting of the ConfirmedDTC bit after PendingDTC===1 must take place &lt; in the same&gt; monitoring cycle.</t>
  </si>
  <si>
    <t>4.2.2 ClearDiagnosticInformation (14hex)</t>
  </si>
  <si>
    <t>The service ClearDiagnosticInformation (14hex) &lt;must be implemented according to Q-LAH 80124.</t>
  </si>
  <si>
    <t>4.2.3 ReadDTCInformation (19hex)</t>
  </si>
  <si>
    <t>The subfunction ReportDTCFaultDetectionCounter (0x14) &lt;must not&gt; be converted according to Q-LAH 80124.</t>
  </si>
  <si>
    <t>4.2.4 ResponseOnEvent (86hex)</t>
  </si>
  <si>
    <t>The service ResponseOnEvent (86hex) is &lt;not to be implemented&gt; according to Q-LAH 80124.</t>
  </si>
  <si>
    <t>4.3 Data Management</t>
  </si>
  <si>
    <t>4.3.1 Identification - ReadDataByIdentifier (22hex) and WriteDataByIdentifier (2Ehex)</t>
  </si>
  <si>
    <t>For reading the identification the service ReadDataByIdentifier (22hex) must be implemented according to Q-LAH 80124 and Q-LAH 80125.</t>
  </si>
  <si>
    <t>4.3.2 Coding - ReadDataByIdentifier (22hex) and WriteDataByIdentifier (2Ehex)</t>
  </si>
  <si>
    <t>The services ReadDataByIdentifier (22hex) and WriteDataByIdentifier (2Ehex) must be converted for coding according to Q-LAH 80124.</t>
  </si>
  <si>
    <t>The content of identifier 0x0600 (VW Coding Value) is described by the coding of the master ECU.</t>
  </si>
  <si>
    <t>4.3.2.1 Initialization</t>
  </si>
  <si>
    <t>The following initializations are required for transfer:&lt;none&gt;</t>
  </si>
  <si>
    <t>4.3.2.2 Security</t>
  </si>
  <si>
    <t>The coding must be protected by the following protection method or enabled for the following SFD role:
&lt;SFD2:E2E&gt;&gt;&gt;&gt;&gt;&gt;&gt;&gt;&gt;&gt;&gt;&gt;&gt;&gt;&gt;&gt;&gt;&gt;&gt;&gt;&gt;&gt;&gt;&gt;&gt;&gt;&gt;&gt;&gt;&gt;&gt;&gt;&gt;&gt;&gt;&gt;&gt;&gt;&gt;&gt;&gt;&gt;&gt;&gt;&gt;&gt;&gt;&gt;&gt;&gt;&gt;&gt;&gt;&gt;&gt;&gt;&gt;&gt;&gt;&gt;&gt;&gt;&gt;&gt;&gt;&gt;&gt;&gt;&gt;&gt;&gt;&gt;&gt;&gt;&gt;&gt;&gt;&gt;&gt;&gt;&gt;&gt;&gt;&gt;&gt;</t>
  </si>
  <si>
    <t>4.3.3 ReadMemoryByAddress (23hex)</t>
  </si>
  <si>
    <t>The service ReadMemoryByAddress (23hex) &lt;must not&gt; be converted according to Q-LAH 80124.</t>
  </si>
  <si>
    <t>4.3.3.1 Boundary conditions</t>
  </si>
  <si>
    <t>The ReadMemoryByAddress (23hex) service must be implemented in accordance with Q-LAH 80124 with the following boundary conditions and taking the following signals into account</t>
  </si>
  <si>
    <t>4.3.3.2 Security</t>
  </si>
  <si>
    <t>The ReadMemoryByAddress (23hex) service must be protected against unauthorized execution in accordance with Q-LAH 80124 using the following protection procedure:
&lt;SFD: Extended + Superuser&gt;</t>
  </si>
  <si>
    <t>4.3.4 WriteMemoryByAddress (3Dhex)</t>
  </si>
  <si>
    <t>4.3.4.1 Boundary conditions</t>
  </si>
  <si>
    <t>The WriteMemoryByAddress (3Dhex) service must be implemented according to Q-LAH 80124 with the following boundary conditions and taking the following signals into account</t>
  </si>
  <si>
    <t>4.3.4.2 Security</t>
  </si>
  <si>
    <t>The WriteMemoryByAddress (3Dhex) service must be protected against unauthorized execution in accordance with Q-LAH 80124 using the following protection procedure:
&lt;SFD: Extended + Superuser&gt;</t>
  </si>
  <si>
    <t>4.3.5 Adjustments - ReadDataByIdentifier (22hex) and WriteDataByIdentifier (2Ehex)</t>
  </si>
  <si>
    <t>4.3.5.1 Boundary conditions</t>
  </si>
  <si>
    <t>A valid adjustment must always be accepted immediately. 
The following initializations are required for transfer:&lt;none&gt;</t>
  </si>
  <si>
    <t>4.4 Interactive Diagnostic Management</t>
  </si>
  <si>
    <t>4.4.1 InputOutputControlByIdentifier (2Fhex)</t>
  </si>
  <si>
    <t>4.4.2 Routines</t>
  </si>
  <si>
    <t>The service RoutineControl (31hex) must be implemented for the routines according to Q-LAH 80124.</t>
  </si>
  <si>
    <t>4.4.2.1 Boundary conditions</t>
  </si>
  <si>
    <t>The service RoutineControl (31hex) must be implemented according to Q-LAH 80124 with the following boundary conditions and taking the following signals into account:
&lt;see Diagnostic data table Routines_basic settings&gt;</t>
  </si>
  <si>
    <t>4.5 Upload and Download Management</t>
  </si>
  <si>
    <t>4.5.1 RequestDownload (34hex)</t>
  </si>
  <si>
    <t>The service RequestDownload (34hex) must be implemented according to Q-LAH 80124.</t>
  </si>
  <si>
    <t>4.5.2 TransferData (36hex)</t>
  </si>
  <si>
    <t>The TransferData (36hex) service must be implemented in accordance with Q-LAH 80124 and Q-LAH data upload.</t>
  </si>
  <si>
    <t>4.5.2.1 Session (executable in ...)</t>
  </si>
  <si>
    <t>According to Q-LAH 80124, the TransferData (36hex) service must be executable in addition to the ECU programming session (0x02) in the following sessions:
&lt;0x03 Extended-Diagnostic-Session&gt;</t>
  </si>
  <si>
    <t>4.5.3 RequestTransferExit (37hex)</t>
  </si>
  <si>
    <t>The RequestTransferExit (37hex) service must be implemented in accordance with Q-LAH 80124 and Q-LAH data upload.</t>
  </si>
  <si>
    <t>4.5.3.1 Session (executable in ...)</t>
  </si>
  <si>
    <t>The service RequestTransferExit (37hex) must be executable according to Q-LAH 80124 in addition to the ECU programming session (0x02) in the following sessions:
&lt; Application: 0x03 Extended-Diagnostic-Session; Bootloader: 0x02 ECU Programming-Session&gt;</t>
  </si>
  <si>
    <t>4.5.4 RequestFileTransfer (38hex)</t>
  </si>
  <si>
    <t>The service RequestFileTransfer (38hex) is &lt; not to be implemented &gt; according to Q-LAH 80124 and Q-LAH Filetransfer.</t>
  </si>
  <si>
    <t>4.6 Flashing / Programming / Data Set Download in Bootloader (BLF)</t>
  </si>
  <si>
    <t>Flashing/programming is performed &lt; viathe diagnosable bus interface according to Q-LAH 80126 and 80124&gt;.</t>
  </si>
  <si>
    <t>The application of the control device or diagnostic server must be flashable &lt; over the entire service life&gt; according to Q-LAH 80126.</t>
  </si>
  <si>
    <t>The ECU or diagnostic server &lt;supports&gt; the bootloader update according to Q-LAH 80126.</t>
  </si>
  <si>
    <t>The system must be flashable/programmable via the group diagnostic tester in the version currently released for testing (to be agreed between client and contractor).</t>
  </si>
  <si>
    <t>4.6.1 Programming preconditions</t>
  </si>
  <si>
    <t>This chapter describes all programming prerequisites relevant to the system.</t>
  </si>
  <si>
    <t>For the ECU or diagnostic server, the following programming preconditions apply for flashing / data set download in the bootloader (BLF) in accordance with UDS Protocol Annex A2:
&lt;as agreed with the person responsible for Flash and Customer Service&gt;</t>
  </si>
  <si>
    <t>If the message for evaluation of the programming preconditions is not received (partial shoring, test station), these are regarded as fulfilled.</t>
  </si>
  <si>
    <t>4.6.2 Flash Data Security</t>
  </si>
  <si>
    <t>The ECU or diagnostic server must implement flash data security according to &lt; Flash data security for UDS ECUs&gt;.</t>
  </si>
  <si>
    <t>This control unit or the diagnostic server &lt;accepts only &gt; flash data that are signed according to "Flash data security for UDS control units".</t>
  </si>
  <si>
    <t>For verification of authenticity and integrity according to Q-LAH "Flash data security for UDS control devices" one of the following signature procedures has to be implemented: &lt;RSA procedure&gt;</t>
  </si>
  <si>
    <t>4.7 Over the Air (OTA) Diagnosis</t>
  </si>
  <si>
    <t>The ECU or diagnostic server &lt;must support &lt;Online Remote Update (ORU) according to &lt;cross section requirements for OTA diagnostics.</t>
  </si>
  <si>
    <t>4.8 Security mechanisms</t>
  </si>
  <si>
    <t>The ECU or diagnostic server must support the following types of protection method in the application:
&lt;Protection of Vehicle Diagnostics (SFD2)&gt;</t>
  </si>
  <si>
    <t>The control unit or diagnostic server must implement the following protective mechanisms: &lt;none&gt;.</t>
  </si>
  <si>
    <t>4.9 Data Set Download</t>
  </si>
  <si>
    <t>The data set download is performed &lt;in the bootloader (BLF)&gt; according to Q-LAH Data Set Download Generation 2.</t>
  </si>
  <si>
    <t>For datasets &gt;= 4kByte the dataset download according to Q-LAH Dataset download Gen2 must be implemented in the bootloader (BLF).</t>
  </si>
  <si>
    <t>The amount of data required for commissioning the ECU or diagnostic server as part of the data set download comprises a maximum of &lt;XXX&gt; bytes.</t>
  </si>
  <si>
    <t>5 Other applicable documents</t>
  </si>
  <si>
    <t>The standards, norms and documents listed in the "Document comparison" data table must be implemented in the version valid for the ECU or diagnostic server.</t>
  </si>
  <si>
    <t>Agreed</t>
  </si>
  <si>
    <t>Partly agreed</t>
  </si>
  <si>
    <t>To clarify</t>
  </si>
  <si>
    <t>Not agreed</t>
  </si>
  <si>
    <t>Not applicable</t>
  </si>
  <si>
    <t>Empty</t>
  </si>
  <si>
    <t xml:space="preserve">Total </t>
  </si>
  <si>
    <t>Line Status</t>
  </si>
  <si>
    <t>Heading</t>
  </si>
  <si>
    <t>Requirements</t>
  </si>
  <si>
    <t>Total</t>
  </si>
  <si>
    <t>N/A</t>
  </si>
  <si>
    <t>ALL</t>
  </si>
  <si>
    <t>SYS</t>
  </si>
  <si>
    <t>SE</t>
  </si>
  <si>
    <t>ME</t>
  </si>
  <si>
    <t>EE</t>
  </si>
  <si>
    <t>MANUF</t>
  </si>
  <si>
    <t>SECURITY</t>
  </si>
  <si>
    <t>MANAGEMENT</t>
  </si>
  <si>
    <t>IT&amp;V</t>
  </si>
  <si>
    <t>VALIDATION</t>
  </si>
  <si>
    <t>QME</t>
  </si>
  <si>
    <t>Team Responsible</t>
  </si>
  <si>
    <t>Person Responsible</t>
  </si>
  <si>
    <t>Review Status</t>
  </si>
  <si>
    <t>External Comment (For Customer)</t>
  </si>
  <si>
    <t>Internal Comment
(Beetwen Aptiv Teams)</t>
  </si>
  <si>
    <t>Structure/Path by APTIV</t>
  </si>
  <si>
    <t>Requirements Review Status - 05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</si>
</sst>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6"/>
      <color theme="1"/>
      <name val="Calibri"/>
      <family val="2"/>
      <scheme val="minor"/>
    </font>
    <font>
      <b/>
      <sz val="13"/>
      <color theme="1"/>
      <name val="Calibri"/>
      <family val="2"/>
      <scheme val="minor"/>
    </font>
    <font>
      <sz val="11"/>
      <color theme="1"/>
      <name val="Calibri"/>
      <family val="2"/>
      <scheme val="minor"/>
    </font>
    <font>
      <b/>
      <sz val="11"/>
      <color theme="1"/>
      <name val="Calibri"/>
      <family val="2"/>
      <charset val="238"/>
      <scheme val="minor"/>
    </font>
    <font>
      <b/>
      <sz val="11"/>
      <color theme="1"/>
      <name val="Calibri"/>
      <family val="2"/>
      <scheme val="minor"/>
    </font>
    <font>
      <sz val="11"/>
      <color theme="8" tint="-0.249977111117893"/>
      <name val="Calibri"/>
      <family val="2"/>
      <scheme val="minor"/>
    </font>
    <font>
      <b/>
      <sz val="11"/>
      <name val="Calibri"/>
      <family val="2"/>
      <scheme val="minor"/>
    </font>
    <font>
      <sz val="10"/>
      <color theme="1"/>
      <name val="Calibri"/>
      <family val="2"/>
      <scheme val="minor"/>
    </font>
  </fonts>
  <fills count="11">
    <fill>
      <patternFill patternType="none"/>
    </fill>
    <fill>
      <patternFill patternType="gray125"/>
    </fill>
    <fill>
      <patternFill patternType="solid">
        <fgColor rgb="FFD1D1D1"/>
        <bgColor indexed="64"/>
      </patternFill>
    </fill>
    <fill>
      <patternFill patternType="solid">
        <fgColor rgb="FFA8A8A8"/>
        <bgColor indexed="64"/>
      </patternFill>
    </fill>
    <fill>
      <patternFill patternType="solid">
        <fgColor theme="0"/>
        <bgColor indexed="64"/>
      </patternFill>
    </fill>
    <fill>
      <patternFill patternType="solid">
        <fgColor rgb="FF00B050"/>
        <bgColor indexed="64"/>
      </patternFill>
    </fill>
    <fill>
      <patternFill patternType="solid">
        <fgColor rgb="FFFFC000"/>
        <bgColor indexed="64"/>
      </patternFill>
    </fill>
    <fill>
      <patternFill patternType="solid">
        <fgColor theme="8" tint="0.39997558519241921"/>
        <bgColor indexed="64"/>
      </patternFill>
    </fill>
    <fill>
      <patternFill patternType="solid">
        <fgColor rgb="FFC00000"/>
        <bgColor indexed="64"/>
      </patternFill>
    </fill>
    <fill>
      <patternFill patternType="solid">
        <fgColor theme="0" tint="-0.499984740745262"/>
        <bgColor indexed="64"/>
      </patternFill>
    </fill>
    <fill>
      <patternFill patternType="solid">
        <fgColor theme="0" tint="-0.1499984740745262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style="medium">
        <color indexed="64"/>
      </right>
      <top style="medium">
        <color indexed="64"/>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9" fontId="3" fillId="0" borderId="0" applyFont="0" applyFill="0" applyBorder="0" applyAlignment="0" applyProtection="0"/>
  </cellStyleXfs>
  <cellXfs count="60">
    <xf numFmtId="0" fontId="0" fillId="0" borderId="0" xfId="0"/>
    <xf numFmtId="0" fontId="0" fillId="0" borderId="0" xfId="0" applyAlignment="1">
      <alignment wrapText="1"/>
    </xf>
    <xf numFmtId="0" fontId="0" fillId="0" borderId="1" xfId="0" applyBorder="1" applyAlignment="1">
      <alignment wrapText="1"/>
    </xf>
    <xf numFmtId="0" fontId="0" fillId="2" borderId="1" xfId="0"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1" fillId="2" borderId="1" xfId="0" applyFont="1" applyFill="1" applyBorder="1" applyAlignment="1">
      <alignment horizontal="left" vertical="top" wrapText="1"/>
    </xf>
    <xf numFmtId="0" fontId="0" fillId="0" borderId="1" xfId="0" applyBorder="1" applyAlignment="1">
      <alignment horizontal="left" vertical="top" wrapText="1"/>
    </xf>
    <xf numFmtId="0" fontId="2" fillId="2" borderId="1" xfId="0" applyFont="1" applyFill="1" applyBorder="1" applyAlignment="1">
      <alignment horizontal="left" vertical="top" wrapText="1"/>
    </xf>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9" xfId="0" applyBorder="1"/>
    <xf numFmtId="0" fontId="0" fillId="5" borderId="10" xfId="0" applyFill="1" applyBorder="1" applyAlignment="1">
      <alignment horizontal="left" vertical="top"/>
    </xf>
    <xf numFmtId="0" fontId="0" fillId="4" borderId="11" xfId="0" applyFill="1" applyBorder="1" applyAlignment="1">
      <alignment horizontal="left" vertical="top"/>
    </xf>
    <xf numFmtId="9" fontId="6" fillId="4" borderId="12" xfId="1" applyFont="1" applyFill="1" applyBorder="1" applyAlignment="1">
      <alignment horizontal="left" vertical="top"/>
    </xf>
    <xf numFmtId="0" fontId="0" fillId="6" borderId="13" xfId="0" applyFill="1" applyBorder="1" applyAlignment="1">
      <alignment horizontal="left" vertical="top"/>
    </xf>
    <xf numFmtId="0" fontId="0" fillId="7" borderId="13" xfId="0" applyFill="1" applyBorder="1" applyAlignment="1">
      <alignment horizontal="left" vertical="top"/>
    </xf>
    <xf numFmtId="0" fontId="0" fillId="8" borderId="13" xfId="0" applyFill="1" applyBorder="1" applyAlignment="1">
      <alignment horizontal="left" vertical="top"/>
    </xf>
    <xf numFmtId="0" fontId="0" fillId="9" borderId="13" xfId="0" applyFill="1" applyBorder="1" applyAlignment="1">
      <alignment horizontal="left" vertical="top"/>
    </xf>
    <xf numFmtId="0" fontId="0" fillId="0" borderId="0" xfId="0" quotePrefix="1"/>
    <xf numFmtId="0" fontId="0" fillId="10" borderId="14" xfId="0" applyFill="1" applyBorder="1" applyAlignment="1">
      <alignment horizontal="left" vertical="top"/>
    </xf>
    <xf numFmtId="0" fontId="5" fillId="4" borderId="15" xfId="0" applyFont="1" applyFill="1" applyBorder="1" applyAlignment="1">
      <alignment horizontal="left" vertical="top"/>
    </xf>
    <xf numFmtId="0" fontId="5" fillId="4" borderId="16" xfId="0" applyFont="1" applyFill="1" applyBorder="1" applyAlignment="1">
      <alignment horizontal="left" vertical="top"/>
    </xf>
    <xf numFmtId="9" fontId="6" fillId="4" borderId="17" xfId="1" applyFont="1" applyFill="1" applyBorder="1" applyAlignment="1">
      <alignment horizontal="left" vertical="top"/>
    </xf>
    <xf numFmtId="0" fontId="0" fillId="4" borderId="18" xfId="0" applyFill="1" applyBorder="1" applyAlignment="1">
      <alignment horizontal="left" vertical="top"/>
    </xf>
    <xf numFmtId="0" fontId="0" fillId="4" borderId="12" xfId="0" quotePrefix="1" applyFill="1" applyBorder="1" applyAlignment="1">
      <alignment horizontal="left" vertical="top"/>
    </xf>
    <xf numFmtId="0" fontId="0" fillId="4" borderId="19" xfId="0" applyFill="1" applyBorder="1" applyAlignment="1">
      <alignment horizontal="left" vertical="top"/>
    </xf>
    <xf numFmtId="0" fontId="0" fillId="4" borderId="20" xfId="0" applyFill="1" applyBorder="1" applyAlignment="1">
      <alignment horizontal="left" vertical="top"/>
    </xf>
    <xf numFmtId="0" fontId="5" fillId="4" borderId="21" xfId="0" applyFont="1" applyFill="1" applyBorder="1" applyAlignment="1">
      <alignment horizontal="left" vertical="top" wrapText="1"/>
    </xf>
    <xf numFmtId="0" fontId="5" fillId="4" borderId="17" xfId="0" applyFont="1" applyFill="1" applyBorder="1" applyAlignment="1">
      <alignment horizontal="left" vertical="top"/>
    </xf>
    <xf numFmtId="0" fontId="0" fillId="0" borderId="22" xfId="0" applyBorder="1"/>
    <xf numFmtId="0" fontId="0" fillId="0" borderId="23" xfId="0" applyBorder="1"/>
    <xf numFmtId="0" fontId="0" fillId="0" borderId="24" xfId="0" applyBorder="1"/>
    <xf numFmtId="0" fontId="0" fillId="0" borderId="0" xfId="0" applyFont="1" applyAlignment="1" applyProtection="1">
      <alignment vertical="top" wrapText="1"/>
    </xf>
    <xf numFmtId="0" fontId="8" fillId="0" borderId="19" xfId="0" applyFont="1" applyBorder="1" applyAlignment="1" applyProtection="1">
      <alignment horizontal="center" vertical="center" wrapText="1"/>
      <protection locked="0" hidden="1"/>
    </xf>
    <xf numFmtId="0" fontId="8" fillId="0" borderId="29" xfId="0" applyFont="1" applyBorder="1" applyAlignment="1" applyProtection="1">
      <alignment horizontal="center" vertical="center" wrapText="1"/>
      <protection locked="0" hidden="1"/>
    </xf>
    <xf numFmtId="0" fontId="8" fillId="0" borderId="1" xfId="0" applyFont="1" applyBorder="1" applyAlignment="1" applyProtection="1">
      <alignment horizontal="center" vertical="center" wrapText="1"/>
      <protection locked="0" hidden="1"/>
    </xf>
    <xf numFmtId="0" fontId="8" fillId="0" borderId="1" xfId="0" applyFont="1" applyBorder="1" applyAlignment="1" applyProtection="1">
      <alignment horizontal="left" vertical="top" wrapText="1"/>
      <protection locked="0" hidden="1"/>
    </xf>
    <xf numFmtId="0" fontId="8" fillId="0" borderId="30" xfId="0" applyFont="1" applyBorder="1" applyAlignment="1" applyProtection="1">
      <alignment horizontal="center" vertical="center" wrapText="1"/>
      <protection locked="0" hidden="1"/>
    </xf>
    <xf numFmtId="0" fontId="8" fillId="0" borderId="31" xfId="0" applyFont="1" applyBorder="1" applyAlignment="1" applyProtection="1">
      <alignment horizontal="center" vertical="center" wrapText="1"/>
      <protection locked="0" hidden="1"/>
    </xf>
    <xf numFmtId="0" fontId="8" fillId="0" borderId="32" xfId="0" applyFont="1" applyBorder="1" applyAlignment="1" applyProtection="1">
      <alignment horizontal="center" vertical="center" wrapText="1"/>
      <protection locked="0" hidden="1"/>
    </xf>
    <xf numFmtId="0" fontId="8" fillId="0" borderId="32" xfId="0" applyFont="1" applyBorder="1" applyAlignment="1" applyProtection="1">
      <alignment horizontal="left" vertical="top" wrapText="1"/>
      <protection locked="0" hidden="1"/>
    </xf>
    <xf numFmtId="0" fontId="8" fillId="0" borderId="0" xfId="0" applyFont="1" applyAlignment="1" applyProtection="1">
      <alignment horizontal="center" vertical="center" wrapText="1"/>
      <protection locked="0" hidden="1"/>
    </xf>
    <xf numFmtId="0" fontId="8" fillId="0" borderId="0" xfId="0" applyFont="1" applyAlignment="1" applyProtection="1">
      <alignment wrapText="1"/>
      <protection locked="0" hidden="1"/>
    </xf>
    <xf numFmtId="0" fontId="7" fillId="7" borderId="28" xfId="0" applyFont="1" applyFill="1" applyBorder="1" applyAlignment="1" applyProtection="1">
      <alignment horizontal="center" vertical="center" wrapText="1"/>
    </xf>
    <xf numFmtId="0" fontId="8" fillId="0" borderId="20" xfId="0" applyFont="1" applyBorder="1" applyAlignment="1" applyProtection="1">
      <alignment horizontal="center" vertical="center" wrapText="1"/>
    </xf>
    <xf numFmtId="0" fontId="8" fillId="0" borderId="33" xfId="0" applyFont="1" applyBorder="1" applyAlignment="1" applyProtection="1">
      <alignment horizontal="center" vertical="center" wrapText="1"/>
    </xf>
    <xf numFmtId="0" fontId="8" fillId="0" borderId="0" xfId="0" applyFont="1" applyAlignment="1" applyProtection="1">
      <alignment horizontal="center" vertical="center" wrapText="1"/>
    </xf>
    <xf numFmtId="0" fontId="0" fillId="3" borderId="1" xfId="0" applyFill="1" applyBorder="1" applyAlignment="1" applyProtection="1">
      <alignment wrapText="1"/>
    </xf>
    <xf numFmtId="0" fontId="7" fillId="7" borderId="25" xfId="0" applyFont="1" applyFill="1" applyBorder="1" applyAlignment="1" applyProtection="1">
      <alignment horizontal="center" vertical="center" wrapText="1"/>
    </xf>
    <xf numFmtId="0" fontId="7" fillId="7" borderId="26" xfId="0" applyFont="1" applyFill="1" applyBorder="1" applyAlignment="1" applyProtection="1">
      <alignment horizontal="center" vertical="center" wrapText="1"/>
    </xf>
    <xf numFmtId="0" fontId="7" fillId="7" borderId="27" xfId="0" applyFont="1" applyFill="1" applyBorder="1" applyAlignment="1" applyProtection="1">
      <alignment horizontal="center" vertical="center" wrapText="1"/>
    </xf>
    <xf numFmtId="0" fontId="5" fillId="4" borderId="6" xfId="0" applyFont="1" applyFill="1" applyBorder="1" applyAlignment="1">
      <alignment horizontal="center" vertical="center"/>
    </xf>
    <xf numFmtId="0" fontId="5" fillId="4" borderId="7" xfId="0" applyFont="1" applyFill="1" applyBorder="1" applyAlignment="1">
      <alignment horizontal="center" vertical="center"/>
    </xf>
    <xf numFmtId="0" fontId="5" fillId="4" borderId="8" xfId="0" applyFont="1" applyFill="1" applyBorder="1" applyAlignment="1">
      <alignment horizontal="center" vertical="center"/>
    </xf>
    <xf numFmtId="0" fontId="4" fillId="4" borderId="6" xfId="0" applyFont="1" applyFill="1" applyBorder="1" applyAlignment="1">
      <alignment horizontal="center" vertical="center"/>
    </xf>
    <xf numFmtId="0" fontId="4" fillId="4" borderId="8" xfId="0" applyFont="1" applyFill="1" applyBorder="1" applyAlignment="1">
      <alignment horizontal="center" vertical="center"/>
    </xf>
  </cellXfs>
  <cellStyles count="2">
    <cellStyle name="Normal" xfId="0" builtinId="0"/>
    <cellStyle name="Percent" xfId="1" builtinId="5"/>
  </cellStyles>
  <dxfs count="7">
    <dxf>
      <fill>
        <patternFill>
          <bgColor theme="0" tint="-0.499984740745262"/>
        </patternFill>
      </fill>
    </dxf>
    <dxf>
      <fill>
        <patternFill>
          <bgColor theme="8" tint="0.39994506668294322"/>
        </patternFill>
      </fill>
    </dxf>
    <dxf>
      <fill>
        <patternFill>
          <bgColor rgb="FFC00000"/>
        </patternFill>
      </fill>
    </dxf>
    <dxf>
      <fill>
        <patternFill>
          <bgColor rgb="FFFFC000"/>
        </patternFill>
      </fill>
    </dxf>
    <dxf>
      <fill>
        <patternFill>
          <bgColor rgb="FF00B050"/>
        </patternFill>
      </fill>
    </dxf>
    <dxf>
      <fill>
        <patternFill patternType="darkUp">
          <fgColor theme="0"/>
          <bgColor rgb="FFFF0000"/>
        </patternFill>
      </fill>
    </dxf>
    <dxf>
      <fill>
        <patternFill patternType="darkUp">
          <fgColor theme="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b="1"/>
              <a:t>Requirements Review Status - 05</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pieChart>
        <c:varyColors val="1"/>
        <c:ser>
          <c:idx val="0"/>
          <c:order val="0"/>
          <c:tx>
            <c:strRef>
              <c:f>Status!$N$3</c:f>
              <c:strCache>
                <c:ptCount val="1"/>
                <c:pt idx="0">
                  <c:v>Requirements Review Status - 05</c:v>
                </c:pt>
              </c:strCache>
            </c:strRef>
          </c:tx>
          <c:spPr>
            <a:solidFill>
              <a:schemeClr val="bg1">
                <a:lumMod val="85000"/>
              </a:schemeClr>
            </a:solidFill>
          </c:spPr>
          <c:dPt>
            <c:idx val="0"/>
            <c:bubble3D val="0"/>
            <c:spPr>
              <a:solidFill>
                <a:srgbClr val="00B050"/>
              </a:solidFill>
              <a:ln w="19050">
                <a:solidFill>
                  <a:schemeClr val="lt1"/>
                </a:solidFill>
              </a:ln>
              <a:effectLst/>
            </c:spPr>
            <c:extLst>
              <c:ext xmlns:c16="http://schemas.microsoft.com/office/drawing/2014/chart" uri="{C3380CC4-5D6E-409C-BE32-E72D297353CC}">
                <c16:uniqueId val="{00000001-5F56-47D6-9A1C-3EBA2E28F01C}"/>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5F56-47D6-9A1C-3EBA2E28F01C}"/>
              </c:ext>
            </c:extLst>
          </c:dPt>
          <c:dPt>
            <c:idx val="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5-5F56-47D6-9A1C-3EBA2E28F01C}"/>
              </c:ext>
            </c:extLst>
          </c:dPt>
          <c:dPt>
            <c:idx val="3"/>
            <c:bubble3D val="0"/>
            <c:spPr>
              <a:solidFill>
                <a:srgbClr val="C00000"/>
              </a:solidFill>
              <a:ln w="19050">
                <a:solidFill>
                  <a:schemeClr val="lt1"/>
                </a:solidFill>
              </a:ln>
              <a:effectLst/>
            </c:spPr>
            <c:extLst>
              <c:ext xmlns:c16="http://schemas.microsoft.com/office/drawing/2014/chart" uri="{C3380CC4-5D6E-409C-BE32-E72D297353CC}">
                <c16:uniqueId val="{00000007-5F56-47D6-9A1C-3EBA2E28F01C}"/>
              </c:ext>
            </c:extLst>
          </c:dPt>
          <c:dPt>
            <c:idx val="4"/>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9-5F56-47D6-9A1C-3EBA2E28F01C}"/>
              </c:ext>
            </c:extLst>
          </c:dPt>
          <c:dPt>
            <c:idx val="5"/>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B-5F56-47D6-9A1C-3EBA2E28F01C}"/>
              </c:ext>
            </c:extLst>
          </c:dPt>
          <c:dLbls>
            <c:dLbl>
              <c:idx val="0"/>
              <c:layout>
                <c:manualLayout>
                  <c:x val="0.15258853988855497"/>
                  <c:y val="-5.320304472227591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F56-47D6-9A1C-3EBA2E28F01C}"/>
                </c:ext>
              </c:extLst>
            </c:dLbl>
            <c:dLbl>
              <c:idx val="1"/>
              <c:layout>
                <c:manualLayout>
                  <c:x val="0.34983714023229678"/>
                  <c:y val="0.1672095691271528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F56-47D6-9A1C-3EBA2E28F01C}"/>
                </c:ext>
              </c:extLst>
            </c:dLbl>
            <c:dLbl>
              <c:idx val="2"/>
              <c:layout>
                <c:manualLayout>
                  <c:x val="-0.38519302142598633"/>
                  <c:y val="0.1292073943255271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F56-47D6-9A1C-3EBA2E28F01C}"/>
                </c:ext>
              </c:extLst>
            </c:dLbl>
            <c:dLbl>
              <c:idx val="3"/>
              <c:layout>
                <c:manualLayout>
                  <c:x val="-0.23818698909432975"/>
                  <c:y val="2.5334783201083769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F56-47D6-9A1C-3EBA2E28F01C}"/>
                </c:ext>
              </c:extLst>
            </c:dLbl>
            <c:dLbl>
              <c:idx val="4"/>
              <c:layout>
                <c:manualLayout>
                  <c:x val="0.2549345117650248"/>
                  <c:y val="5.0669566402167538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5F56-47D6-9A1C-3EBA2E28F01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pl-PL"/>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Status!$N$4:$N$9</c:f>
              <c:strCache>
                <c:ptCount val="6"/>
                <c:pt idx="0">
                  <c:v>Agreed</c:v>
                </c:pt>
                <c:pt idx="1">
                  <c:v>Partly agreed</c:v>
                </c:pt>
                <c:pt idx="2">
                  <c:v>To clarify</c:v>
                </c:pt>
                <c:pt idx="3">
                  <c:v>Not agreed</c:v>
                </c:pt>
                <c:pt idx="4">
                  <c:v>Not applicable</c:v>
                </c:pt>
                <c:pt idx="5">
                  <c:v>Empty</c:v>
                </c:pt>
              </c:strCache>
            </c:strRef>
          </c:cat>
          <c:val>
            <c:numRef>
              <c:f>Status!$O$4:$O$9</c:f>
              <c:numCache>
                <c:formatCode>General</c:formatCode>
                <c:ptCount val="6"/>
                <c:pt idx="0">
                  <c:v>0</c:v>
                </c:pt>
                <c:pt idx="1">
                  <c:v>0</c:v>
                </c:pt>
                <c:pt idx="2">
                  <c:v>0</c:v>
                </c:pt>
                <c:pt idx="3">
                  <c:v>0</c:v>
                </c:pt>
                <c:pt idx="4">
                  <c:v>0</c:v>
                </c:pt>
                <c:pt idx="5">
                  <c:v>60</c:v>
                </c:pt>
              </c:numCache>
            </c:numRef>
          </c:val>
          <c:extLst>
            <c:ext xmlns:c16="http://schemas.microsoft.com/office/drawing/2014/chart" uri="{C3380CC4-5D6E-409C-BE32-E72D297353CC}">
              <c16:uniqueId val="{0000000C-5F56-47D6-9A1C-3EBA2E28F01C}"/>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31750</xdr:colOff>
          <xdr:row>1</xdr:row>
          <xdr:rowOff>38100</xdr:rowOff>
        </xdr:from>
        <xdr:to>
          <xdr:col>1</xdr:col>
          <xdr:colOff>946150</xdr:colOff>
          <xdr:row>1</xdr:row>
          <xdr:rowOff>723900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31750</xdr:colOff>
          <xdr:row>1</xdr:row>
          <xdr:rowOff>38100</xdr:rowOff>
        </xdr:from>
        <xdr:to>
          <xdr:col>2</xdr:col>
          <xdr:colOff>946150</xdr:colOff>
          <xdr:row>1</xdr:row>
          <xdr:rowOff>723900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19050</xdr:colOff>
      <xdr:row>1</xdr:row>
      <xdr:rowOff>25400</xdr:rowOff>
    </xdr:from>
    <xdr:to>
      <xdr:col>12</xdr:col>
      <xdr:colOff>266700</xdr:colOff>
      <xdr:row>28</xdr:row>
      <xdr:rowOff>165100</xdr:rowOff>
    </xdr:to>
    <xdr:graphicFrame macro="">
      <xdr:nvGraphicFramePr>
        <xdr:cNvPr id="2" name="Chart 1" title="Status">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Microsoft_Word_97_-_2003_Document1.doc"/><Relationship Id="rId5" Type="http://schemas.openxmlformats.org/officeDocument/2006/relationships/image" Target="../media/image1.emf"/><Relationship Id="rId4" Type="http://schemas.openxmlformats.org/officeDocument/2006/relationships/oleObject" Target="../embeddings/Microsoft_Word_97_-_2003_Document.doc"/></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14"/>
  <sheetViews>
    <sheetView tabSelected="1" zoomScale="85" zoomScaleNormal="85" workbookViewId="0">
      <pane ySplit="1" topLeftCell="A2" activePane="bottomLeft" state="frozen"/>
      <selection pane="bottomLeft" activeCell="P2" sqref="P2"/>
    </sheetView>
  </sheetViews>
  <sheetFormatPr defaultColWidth="11.453125" defaultRowHeight="14.5" x14ac:dyDescent="0.35"/>
  <cols>
    <col min="1" max="1" width="6" style="1" customWidth="1"/>
    <col min="2" max="2" width="80.7265625" style="1" hidden="1" customWidth="1"/>
    <col min="3" max="3" width="80.7265625" style="1" customWidth="1"/>
    <col min="4" max="4" width="15" style="1" hidden="1" customWidth="1"/>
    <col min="5" max="6" width="15" style="1" customWidth="1"/>
    <col min="7" max="8" width="15" style="1" hidden="1" customWidth="1"/>
    <col min="9" max="10" width="15" style="1" customWidth="1"/>
    <col min="11" max="12" width="13.36328125" style="45" customWidth="1"/>
    <col min="13" max="13" width="11.26953125" style="45" bestFit="1" customWidth="1"/>
    <col min="14" max="14" width="19.453125" style="46" bestFit="1" customWidth="1"/>
    <col min="15" max="15" width="20.08984375" style="46" bestFit="1" customWidth="1"/>
    <col min="16" max="16" width="27" style="50" bestFit="1" customWidth="1"/>
    <col min="17" max="16384" width="11.453125" style="1"/>
  </cols>
  <sheetData>
    <row r="1" spans="1:16" ht="58" customHeight="1" x14ac:dyDescent="0.35">
      <c r="A1" s="51" t="s">
        <v>230</v>
      </c>
      <c r="B1" s="51"/>
      <c r="C1" s="51"/>
      <c r="D1" s="51" t="s">
        <v>231</v>
      </c>
      <c r="E1" s="51" t="s">
        <v>232</v>
      </c>
      <c r="F1" s="51" t="s">
        <v>233</v>
      </c>
      <c r="G1" s="51" t="s">
        <v>234</v>
      </c>
      <c r="H1" s="51" t="s">
        <v>235</v>
      </c>
      <c r="I1" s="51" t="s">
        <v>236</v>
      </c>
      <c r="J1" s="51" t="s">
        <v>237</v>
      </c>
      <c r="K1" s="52" t="s">
        <v>373</v>
      </c>
      <c r="L1" s="53" t="s">
        <v>374</v>
      </c>
      <c r="M1" s="54" t="s">
        <v>375</v>
      </c>
      <c r="N1" s="54" t="s">
        <v>376</v>
      </c>
      <c r="O1" s="54" t="s">
        <v>377</v>
      </c>
      <c r="P1" s="47" t="s">
        <v>378</v>
      </c>
    </row>
    <row r="2" spans="1:16" ht="60" customHeight="1" x14ac:dyDescent="0.35">
      <c r="A2" s="2">
        <v>1</v>
      </c>
      <c r="B2" s="2"/>
      <c r="C2" s="2"/>
      <c r="D2" s="2"/>
      <c r="E2" s="2"/>
      <c r="F2" s="2" t="s">
        <v>0</v>
      </c>
      <c r="G2" s="2" t="s">
        <v>1</v>
      </c>
      <c r="H2" s="2" t="s">
        <v>1</v>
      </c>
      <c r="I2" s="2" t="s">
        <v>2</v>
      </c>
      <c r="J2" s="2" t="s">
        <v>3</v>
      </c>
      <c r="K2" s="37"/>
      <c r="L2" s="38"/>
      <c r="M2" s="39"/>
      <c r="N2" s="40"/>
      <c r="O2" s="40"/>
      <c r="P2" s="48"/>
    </row>
    <row r="3" spans="1:16" ht="42" x14ac:dyDescent="0.5">
      <c r="A3" s="3">
        <v>2</v>
      </c>
      <c r="B3" s="4" t="s">
        <v>4</v>
      </c>
      <c r="C3" s="6" t="s">
        <v>238</v>
      </c>
      <c r="D3" s="3"/>
      <c r="E3" s="3"/>
      <c r="F3" s="3" t="s">
        <v>5</v>
      </c>
      <c r="G3" s="3" t="s">
        <v>1</v>
      </c>
      <c r="H3" s="3" t="s">
        <v>1</v>
      </c>
      <c r="I3" s="3" t="s">
        <v>2</v>
      </c>
      <c r="J3" s="3" t="s">
        <v>6</v>
      </c>
      <c r="K3" s="37"/>
      <c r="L3" s="38"/>
      <c r="M3" s="39"/>
      <c r="N3" s="40"/>
      <c r="O3" s="40"/>
      <c r="P3" s="48" t="str">
        <f t="shared" ref="P3:P66" si="0">IF(AND(J3="Überschrift",LEN(C3)-LEN(SUBSTITUTE(C3,".",""))&lt;2),C3,P2)</f>
        <v>1 Information</v>
      </c>
    </row>
    <row r="4" spans="1:16" x14ac:dyDescent="0.35">
      <c r="A4" s="2">
        <v>3</v>
      </c>
      <c r="B4" s="2" t="s">
        <v>7</v>
      </c>
      <c r="C4" s="7" t="s">
        <v>239</v>
      </c>
      <c r="D4" s="2"/>
      <c r="E4" s="2"/>
      <c r="F4" s="2" t="s">
        <v>8</v>
      </c>
      <c r="G4" s="2" t="s">
        <v>1</v>
      </c>
      <c r="H4" s="2" t="s">
        <v>1</v>
      </c>
      <c r="I4" s="2" t="s">
        <v>2</v>
      </c>
      <c r="J4" s="2" t="s">
        <v>3</v>
      </c>
      <c r="K4" s="37"/>
      <c r="L4" s="38"/>
      <c r="M4" s="39"/>
      <c r="N4" s="40"/>
      <c r="O4" s="40"/>
      <c r="P4" s="48" t="str">
        <f t="shared" si="0"/>
        <v>1 Information</v>
      </c>
    </row>
    <row r="5" spans="1:16" ht="145" x14ac:dyDescent="0.35">
      <c r="A5" s="2">
        <v>4</v>
      </c>
      <c r="B5" s="2" t="s">
        <v>9</v>
      </c>
      <c r="C5" s="7" t="s">
        <v>240</v>
      </c>
      <c r="D5" s="2"/>
      <c r="E5" s="2"/>
      <c r="F5" s="2" t="s">
        <v>10</v>
      </c>
      <c r="G5" s="2" t="s">
        <v>1</v>
      </c>
      <c r="H5" s="2" t="s">
        <v>1</v>
      </c>
      <c r="I5" s="2" t="s">
        <v>2</v>
      </c>
      <c r="J5" s="2" t="s">
        <v>3</v>
      </c>
      <c r="K5" s="37"/>
      <c r="L5" s="38"/>
      <c r="M5" s="39"/>
      <c r="N5" s="40"/>
      <c r="O5" s="40"/>
      <c r="P5" s="48" t="str">
        <f t="shared" si="0"/>
        <v>1 Information</v>
      </c>
    </row>
    <row r="6" spans="1:16" ht="42" x14ac:dyDescent="0.5">
      <c r="A6" s="3">
        <v>5</v>
      </c>
      <c r="B6" s="4" t="s">
        <v>11</v>
      </c>
      <c r="C6" s="6" t="s">
        <v>241</v>
      </c>
      <c r="D6" s="3"/>
      <c r="E6" s="3"/>
      <c r="F6" s="3" t="s">
        <v>12</v>
      </c>
      <c r="G6" s="3" t="s">
        <v>1</v>
      </c>
      <c r="H6" s="3" t="s">
        <v>1</v>
      </c>
      <c r="I6" s="3" t="s">
        <v>2</v>
      </c>
      <c r="J6" s="3" t="s">
        <v>6</v>
      </c>
      <c r="K6" s="37"/>
      <c r="L6" s="38"/>
      <c r="M6" s="39"/>
      <c r="N6" s="40"/>
      <c r="O6" s="40"/>
      <c r="P6" s="48" t="str">
        <f t="shared" si="0"/>
        <v>2 Specifications for the description of the diagnostic data</v>
      </c>
    </row>
    <row r="7" spans="1:16" ht="26" x14ac:dyDescent="0.35">
      <c r="A7" s="2">
        <v>6</v>
      </c>
      <c r="B7" s="2" t="s">
        <v>13</v>
      </c>
      <c r="C7" s="7" t="s">
        <v>242</v>
      </c>
      <c r="D7" s="2"/>
      <c r="E7" s="2"/>
      <c r="F7" s="2" t="s">
        <v>14</v>
      </c>
      <c r="G7" s="2" t="s">
        <v>1</v>
      </c>
      <c r="H7" s="2" t="s">
        <v>1</v>
      </c>
      <c r="I7" s="2" t="s">
        <v>2</v>
      </c>
      <c r="J7" s="2" t="s">
        <v>15</v>
      </c>
      <c r="K7" s="37"/>
      <c r="L7" s="38"/>
      <c r="M7" s="39"/>
      <c r="N7" s="40"/>
      <c r="O7" s="40"/>
      <c r="P7" s="48" t="str">
        <f t="shared" si="0"/>
        <v>2 Specifications for the description of the diagnostic data</v>
      </c>
    </row>
    <row r="8" spans="1:16" ht="29" x14ac:dyDescent="0.35">
      <c r="A8" s="2">
        <v>7</v>
      </c>
      <c r="B8" s="2" t="s">
        <v>16</v>
      </c>
      <c r="C8" s="7" t="s">
        <v>243</v>
      </c>
      <c r="D8" s="2"/>
      <c r="E8" s="2"/>
      <c r="F8" s="2" t="s">
        <v>17</v>
      </c>
      <c r="G8" s="2" t="s">
        <v>1</v>
      </c>
      <c r="H8" s="2" t="s">
        <v>1</v>
      </c>
      <c r="I8" s="2" t="s">
        <v>2</v>
      </c>
      <c r="J8" s="2" t="s">
        <v>15</v>
      </c>
      <c r="K8" s="37"/>
      <c r="L8" s="38"/>
      <c r="M8" s="39"/>
      <c r="N8" s="40"/>
      <c r="O8" s="40"/>
      <c r="P8" s="48" t="str">
        <f t="shared" si="0"/>
        <v>2 Specifications for the description of the diagnostic data</v>
      </c>
    </row>
    <row r="9" spans="1:16" ht="42" x14ac:dyDescent="0.5">
      <c r="A9" s="3">
        <v>8</v>
      </c>
      <c r="B9" s="4" t="s">
        <v>18</v>
      </c>
      <c r="C9" s="6" t="s">
        <v>244</v>
      </c>
      <c r="D9" s="3"/>
      <c r="E9" s="3"/>
      <c r="F9" s="3" t="s">
        <v>19</v>
      </c>
      <c r="G9" s="3" t="s">
        <v>1</v>
      </c>
      <c r="H9" s="3" t="s">
        <v>1</v>
      </c>
      <c r="I9" s="3" t="s">
        <v>2</v>
      </c>
      <c r="J9" s="3" t="s">
        <v>6</v>
      </c>
      <c r="K9" s="37"/>
      <c r="L9" s="38"/>
      <c r="M9" s="39"/>
      <c r="N9" s="40"/>
      <c r="O9" s="40"/>
      <c r="P9" s="48" t="str">
        <f t="shared" si="0"/>
        <v>3 Boundary conditions / Communication</v>
      </c>
    </row>
    <row r="10" spans="1:16" ht="34" x14ac:dyDescent="0.4">
      <c r="A10" s="3">
        <v>9</v>
      </c>
      <c r="B10" s="5" t="s">
        <v>20</v>
      </c>
      <c r="C10" s="8" t="s">
        <v>245</v>
      </c>
      <c r="D10" s="3"/>
      <c r="E10" s="3"/>
      <c r="F10" s="3" t="s">
        <v>21</v>
      </c>
      <c r="G10" s="3" t="s">
        <v>1</v>
      </c>
      <c r="H10" s="3" t="s">
        <v>1</v>
      </c>
      <c r="I10" s="3" t="s">
        <v>2</v>
      </c>
      <c r="J10" s="3" t="s">
        <v>6</v>
      </c>
      <c r="K10" s="37"/>
      <c r="L10" s="38"/>
      <c r="M10" s="39"/>
      <c r="N10" s="40"/>
      <c r="O10" s="40"/>
      <c r="P10" s="48" t="str">
        <f t="shared" si="0"/>
        <v>3.1 General system properties</v>
      </c>
    </row>
    <row r="11" spans="1:16" x14ac:dyDescent="0.35">
      <c r="A11" s="2">
        <v>10</v>
      </c>
      <c r="B11" s="2" t="s">
        <v>22</v>
      </c>
      <c r="C11" s="7" t="s">
        <v>246</v>
      </c>
      <c r="D11" s="2"/>
      <c r="E11" s="2"/>
      <c r="F11" s="2" t="s">
        <v>23</v>
      </c>
      <c r="G11" s="2" t="s">
        <v>1</v>
      </c>
      <c r="H11" s="2" t="s">
        <v>1</v>
      </c>
      <c r="I11" s="2" t="s">
        <v>2</v>
      </c>
      <c r="J11" s="2" t="s">
        <v>15</v>
      </c>
      <c r="K11" s="37"/>
      <c r="L11" s="38"/>
      <c r="M11" s="39"/>
      <c r="N11" s="40"/>
      <c r="O11" s="40"/>
      <c r="P11" s="48" t="str">
        <f t="shared" si="0"/>
        <v>3.1 General system properties</v>
      </c>
    </row>
    <row r="12" spans="1:16" x14ac:dyDescent="0.35">
      <c r="A12" s="2">
        <v>11</v>
      </c>
      <c r="B12" s="2" t="s">
        <v>24</v>
      </c>
      <c r="C12" s="7" t="s">
        <v>247</v>
      </c>
      <c r="D12" s="2"/>
      <c r="E12" s="2"/>
      <c r="F12" s="2" t="s">
        <v>25</v>
      </c>
      <c r="G12" s="2" t="s">
        <v>1</v>
      </c>
      <c r="H12" s="2" t="s">
        <v>1</v>
      </c>
      <c r="I12" s="2" t="s">
        <v>2</v>
      </c>
      <c r="J12" s="2" t="s">
        <v>15</v>
      </c>
      <c r="K12" s="37"/>
      <c r="L12" s="38"/>
      <c r="M12" s="39"/>
      <c r="N12" s="40"/>
      <c r="O12" s="40"/>
      <c r="P12" s="48" t="str">
        <f t="shared" si="0"/>
        <v>3.1 General system properties</v>
      </c>
    </row>
    <row r="13" spans="1:16" x14ac:dyDescent="0.35">
      <c r="A13" s="2">
        <v>12</v>
      </c>
      <c r="B13" s="2" t="s">
        <v>26</v>
      </c>
      <c r="C13" s="7" t="s">
        <v>248</v>
      </c>
      <c r="D13" s="2"/>
      <c r="E13" s="2"/>
      <c r="F13" s="2" t="s">
        <v>27</v>
      </c>
      <c r="G13" s="2" t="s">
        <v>1</v>
      </c>
      <c r="H13" s="2" t="s">
        <v>1</v>
      </c>
      <c r="I13" s="2" t="s">
        <v>2</v>
      </c>
      <c r="J13" s="2" t="s">
        <v>15</v>
      </c>
      <c r="K13" s="37"/>
      <c r="L13" s="38"/>
      <c r="M13" s="39"/>
      <c r="N13" s="40"/>
      <c r="O13" s="40"/>
      <c r="P13" s="48" t="str">
        <f t="shared" si="0"/>
        <v>3.1 General system properties</v>
      </c>
    </row>
    <row r="14" spans="1:16" x14ac:dyDescent="0.35">
      <c r="A14" s="2">
        <v>13</v>
      </c>
      <c r="B14" s="2" t="s">
        <v>28</v>
      </c>
      <c r="C14" s="7" t="s">
        <v>249</v>
      </c>
      <c r="D14" s="2"/>
      <c r="E14" s="2"/>
      <c r="F14" s="2" t="s">
        <v>29</v>
      </c>
      <c r="G14" s="2" t="s">
        <v>1</v>
      </c>
      <c r="H14" s="2" t="s">
        <v>1</v>
      </c>
      <c r="I14" s="2" t="s">
        <v>2</v>
      </c>
      <c r="J14" s="2" t="s">
        <v>15</v>
      </c>
      <c r="K14" s="37"/>
      <c r="L14" s="38"/>
      <c r="M14" s="39"/>
      <c r="N14" s="40"/>
      <c r="O14" s="40"/>
      <c r="P14" s="48" t="str">
        <f t="shared" si="0"/>
        <v>3.1 General system properties</v>
      </c>
    </row>
    <row r="15" spans="1:16" x14ac:dyDescent="0.35">
      <c r="A15" s="2">
        <v>14</v>
      </c>
      <c r="B15" s="2" t="s">
        <v>30</v>
      </c>
      <c r="C15" s="7" t="s">
        <v>250</v>
      </c>
      <c r="D15" s="2"/>
      <c r="E15" s="2"/>
      <c r="F15" s="2" t="s">
        <v>31</v>
      </c>
      <c r="G15" s="2" t="s">
        <v>1</v>
      </c>
      <c r="H15" s="2" t="s">
        <v>1</v>
      </c>
      <c r="I15" s="2" t="s">
        <v>2</v>
      </c>
      <c r="J15" s="2" t="s">
        <v>15</v>
      </c>
      <c r="K15" s="37"/>
      <c r="L15" s="38"/>
      <c r="M15" s="39"/>
      <c r="N15" s="40"/>
      <c r="O15" s="40"/>
      <c r="P15" s="48" t="str">
        <f t="shared" si="0"/>
        <v>3.1 General system properties</v>
      </c>
    </row>
    <row r="16" spans="1:16" x14ac:dyDescent="0.35">
      <c r="A16" s="2">
        <v>15</v>
      </c>
      <c r="B16" s="2" t="s">
        <v>32</v>
      </c>
      <c r="C16" s="7" t="s">
        <v>251</v>
      </c>
      <c r="D16" s="2"/>
      <c r="E16" s="2"/>
      <c r="F16" s="2" t="s">
        <v>33</v>
      </c>
      <c r="G16" s="2" t="s">
        <v>1</v>
      </c>
      <c r="H16" s="2" t="s">
        <v>1</v>
      </c>
      <c r="I16" s="2" t="s">
        <v>2</v>
      </c>
      <c r="J16" s="2" t="s">
        <v>15</v>
      </c>
      <c r="K16" s="37"/>
      <c r="L16" s="38"/>
      <c r="M16" s="39"/>
      <c r="N16" s="40"/>
      <c r="O16" s="40"/>
      <c r="P16" s="48" t="str">
        <f t="shared" si="0"/>
        <v>3.1 General system properties</v>
      </c>
    </row>
    <row r="17" spans="1:16" x14ac:dyDescent="0.35">
      <c r="A17" s="2">
        <v>16</v>
      </c>
      <c r="B17" s="2" t="s">
        <v>34</v>
      </c>
      <c r="C17" s="7" t="s">
        <v>252</v>
      </c>
      <c r="D17" s="2"/>
      <c r="E17" s="2"/>
      <c r="F17" s="2" t="s">
        <v>35</v>
      </c>
      <c r="G17" s="2" t="s">
        <v>1</v>
      </c>
      <c r="H17" s="2" t="s">
        <v>1</v>
      </c>
      <c r="I17" s="2" t="s">
        <v>2</v>
      </c>
      <c r="J17" s="2" t="s">
        <v>15</v>
      </c>
      <c r="K17" s="37"/>
      <c r="L17" s="38"/>
      <c r="M17" s="39"/>
      <c r="N17" s="40"/>
      <c r="O17" s="40"/>
      <c r="P17" s="48" t="str">
        <f t="shared" si="0"/>
        <v>3.1 General system properties</v>
      </c>
    </row>
    <row r="18" spans="1:16" ht="29" x14ac:dyDescent="0.35">
      <c r="A18" s="2">
        <v>17</v>
      </c>
      <c r="B18" s="2" t="s">
        <v>36</v>
      </c>
      <c r="C18" s="7" t="s">
        <v>253</v>
      </c>
      <c r="D18" s="2"/>
      <c r="E18" s="2"/>
      <c r="F18" s="2" t="s">
        <v>37</v>
      </c>
      <c r="G18" s="2" t="s">
        <v>1</v>
      </c>
      <c r="H18" s="2" t="s">
        <v>1</v>
      </c>
      <c r="I18" s="2" t="s">
        <v>2</v>
      </c>
      <c r="J18" s="2" t="s">
        <v>15</v>
      </c>
      <c r="K18" s="37"/>
      <c r="L18" s="38"/>
      <c r="M18" s="39"/>
      <c r="N18" s="40"/>
      <c r="O18" s="40"/>
      <c r="P18" s="48" t="str">
        <f t="shared" si="0"/>
        <v>3.1 General system properties</v>
      </c>
    </row>
    <row r="19" spans="1:16" ht="29" x14ac:dyDescent="0.35">
      <c r="A19" s="2">
        <v>18</v>
      </c>
      <c r="B19" s="2" t="s">
        <v>38</v>
      </c>
      <c r="C19" s="7" t="s">
        <v>254</v>
      </c>
      <c r="D19" s="2"/>
      <c r="E19" s="2"/>
      <c r="F19" s="2" t="s">
        <v>39</v>
      </c>
      <c r="G19" s="2" t="s">
        <v>1</v>
      </c>
      <c r="H19" s="2" t="s">
        <v>1</v>
      </c>
      <c r="I19" s="2" t="s">
        <v>2</v>
      </c>
      <c r="J19" s="2" t="s">
        <v>15</v>
      </c>
      <c r="K19" s="37"/>
      <c r="L19" s="38"/>
      <c r="M19" s="39"/>
      <c r="N19" s="40"/>
      <c r="O19" s="40"/>
      <c r="P19" s="48" t="str">
        <f t="shared" si="0"/>
        <v>3.1 General system properties</v>
      </c>
    </row>
    <row r="20" spans="1:16" x14ac:dyDescent="0.35">
      <c r="A20" s="2">
        <v>19</v>
      </c>
      <c r="B20" s="2" t="s">
        <v>40</v>
      </c>
      <c r="C20" s="7" t="s">
        <v>255</v>
      </c>
      <c r="D20" s="2"/>
      <c r="E20" s="2"/>
      <c r="F20" s="2" t="s">
        <v>41</v>
      </c>
      <c r="G20" s="2" t="s">
        <v>1</v>
      </c>
      <c r="H20" s="2" t="s">
        <v>1</v>
      </c>
      <c r="I20" s="2" t="s">
        <v>2</v>
      </c>
      <c r="J20" s="2" t="s">
        <v>15</v>
      </c>
      <c r="K20" s="37"/>
      <c r="L20" s="38"/>
      <c r="M20" s="39"/>
      <c r="N20" s="40"/>
      <c r="O20" s="40"/>
      <c r="P20" s="48" t="str">
        <f t="shared" si="0"/>
        <v>3.1 General system properties</v>
      </c>
    </row>
    <row r="21" spans="1:16" ht="29" x14ac:dyDescent="0.35">
      <c r="A21" s="2">
        <v>20</v>
      </c>
      <c r="B21" s="2" t="s">
        <v>42</v>
      </c>
      <c r="C21" s="7" t="s">
        <v>256</v>
      </c>
      <c r="D21" s="2"/>
      <c r="E21" s="2"/>
      <c r="F21" s="2" t="s">
        <v>43</v>
      </c>
      <c r="G21" s="2" t="s">
        <v>1</v>
      </c>
      <c r="H21" s="2" t="s">
        <v>1</v>
      </c>
      <c r="I21" s="2" t="s">
        <v>2</v>
      </c>
      <c r="J21" s="2" t="s">
        <v>15</v>
      </c>
      <c r="K21" s="37"/>
      <c r="L21" s="38"/>
      <c r="M21" s="39"/>
      <c r="N21" s="40"/>
      <c r="O21" s="40"/>
      <c r="P21" s="48" t="str">
        <f t="shared" si="0"/>
        <v>3.1 General system properties</v>
      </c>
    </row>
    <row r="22" spans="1:16" ht="34" x14ac:dyDescent="0.4">
      <c r="A22" s="3">
        <v>21</v>
      </c>
      <c r="B22" s="5" t="s">
        <v>44</v>
      </c>
      <c r="C22" s="8" t="s">
        <v>257</v>
      </c>
      <c r="D22" s="3"/>
      <c r="E22" s="3"/>
      <c r="F22" s="3" t="s">
        <v>45</v>
      </c>
      <c r="G22" s="3" t="s">
        <v>1</v>
      </c>
      <c r="H22" s="3" t="s">
        <v>1</v>
      </c>
      <c r="I22" s="3" t="s">
        <v>2</v>
      </c>
      <c r="J22" s="3" t="s">
        <v>6</v>
      </c>
      <c r="K22" s="37"/>
      <c r="L22" s="38"/>
      <c r="M22" s="39"/>
      <c r="N22" s="40"/>
      <c r="O22" s="40"/>
      <c r="P22" s="48" t="str">
        <f t="shared" si="0"/>
        <v>3.2 Communication data</v>
      </c>
    </row>
    <row r="23" spans="1:16" ht="29" x14ac:dyDescent="0.35">
      <c r="A23" s="2">
        <v>22</v>
      </c>
      <c r="B23" s="2" t="s">
        <v>46</v>
      </c>
      <c r="C23" s="7" t="s">
        <v>258</v>
      </c>
      <c r="D23" s="2"/>
      <c r="E23" s="2"/>
      <c r="F23" s="2" t="s">
        <v>47</v>
      </c>
      <c r="G23" s="2" t="s">
        <v>1</v>
      </c>
      <c r="H23" s="2" t="s">
        <v>1</v>
      </c>
      <c r="I23" s="2" t="s">
        <v>2</v>
      </c>
      <c r="J23" s="2" t="s">
        <v>15</v>
      </c>
      <c r="K23" s="37"/>
      <c r="L23" s="38"/>
      <c r="M23" s="39"/>
      <c r="N23" s="40"/>
      <c r="O23" s="40"/>
      <c r="P23" s="48" t="str">
        <f t="shared" si="0"/>
        <v>3.2 Communication data</v>
      </c>
    </row>
    <row r="24" spans="1:16" ht="34" x14ac:dyDescent="0.4">
      <c r="A24" s="3">
        <v>23</v>
      </c>
      <c r="B24" s="5" t="s">
        <v>48</v>
      </c>
      <c r="C24" s="8" t="s">
        <v>259</v>
      </c>
      <c r="D24" s="3"/>
      <c r="E24" s="3"/>
      <c r="F24" s="3" t="s">
        <v>49</v>
      </c>
      <c r="G24" s="3" t="s">
        <v>1</v>
      </c>
      <c r="H24" s="3" t="s">
        <v>1</v>
      </c>
      <c r="I24" s="3" t="s">
        <v>2</v>
      </c>
      <c r="J24" s="3" t="s">
        <v>6</v>
      </c>
      <c r="K24" s="37"/>
      <c r="L24" s="38"/>
      <c r="M24" s="39"/>
      <c r="N24" s="40"/>
      <c r="O24" s="40"/>
      <c r="P24" s="48" t="str">
        <f t="shared" si="0"/>
        <v>3.2 Communication data</v>
      </c>
    </row>
    <row r="25" spans="1:16" ht="58" x14ac:dyDescent="0.35">
      <c r="A25" s="2">
        <v>24</v>
      </c>
      <c r="B25" s="2" t="s">
        <v>50</v>
      </c>
      <c r="C25" s="7" t="s">
        <v>260</v>
      </c>
      <c r="D25" s="2"/>
      <c r="E25" s="2"/>
      <c r="F25" s="2" t="s">
        <v>51</v>
      </c>
      <c r="G25" s="2" t="s">
        <v>1</v>
      </c>
      <c r="H25" s="2" t="s">
        <v>1</v>
      </c>
      <c r="I25" s="2" t="s">
        <v>2</v>
      </c>
      <c r="J25" s="2" t="s">
        <v>15</v>
      </c>
      <c r="K25" s="37"/>
      <c r="L25" s="38"/>
      <c r="M25" s="39"/>
      <c r="N25" s="40"/>
      <c r="O25" s="40"/>
      <c r="P25" s="48" t="str">
        <f t="shared" si="0"/>
        <v>3.2 Communication data</v>
      </c>
    </row>
    <row r="26" spans="1:16" ht="34" x14ac:dyDescent="0.4">
      <c r="A26" s="3">
        <v>25</v>
      </c>
      <c r="B26" s="5" t="s">
        <v>52</v>
      </c>
      <c r="C26" s="8" t="s">
        <v>261</v>
      </c>
      <c r="D26" s="3"/>
      <c r="E26" s="3"/>
      <c r="F26" s="3" t="s">
        <v>53</v>
      </c>
      <c r="G26" s="3" t="s">
        <v>1</v>
      </c>
      <c r="H26" s="3" t="s">
        <v>1</v>
      </c>
      <c r="I26" s="3" t="s">
        <v>2</v>
      </c>
      <c r="J26" s="3" t="s">
        <v>6</v>
      </c>
      <c r="K26" s="37"/>
      <c r="L26" s="38"/>
      <c r="M26" s="39"/>
      <c r="N26" s="40"/>
      <c r="O26" s="40"/>
      <c r="P26" s="48" t="str">
        <f t="shared" si="0"/>
        <v>3.2 Communication data</v>
      </c>
    </row>
    <row r="27" spans="1:16" ht="34" x14ac:dyDescent="0.4">
      <c r="A27" s="3">
        <v>26</v>
      </c>
      <c r="B27" s="5" t="s">
        <v>54</v>
      </c>
      <c r="C27" s="8" t="s">
        <v>262</v>
      </c>
      <c r="D27" s="3"/>
      <c r="E27" s="3"/>
      <c r="F27" s="3" t="s">
        <v>55</v>
      </c>
      <c r="G27" s="3" t="s">
        <v>1</v>
      </c>
      <c r="H27" s="3" t="s">
        <v>1</v>
      </c>
      <c r="I27" s="3" t="s">
        <v>2</v>
      </c>
      <c r="J27" s="3" t="s">
        <v>6</v>
      </c>
      <c r="K27" s="37"/>
      <c r="L27" s="38"/>
      <c r="M27" s="39"/>
      <c r="N27" s="40"/>
      <c r="O27" s="40"/>
      <c r="P27" s="48" t="str">
        <f t="shared" si="0"/>
        <v>3.2 Communication data</v>
      </c>
    </row>
    <row r="28" spans="1:16" ht="29" x14ac:dyDescent="0.35">
      <c r="A28" s="2">
        <v>27</v>
      </c>
      <c r="B28" s="2" t="s">
        <v>56</v>
      </c>
      <c r="C28" s="7" t="s">
        <v>263</v>
      </c>
      <c r="D28" s="2"/>
      <c r="E28" s="2"/>
      <c r="F28" s="2" t="s">
        <v>57</v>
      </c>
      <c r="G28" s="2" t="s">
        <v>1</v>
      </c>
      <c r="H28" s="2" t="s">
        <v>1</v>
      </c>
      <c r="I28" s="2" t="s">
        <v>2</v>
      </c>
      <c r="J28" s="2" t="s">
        <v>15</v>
      </c>
      <c r="K28" s="37"/>
      <c r="L28" s="38"/>
      <c r="M28" s="39"/>
      <c r="N28" s="40"/>
      <c r="O28" s="40"/>
      <c r="P28" s="48" t="str">
        <f t="shared" si="0"/>
        <v>3.2 Communication data</v>
      </c>
    </row>
    <row r="29" spans="1:16" ht="42" x14ac:dyDescent="0.5">
      <c r="A29" s="3">
        <v>28</v>
      </c>
      <c r="B29" s="4" t="s">
        <v>58</v>
      </c>
      <c r="C29" s="6" t="s">
        <v>264</v>
      </c>
      <c r="D29" s="3"/>
      <c r="E29" s="3"/>
      <c r="F29" s="3" t="s">
        <v>59</v>
      </c>
      <c r="G29" s="3" t="s">
        <v>1</v>
      </c>
      <c r="H29" s="3" t="s">
        <v>1</v>
      </c>
      <c r="I29" s="3" t="s">
        <v>2</v>
      </c>
      <c r="J29" s="3" t="s">
        <v>6</v>
      </c>
      <c r="K29" s="37"/>
      <c r="L29" s="38"/>
      <c r="M29" s="39"/>
      <c r="N29" s="40"/>
      <c r="O29" s="40"/>
      <c r="P29" s="48" t="str">
        <f t="shared" si="0"/>
        <v>4 Diagnostic services Implementation</v>
      </c>
    </row>
    <row r="30" spans="1:16" ht="29" x14ac:dyDescent="0.35">
      <c r="A30" s="2">
        <v>29</v>
      </c>
      <c r="B30" s="2" t="s">
        <v>60</v>
      </c>
      <c r="C30" s="7" t="s">
        <v>265</v>
      </c>
      <c r="D30" s="2"/>
      <c r="E30" s="2"/>
      <c r="F30" s="2" t="s">
        <v>61</v>
      </c>
      <c r="G30" s="2" t="s">
        <v>1</v>
      </c>
      <c r="H30" s="2" t="s">
        <v>1</v>
      </c>
      <c r="I30" s="2" t="s">
        <v>2</v>
      </c>
      <c r="J30" s="2" t="s">
        <v>15</v>
      </c>
      <c r="K30" s="37"/>
      <c r="L30" s="38"/>
      <c r="M30" s="39"/>
      <c r="N30" s="40"/>
      <c r="O30" s="40"/>
      <c r="P30" s="48" t="str">
        <f t="shared" si="0"/>
        <v>4 Diagnostic services Implementation</v>
      </c>
    </row>
    <row r="31" spans="1:16" ht="34" x14ac:dyDescent="0.4">
      <c r="A31" s="3">
        <v>30</v>
      </c>
      <c r="B31" s="5" t="s">
        <v>62</v>
      </c>
      <c r="C31" s="8" t="s">
        <v>266</v>
      </c>
      <c r="D31" s="3"/>
      <c r="E31" s="3"/>
      <c r="F31" s="3" t="s">
        <v>63</v>
      </c>
      <c r="G31" s="3" t="s">
        <v>1</v>
      </c>
      <c r="H31" s="3" t="s">
        <v>1</v>
      </c>
      <c r="I31" s="3" t="s">
        <v>2</v>
      </c>
      <c r="J31" s="3" t="s">
        <v>6</v>
      </c>
      <c r="K31" s="37"/>
      <c r="L31" s="38"/>
      <c r="M31" s="39"/>
      <c r="N31" s="40"/>
      <c r="O31" s="40"/>
      <c r="P31" s="48" t="str">
        <f t="shared" si="0"/>
        <v>4.1 SecurityAccess (27hex)</v>
      </c>
    </row>
    <row r="32" spans="1:16" x14ac:dyDescent="0.35">
      <c r="A32" s="2">
        <v>31</v>
      </c>
      <c r="B32" s="2" t="s">
        <v>64</v>
      </c>
      <c r="C32" s="7" t="s">
        <v>267</v>
      </c>
      <c r="D32" s="2"/>
      <c r="E32" s="2"/>
      <c r="F32" s="2" t="s">
        <v>65</v>
      </c>
      <c r="G32" s="2" t="s">
        <v>1</v>
      </c>
      <c r="H32" s="2" t="s">
        <v>1</v>
      </c>
      <c r="I32" s="2" t="s">
        <v>2</v>
      </c>
      <c r="J32" s="2" t="s">
        <v>15</v>
      </c>
      <c r="K32" s="37"/>
      <c r="L32" s="38"/>
      <c r="M32" s="39"/>
      <c r="N32" s="40"/>
      <c r="O32" s="40"/>
      <c r="P32" s="48" t="str">
        <f t="shared" si="0"/>
        <v>4.1 SecurityAccess (27hex)</v>
      </c>
    </row>
    <row r="33" spans="1:16" ht="34" x14ac:dyDescent="0.4">
      <c r="A33" s="3">
        <v>32</v>
      </c>
      <c r="B33" s="5" t="s">
        <v>66</v>
      </c>
      <c r="C33" s="8" t="s">
        <v>268</v>
      </c>
      <c r="D33" s="3"/>
      <c r="E33" s="3"/>
      <c r="F33" s="3" t="s">
        <v>67</v>
      </c>
      <c r="G33" s="3" t="s">
        <v>1</v>
      </c>
      <c r="H33" s="3" t="s">
        <v>1</v>
      </c>
      <c r="I33" s="3" t="s">
        <v>2</v>
      </c>
      <c r="J33" s="3" t="s">
        <v>6</v>
      </c>
      <c r="K33" s="37"/>
      <c r="L33" s="38"/>
      <c r="M33" s="39"/>
      <c r="N33" s="40"/>
      <c r="O33" s="40"/>
      <c r="P33" s="48" t="str">
        <f t="shared" si="0"/>
        <v>4.2 Event and Error Management</v>
      </c>
    </row>
    <row r="34" spans="1:16" ht="29" x14ac:dyDescent="0.35">
      <c r="A34" s="2">
        <v>33</v>
      </c>
      <c r="B34" s="2" t="s">
        <v>68</v>
      </c>
      <c r="C34" s="7" t="s">
        <v>269</v>
      </c>
      <c r="D34" s="2"/>
      <c r="E34" s="2"/>
      <c r="F34" s="2" t="s">
        <v>69</v>
      </c>
      <c r="G34" s="2" t="s">
        <v>1</v>
      </c>
      <c r="H34" s="2" t="s">
        <v>1</v>
      </c>
      <c r="I34" s="2" t="s">
        <v>2</v>
      </c>
      <c r="J34" s="2" t="s">
        <v>15</v>
      </c>
      <c r="K34" s="37"/>
      <c r="L34" s="38"/>
      <c r="M34" s="39"/>
      <c r="N34" s="40"/>
      <c r="O34" s="40"/>
      <c r="P34" s="48" t="str">
        <f t="shared" si="0"/>
        <v>4.2 Event and Error Management</v>
      </c>
    </row>
    <row r="35" spans="1:16" ht="43.5" x14ac:dyDescent="0.35">
      <c r="A35" s="2">
        <v>34</v>
      </c>
      <c r="B35" s="2" t="s">
        <v>70</v>
      </c>
      <c r="C35" s="7" t="s">
        <v>270</v>
      </c>
      <c r="D35" s="2"/>
      <c r="E35" s="2"/>
      <c r="F35" s="2" t="s">
        <v>71</v>
      </c>
      <c r="G35" s="2" t="s">
        <v>1</v>
      </c>
      <c r="H35" s="2" t="s">
        <v>1</v>
      </c>
      <c r="I35" s="2" t="s">
        <v>2</v>
      </c>
      <c r="J35" s="2" t="s">
        <v>15</v>
      </c>
      <c r="K35" s="37"/>
      <c r="L35" s="38"/>
      <c r="M35" s="39"/>
      <c r="N35" s="40"/>
      <c r="O35" s="40"/>
      <c r="P35" s="48" t="str">
        <f t="shared" si="0"/>
        <v>4.2 Event and Error Management</v>
      </c>
    </row>
    <row r="36" spans="1:16" ht="72.5" x14ac:dyDescent="0.35">
      <c r="A36" s="2">
        <v>35</v>
      </c>
      <c r="B36" s="2" t="s">
        <v>72</v>
      </c>
      <c r="C36" s="7" t="s">
        <v>271</v>
      </c>
      <c r="D36" s="2"/>
      <c r="E36" s="2"/>
      <c r="F36" s="2" t="s">
        <v>73</v>
      </c>
      <c r="G36" s="2" t="s">
        <v>1</v>
      </c>
      <c r="H36" s="2" t="s">
        <v>1</v>
      </c>
      <c r="I36" s="2" t="s">
        <v>2</v>
      </c>
      <c r="J36" s="2" t="s">
        <v>15</v>
      </c>
      <c r="K36" s="37"/>
      <c r="L36" s="38"/>
      <c r="M36" s="39"/>
      <c r="N36" s="40"/>
      <c r="O36" s="40"/>
      <c r="P36" s="48" t="str">
        <f t="shared" si="0"/>
        <v>4.2 Event and Error Management</v>
      </c>
    </row>
    <row r="37" spans="1:16" ht="29" x14ac:dyDescent="0.35">
      <c r="A37" s="2">
        <v>36</v>
      </c>
      <c r="B37" s="2" t="s">
        <v>74</v>
      </c>
      <c r="C37" s="7" t="s">
        <v>272</v>
      </c>
      <c r="D37" s="2"/>
      <c r="E37" s="2"/>
      <c r="F37" s="2" t="s">
        <v>75</v>
      </c>
      <c r="G37" s="2" t="s">
        <v>1</v>
      </c>
      <c r="H37" s="2" t="s">
        <v>1</v>
      </c>
      <c r="I37" s="2" t="s">
        <v>2</v>
      </c>
      <c r="J37" s="2" t="s">
        <v>15</v>
      </c>
      <c r="K37" s="37"/>
      <c r="L37" s="38"/>
      <c r="M37" s="39"/>
      <c r="N37" s="40"/>
      <c r="O37" s="40"/>
      <c r="P37" s="48" t="str">
        <f t="shared" si="0"/>
        <v>4.2 Event and Error Management</v>
      </c>
    </row>
    <row r="38" spans="1:16" ht="34" x14ac:dyDescent="0.4">
      <c r="A38" s="3">
        <v>37</v>
      </c>
      <c r="B38" s="5" t="s">
        <v>76</v>
      </c>
      <c r="C38" s="8" t="s">
        <v>273</v>
      </c>
      <c r="D38" s="3"/>
      <c r="E38" s="3"/>
      <c r="F38" s="3" t="s">
        <v>77</v>
      </c>
      <c r="G38" s="3" t="s">
        <v>1</v>
      </c>
      <c r="H38" s="3" t="s">
        <v>1</v>
      </c>
      <c r="I38" s="3" t="s">
        <v>2</v>
      </c>
      <c r="J38" s="3" t="s">
        <v>6</v>
      </c>
      <c r="K38" s="37"/>
      <c r="L38" s="38"/>
      <c r="M38" s="39"/>
      <c r="N38" s="40"/>
      <c r="O38" s="40"/>
      <c r="P38" s="48" t="str">
        <f t="shared" si="0"/>
        <v>4.2 Event and Error Management</v>
      </c>
    </row>
    <row r="39" spans="1:16" ht="116" x14ac:dyDescent="0.35">
      <c r="A39" s="2">
        <v>38</v>
      </c>
      <c r="B39" s="2" t="s">
        <v>78</v>
      </c>
      <c r="C39" s="7" t="s">
        <v>274</v>
      </c>
      <c r="D39" s="2"/>
      <c r="E39" s="2"/>
      <c r="F39" s="2" t="s">
        <v>79</v>
      </c>
      <c r="G39" s="2" t="s">
        <v>1</v>
      </c>
      <c r="H39" s="2" t="s">
        <v>1</v>
      </c>
      <c r="I39" s="2" t="s">
        <v>2</v>
      </c>
      <c r="J39" s="2" t="s">
        <v>3</v>
      </c>
      <c r="K39" s="37"/>
      <c r="L39" s="38"/>
      <c r="M39" s="39"/>
      <c r="N39" s="40"/>
      <c r="O39" s="40"/>
      <c r="P39" s="48" t="str">
        <f t="shared" si="0"/>
        <v>4.2 Event and Error Management</v>
      </c>
    </row>
    <row r="40" spans="1:16" x14ac:dyDescent="0.35">
      <c r="A40" s="2">
        <v>39</v>
      </c>
      <c r="B40" s="2" t="s">
        <v>80</v>
      </c>
      <c r="C40" s="7" t="s">
        <v>275</v>
      </c>
      <c r="D40" s="2"/>
      <c r="E40" s="2"/>
      <c r="F40" s="2" t="s">
        <v>81</v>
      </c>
      <c r="G40" s="2" t="s">
        <v>1</v>
      </c>
      <c r="H40" s="2" t="s">
        <v>1</v>
      </c>
      <c r="I40" s="2" t="s">
        <v>2</v>
      </c>
      <c r="J40" s="2" t="s">
        <v>15</v>
      </c>
      <c r="K40" s="37"/>
      <c r="L40" s="38"/>
      <c r="M40" s="39"/>
      <c r="N40" s="40"/>
      <c r="O40" s="40"/>
      <c r="P40" s="48" t="str">
        <f t="shared" si="0"/>
        <v>4.2 Event and Error Management</v>
      </c>
    </row>
    <row r="41" spans="1:16" ht="29" x14ac:dyDescent="0.35">
      <c r="A41" s="2">
        <v>40</v>
      </c>
      <c r="B41" s="2" t="s">
        <v>82</v>
      </c>
      <c r="C41" s="7" t="s">
        <v>276</v>
      </c>
      <c r="D41" s="2"/>
      <c r="E41" s="2"/>
      <c r="F41" s="2" t="s">
        <v>83</v>
      </c>
      <c r="G41" s="2" t="s">
        <v>1</v>
      </c>
      <c r="H41" s="2" t="s">
        <v>1</v>
      </c>
      <c r="I41" s="2" t="s">
        <v>2</v>
      </c>
      <c r="J41" s="2" t="s">
        <v>15</v>
      </c>
      <c r="K41" s="37"/>
      <c r="L41" s="38"/>
      <c r="M41" s="39"/>
      <c r="N41" s="40"/>
      <c r="O41" s="40"/>
      <c r="P41" s="48" t="str">
        <f t="shared" si="0"/>
        <v>4.2 Event and Error Management</v>
      </c>
    </row>
    <row r="42" spans="1:16" ht="34" x14ac:dyDescent="0.4">
      <c r="A42" s="3">
        <v>41</v>
      </c>
      <c r="B42" s="5" t="s">
        <v>84</v>
      </c>
      <c r="C42" s="8" t="s">
        <v>277</v>
      </c>
      <c r="D42" s="3"/>
      <c r="E42" s="3"/>
      <c r="F42" s="3" t="s">
        <v>85</v>
      </c>
      <c r="G42" s="3" t="s">
        <v>1</v>
      </c>
      <c r="H42" s="3" t="s">
        <v>1</v>
      </c>
      <c r="I42" s="3" t="s">
        <v>2</v>
      </c>
      <c r="J42" s="3" t="s">
        <v>6</v>
      </c>
      <c r="K42" s="37"/>
      <c r="L42" s="38"/>
      <c r="M42" s="39"/>
      <c r="N42" s="40"/>
      <c r="O42" s="40"/>
      <c r="P42" s="48" t="str">
        <f t="shared" si="0"/>
        <v>4.2 Event and Error Management</v>
      </c>
    </row>
    <row r="43" spans="1:16" ht="29" x14ac:dyDescent="0.35">
      <c r="A43" s="2">
        <v>42</v>
      </c>
      <c r="B43" s="2" t="s">
        <v>86</v>
      </c>
      <c r="C43" s="7" t="s">
        <v>278</v>
      </c>
      <c r="D43" s="2"/>
      <c r="E43" s="2"/>
      <c r="F43" s="2" t="s">
        <v>87</v>
      </c>
      <c r="G43" s="2" t="s">
        <v>1</v>
      </c>
      <c r="H43" s="2" t="s">
        <v>1</v>
      </c>
      <c r="I43" s="2" t="s">
        <v>2</v>
      </c>
      <c r="J43" s="2" t="s">
        <v>15</v>
      </c>
      <c r="K43" s="37"/>
      <c r="L43" s="38"/>
      <c r="M43" s="39"/>
      <c r="N43" s="40"/>
      <c r="O43" s="40"/>
      <c r="P43" s="48" t="str">
        <f t="shared" si="0"/>
        <v>4.2 Event and Error Management</v>
      </c>
    </row>
    <row r="44" spans="1:16" ht="34" x14ac:dyDescent="0.4">
      <c r="A44" s="3">
        <v>43</v>
      </c>
      <c r="B44" s="5" t="s">
        <v>88</v>
      </c>
      <c r="C44" s="8" t="s">
        <v>279</v>
      </c>
      <c r="D44" s="3"/>
      <c r="E44" s="3"/>
      <c r="F44" s="3" t="s">
        <v>89</v>
      </c>
      <c r="G44" s="3" t="s">
        <v>1</v>
      </c>
      <c r="H44" s="3" t="s">
        <v>1</v>
      </c>
      <c r="I44" s="3" t="s">
        <v>2</v>
      </c>
      <c r="J44" s="3" t="s">
        <v>6</v>
      </c>
      <c r="K44" s="37"/>
      <c r="L44" s="38"/>
      <c r="M44" s="39"/>
      <c r="N44" s="40"/>
      <c r="O44" s="40"/>
      <c r="P44" s="48" t="str">
        <f t="shared" si="0"/>
        <v>4.2 Event and Error Management</v>
      </c>
    </row>
    <row r="45" spans="1:16" ht="29" x14ac:dyDescent="0.35">
      <c r="A45" s="2">
        <v>44</v>
      </c>
      <c r="B45" s="2" t="s">
        <v>90</v>
      </c>
      <c r="C45" s="7" t="s">
        <v>280</v>
      </c>
      <c r="D45" s="2"/>
      <c r="E45" s="2"/>
      <c r="F45" s="2" t="s">
        <v>91</v>
      </c>
      <c r="G45" s="2" t="s">
        <v>1</v>
      </c>
      <c r="H45" s="2" t="s">
        <v>1</v>
      </c>
      <c r="I45" s="2" t="s">
        <v>2</v>
      </c>
      <c r="J45" s="2" t="s">
        <v>15</v>
      </c>
      <c r="K45" s="37"/>
      <c r="L45" s="38"/>
      <c r="M45" s="39"/>
      <c r="N45" s="40"/>
      <c r="O45" s="40"/>
      <c r="P45" s="48" t="str">
        <f t="shared" si="0"/>
        <v>4.2 Event and Error Management</v>
      </c>
    </row>
    <row r="46" spans="1:16" ht="34" x14ac:dyDescent="0.4">
      <c r="A46" s="3">
        <v>45</v>
      </c>
      <c r="B46" s="5" t="s">
        <v>92</v>
      </c>
      <c r="C46" s="8" t="s">
        <v>281</v>
      </c>
      <c r="D46" s="3"/>
      <c r="E46" s="3"/>
      <c r="F46" s="3" t="s">
        <v>93</v>
      </c>
      <c r="G46" s="3" t="s">
        <v>1</v>
      </c>
      <c r="H46" s="3" t="s">
        <v>1</v>
      </c>
      <c r="I46" s="3" t="s">
        <v>2</v>
      </c>
      <c r="J46" s="3" t="s">
        <v>6</v>
      </c>
      <c r="K46" s="37"/>
      <c r="L46" s="38"/>
      <c r="M46" s="39"/>
      <c r="N46" s="40"/>
      <c r="O46" s="40"/>
      <c r="P46" s="48" t="str">
        <f t="shared" si="0"/>
        <v>4.2 Event and Error Management</v>
      </c>
    </row>
    <row r="47" spans="1:16" x14ac:dyDescent="0.35">
      <c r="A47" s="2">
        <v>46</v>
      </c>
      <c r="B47" s="2" t="s">
        <v>94</v>
      </c>
      <c r="C47" s="7" t="s">
        <v>282</v>
      </c>
      <c r="D47" s="2"/>
      <c r="E47" s="2"/>
      <c r="F47" s="2" t="s">
        <v>95</v>
      </c>
      <c r="G47" s="2" t="s">
        <v>1</v>
      </c>
      <c r="H47" s="2" t="s">
        <v>1</v>
      </c>
      <c r="I47" s="2" t="s">
        <v>2</v>
      </c>
      <c r="J47" s="2" t="s">
        <v>15</v>
      </c>
      <c r="K47" s="37"/>
      <c r="L47" s="38"/>
      <c r="M47" s="39"/>
      <c r="N47" s="40"/>
      <c r="O47" s="40"/>
      <c r="P47" s="48" t="str">
        <f t="shared" si="0"/>
        <v>4.2 Event and Error Management</v>
      </c>
    </row>
    <row r="48" spans="1:16" ht="34" x14ac:dyDescent="0.4">
      <c r="A48" s="3">
        <v>47</v>
      </c>
      <c r="B48" s="5" t="s">
        <v>96</v>
      </c>
      <c r="C48" s="8" t="s">
        <v>283</v>
      </c>
      <c r="D48" s="3"/>
      <c r="E48" s="3"/>
      <c r="F48" s="3" t="s">
        <v>97</v>
      </c>
      <c r="G48" s="3" t="s">
        <v>1</v>
      </c>
      <c r="H48" s="3" t="s">
        <v>1</v>
      </c>
      <c r="I48" s="3" t="s">
        <v>2</v>
      </c>
      <c r="J48" s="3" t="s">
        <v>6</v>
      </c>
      <c r="K48" s="37"/>
      <c r="L48" s="38"/>
      <c r="M48" s="39"/>
      <c r="N48" s="40"/>
      <c r="O48" s="40"/>
      <c r="P48" s="48" t="str">
        <f t="shared" si="0"/>
        <v>4.3 Data Management</v>
      </c>
    </row>
    <row r="49" spans="1:16" ht="51" x14ac:dyDescent="0.4">
      <c r="A49" s="3">
        <v>48</v>
      </c>
      <c r="B49" s="5" t="s">
        <v>98</v>
      </c>
      <c r="C49" s="8" t="s">
        <v>284</v>
      </c>
      <c r="D49" s="3"/>
      <c r="E49" s="3"/>
      <c r="F49" s="3" t="s">
        <v>99</v>
      </c>
      <c r="G49" s="3" t="s">
        <v>1</v>
      </c>
      <c r="H49" s="3" t="s">
        <v>1</v>
      </c>
      <c r="I49" s="3" t="s">
        <v>2</v>
      </c>
      <c r="J49" s="3" t="s">
        <v>6</v>
      </c>
      <c r="K49" s="37"/>
      <c r="L49" s="38"/>
      <c r="M49" s="39"/>
      <c r="N49" s="40"/>
      <c r="O49" s="40"/>
      <c r="P49" s="48" t="str">
        <f t="shared" si="0"/>
        <v>4.3 Data Management</v>
      </c>
    </row>
    <row r="50" spans="1:16" ht="29" x14ac:dyDescent="0.35">
      <c r="A50" s="2">
        <v>49</v>
      </c>
      <c r="B50" s="2" t="s">
        <v>100</v>
      </c>
      <c r="C50" s="7" t="s">
        <v>285</v>
      </c>
      <c r="D50" s="2"/>
      <c r="E50" s="2"/>
      <c r="F50" s="2" t="s">
        <v>101</v>
      </c>
      <c r="G50" s="2" t="s">
        <v>1</v>
      </c>
      <c r="H50" s="2" t="s">
        <v>1</v>
      </c>
      <c r="I50" s="2" t="s">
        <v>2</v>
      </c>
      <c r="J50" s="2" t="s">
        <v>15</v>
      </c>
      <c r="K50" s="37"/>
      <c r="L50" s="38"/>
      <c r="M50" s="39"/>
      <c r="N50" s="40"/>
      <c r="O50" s="40"/>
      <c r="P50" s="48" t="str">
        <f t="shared" si="0"/>
        <v>4.3 Data Management</v>
      </c>
    </row>
    <row r="51" spans="1:16" ht="51" x14ac:dyDescent="0.4">
      <c r="A51" s="3">
        <v>50</v>
      </c>
      <c r="B51" s="5" t="s">
        <v>102</v>
      </c>
      <c r="C51" s="8" t="s">
        <v>286</v>
      </c>
      <c r="D51" s="3"/>
      <c r="E51" s="3"/>
      <c r="F51" s="3" t="s">
        <v>103</v>
      </c>
      <c r="G51" s="3" t="s">
        <v>1</v>
      </c>
      <c r="H51" s="3" t="s">
        <v>1</v>
      </c>
      <c r="I51" s="3" t="s">
        <v>2</v>
      </c>
      <c r="J51" s="3" t="s">
        <v>6</v>
      </c>
      <c r="K51" s="37"/>
      <c r="L51" s="38"/>
      <c r="M51" s="39"/>
      <c r="N51" s="40"/>
      <c r="O51" s="40"/>
      <c r="P51" s="48" t="str">
        <f t="shared" si="0"/>
        <v>4.3 Data Management</v>
      </c>
    </row>
    <row r="52" spans="1:16" ht="29" x14ac:dyDescent="0.35">
      <c r="A52" s="2">
        <v>51</v>
      </c>
      <c r="B52" s="2" t="s">
        <v>104</v>
      </c>
      <c r="C52" s="7" t="s">
        <v>287</v>
      </c>
      <c r="D52" s="2"/>
      <c r="E52" s="2"/>
      <c r="F52" s="2" t="s">
        <v>105</v>
      </c>
      <c r="G52" s="2" t="s">
        <v>1</v>
      </c>
      <c r="H52" s="2" t="s">
        <v>1</v>
      </c>
      <c r="I52" s="2" t="s">
        <v>2</v>
      </c>
      <c r="J52" s="2" t="s">
        <v>15</v>
      </c>
      <c r="K52" s="37"/>
      <c r="L52" s="38"/>
      <c r="M52" s="39"/>
      <c r="N52" s="40"/>
      <c r="O52" s="40"/>
      <c r="P52" s="48" t="str">
        <f t="shared" si="0"/>
        <v>4.3 Data Management</v>
      </c>
    </row>
    <row r="53" spans="1:16" ht="29" x14ac:dyDescent="0.35">
      <c r="A53" s="2">
        <v>52</v>
      </c>
      <c r="B53" s="2" t="s">
        <v>106</v>
      </c>
      <c r="C53" s="7" t="s">
        <v>288</v>
      </c>
      <c r="D53" s="2"/>
      <c r="E53" s="2"/>
      <c r="F53" s="2" t="s">
        <v>107</v>
      </c>
      <c r="G53" s="2" t="s">
        <v>1</v>
      </c>
      <c r="H53" s="2" t="s">
        <v>1</v>
      </c>
      <c r="I53" s="2" t="s">
        <v>2</v>
      </c>
      <c r="J53" s="2" t="s">
        <v>3</v>
      </c>
      <c r="K53" s="37"/>
      <c r="L53" s="38"/>
      <c r="M53" s="39"/>
      <c r="N53" s="40"/>
      <c r="O53" s="40"/>
      <c r="P53" s="48" t="str">
        <f t="shared" si="0"/>
        <v>4.3 Data Management</v>
      </c>
    </row>
    <row r="54" spans="1:16" ht="34" x14ac:dyDescent="0.4">
      <c r="A54" s="3">
        <v>53</v>
      </c>
      <c r="B54" s="5" t="s">
        <v>108</v>
      </c>
      <c r="C54" s="8" t="s">
        <v>289</v>
      </c>
      <c r="D54" s="3"/>
      <c r="E54" s="3"/>
      <c r="F54" s="3" t="s">
        <v>109</v>
      </c>
      <c r="G54" s="3" t="s">
        <v>1</v>
      </c>
      <c r="H54" s="3" t="s">
        <v>1</v>
      </c>
      <c r="I54" s="3" t="s">
        <v>2</v>
      </c>
      <c r="J54" s="3" t="s">
        <v>6</v>
      </c>
      <c r="K54" s="37"/>
      <c r="L54" s="38"/>
      <c r="M54" s="39"/>
      <c r="N54" s="40"/>
      <c r="O54" s="40"/>
      <c r="P54" s="48" t="str">
        <f t="shared" si="0"/>
        <v>4.3 Data Management</v>
      </c>
    </row>
    <row r="55" spans="1:16" ht="29" x14ac:dyDescent="0.35">
      <c r="A55" s="2">
        <v>54</v>
      </c>
      <c r="B55" s="2" t="s">
        <v>110</v>
      </c>
      <c r="C55" s="7" t="s">
        <v>290</v>
      </c>
      <c r="D55" s="2"/>
      <c r="E55" s="2"/>
      <c r="F55" s="2" t="s">
        <v>111</v>
      </c>
      <c r="G55" s="2" t="s">
        <v>1</v>
      </c>
      <c r="H55" s="2" t="s">
        <v>1</v>
      </c>
      <c r="I55" s="2" t="s">
        <v>2</v>
      </c>
      <c r="J55" s="2" t="s">
        <v>15</v>
      </c>
      <c r="K55" s="37"/>
      <c r="L55" s="38"/>
      <c r="M55" s="39"/>
      <c r="N55" s="40"/>
      <c r="O55" s="40"/>
      <c r="P55" s="48" t="str">
        <f t="shared" si="0"/>
        <v>4.3 Data Management</v>
      </c>
    </row>
    <row r="56" spans="1:16" ht="34" x14ac:dyDescent="0.4">
      <c r="A56" s="3">
        <v>55</v>
      </c>
      <c r="B56" s="5" t="s">
        <v>112</v>
      </c>
      <c r="C56" s="8" t="s">
        <v>291</v>
      </c>
      <c r="D56" s="3"/>
      <c r="E56" s="3"/>
      <c r="F56" s="3" t="s">
        <v>113</v>
      </c>
      <c r="G56" s="3" t="s">
        <v>1</v>
      </c>
      <c r="H56" s="3" t="s">
        <v>1</v>
      </c>
      <c r="I56" s="3" t="s">
        <v>2</v>
      </c>
      <c r="J56" s="3" t="s">
        <v>6</v>
      </c>
      <c r="K56" s="37"/>
      <c r="L56" s="38"/>
      <c r="M56" s="39"/>
      <c r="N56" s="40"/>
      <c r="O56" s="40"/>
      <c r="P56" s="48" t="str">
        <f t="shared" si="0"/>
        <v>4.3 Data Management</v>
      </c>
    </row>
    <row r="57" spans="1:16" ht="58" x14ac:dyDescent="0.35">
      <c r="A57" s="2">
        <v>56</v>
      </c>
      <c r="B57" s="2" t="s">
        <v>114</v>
      </c>
      <c r="C57" s="7" t="s">
        <v>292</v>
      </c>
      <c r="D57" s="2"/>
      <c r="E57" s="2"/>
      <c r="F57" s="2" t="s">
        <v>115</v>
      </c>
      <c r="G57" s="2" t="s">
        <v>1</v>
      </c>
      <c r="H57" s="2" t="s">
        <v>1</v>
      </c>
      <c r="I57" s="2" t="s">
        <v>2</v>
      </c>
      <c r="J57" s="2" t="s">
        <v>15</v>
      </c>
      <c r="K57" s="37"/>
      <c r="L57" s="38"/>
      <c r="M57" s="39"/>
      <c r="N57" s="40"/>
      <c r="O57" s="40"/>
      <c r="P57" s="48" t="str">
        <f t="shared" si="0"/>
        <v>4.3 Data Management</v>
      </c>
    </row>
    <row r="58" spans="1:16" ht="34" x14ac:dyDescent="0.4">
      <c r="A58" s="3">
        <v>57</v>
      </c>
      <c r="B58" s="5" t="s">
        <v>116</v>
      </c>
      <c r="C58" s="8" t="s">
        <v>293</v>
      </c>
      <c r="D58" s="3"/>
      <c r="E58" s="3"/>
      <c r="F58" s="3" t="s">
        <v>117</v>
      </c>
      <c r="G58" s="3" t="s">
        <v>1</v>
      </c>
      <c r="H58" s="3" t="s">
        <v>1</v>
      </c>
      <c r="I58" s="3" t="s">
        <v>2</v>
      </c>
      <c r="J58" s="3" t="s">
        <v>6</v>
      </c>
      <c r="K58" s="37"/>
      <c r="L58" s="38"/>
      <c r="M58" s="39"/>
      <c r="N58" s="40"/>
      <c r="O58" s="40"/>
      <c r="P58" s="48" t="str">
        <f t="shared" si="0"/>
        <v>4.3 Data Management</v>
      </c>
    </row>
    <row r="59" spans="1:16" ht="29" x14ac:dyDescent="0.35">
      <c r="A59" s="2">
        <v>58</v>
      </c>
      <c r="B59" s="2" t="s">
        <v>118</v>
      </c>
      <c r="C59" s="7" t="s">
        <v>294</v>
      </c>
      <c r="D59" s="2"/>
      <c r="E59" s="2"/>
      <c r="F59" s="2" t="s">
        <v>119</v>
      </c>
      <c r="G59" s="2" t="s">
        <v>1</v>
      </c>
      <c r="H59" s="2" t="s">
        <v>1</v>
      </c>
      <c r="I59" s="2" t="s">
        <v>2</v>
      </c>
      <c r="J59" s="2" t="s">
        <v>15</v>
      </c>
      <c r="K59" s="37"/>
      <c r="L59" s="38"/>
      <c r="M59" s="39"/>
      <c r="N59" s="40"/>
      <c r="O59" s="40"/>
      <c r="P59" s="48" t="str">
        <f t="shared" si="0"/>
        <v>4.3 Data Management</v>
      </c>
    </row>
    <row r="60" spans="1:16" ht="34" x14ac:dyDescent="0.4">
      <c r="A60" s="3">
        <v>59</v>
      </c>
      <c r="B60" s="5" t="s">
        <v>120</v>
      </c>
      <c r="C60" s="8" t="s">
        <v>295</v>
      </c>
      <c r="D60" s="3"/>
      <c r="E60" s="3"/>
      <c r="F60" s="3" t="s">
        <v>121</v>
      </c>
      <c r="G60" s="3" t="s">
        <v>1</v>
      </c>
      <c r="H60" s="3" t="s">
        <v>1</v>
      </c>
      <c r="I60" s="3" t="s">
        <v>2</v>
      </c>
      <c r="J60" s="3" t="s">
        <v>6</v>
      </c>
      <c r="K60" s="37"/>
      <c r="L60" s="38"/>
      <c r="M60" s="39"/>
      <c r="N60" s="40"/>
      <c r="O60" s="40"/>
      <c r="P60" s="48" t="str">
        <f t="shared" si="0"/>
        <v>4.3 Data Management</v>
      </c>
    </row>
    <row r="61" spans="1:16" ht="43.5" x14ac:dyDescent="0.35">
      <c r="A61" s="2">
        <v>60</v>
      </c>
      <c r="B61" s="2" t="s">
        <v>122</v>
      </c>
      <c r="C61" s="7" t="s">
        <v>296</v>
      </c>
      <c r="D61" s="2"/>
      <c r="E61" s="2"/>
      <c r="F61" s="2" t="s">
        <v>123</v>
      </c>
      <c r="G61" s="2" t="s">
        <v>1</v>
      </c>
      <c r="H61" s="2" t="s">
        <v>1</v>
      </c>
      <c r="I61" s="2" t="s">
        <v>2</v>
      </c>
      <c r="J61" s="2" t="s">
        <v>15</v>
      </c>
      <c r="K61" s="37"/>
      <c r="L61" s="38"/>
      <c r="M61" s="39"/>
      <c r="N61" s="40"/>
      <c r="O61" s="40"/>
      <c r="P61" s="48" t="str">
        <f t="shared" si="0"/>
        <v>4.3 Data Management</v>
      </c>
    </row>
    <row r="62" spans="1:16" ht="34" x14ac:dyDescent="0.4">
      <c r="A62" s="3">
        <v>61</v>
      </c>
      <c r="B62" s="5" t="s">
        <v>124</v>
      </c>
      <c r="C62" s="8" t="s">
        <v>297</v>
      </c>
      <c r="D62" s="3"/>
      <c r="E62" s="3"/>
      <c r="F62" s="3" t="s">
        <v>125</v>
      </c>
      <c r="G62" s="3" t="s">
        <v>1</v>
      </c>
      <c r="H62" s="3" t="s">
        <v>1</v>
      </c>
      <c r="I62" s="3" t="s">
        <v>2</v>
      </c>
      <c r="J62" s="3" t="s">
        <v>6</v>
      </c>
      <c r="K62" s="37"/>
      <c r="L62" s="38"/>
      <c r="M62" s="39"/>
      <c r="N62" s="40"/>
      <c r="O62" s="40"/>
      <c r="P62" s="48" t="str">
        <f t="shared" si="0"/>
        <v>4.3 Data Management</v>
      </c>
    </row>
    <row r="63" spans="1:16" ht="43.5" x14ac:dyDescent="0.35">
      <c r="A63" s="2">
        <v>62</v>
      </c>
      <c r="B63" s="2" t="s">
        <v>126</v>
      </c>
      <c r="C63" s="7" t="s">
        <v>298</v>
      </c>
      <c r="D63" s="2"/>
      <c r="E63" s="2"/>
      <c r="F63" s="2" t="s">
        <v>127</v>
      </c>
      <c r="G63" s="2" t="s">
        <v>1</v>
      </c>
      <c r="H63" s="2" t="s">
        <v>1</v>
      </c>
      <c r="I63" s="2" t="s">
        <v>2</v>
      </c>
      <c r="J63" s="2" t="s">
        <v>15</v>
      </c>
      <c r="K63" s="37"/>
      <c r="L63" s="38"/>
      <c r="M63" s="39"/>
      <c r="N63" s="40"/>
      <c r="O63" s="40"/>
      <c r="P63" s="48" t="str">
        <f t="shared" si="0"/>
        <v>4.3 Data Management</v>
      </c>
    </row>
    <row r="64" spans="1:16" ht="34" x14ac:dyDescent="0.4">
      <c r="A64" s="3">
        <v>63</v>
      </c>
      <c r="B64" s="5" t="s">
        <v>128</v>
      </c>
      <c r="C64" s="8" t="s">
        <v>299</v>
      </c>
      <c r="D64" s="3"/>
      <c r="E64" s="3"/>
      <c r="F64" s="3" t="s">
        <v>129</v>
      </c>
      <c r="G64" s="3" t="s">
        <v>1</v>
      </c>
      <c r="H64" s="3" t="s">
        <v>1</v>
      </c>
      <c r="I64" s="3" t="s">
        <v>2</v>
      </c>
      <c r="J64" s="3" t="s">
        <v>6</v>
      </c>
      <c r="K64" s="37"/>
      <c r="L64" s="38"/>
      <c r="M64" s="39"/>
      <c r="N64" s="40"/>
      <c r="O64" s="40"/>
      <c r="P64" s="48" t="str">
        <f t="shared" si="0"/>
        <v>4.3 Data Management</v>
      </c>
    </row>
    <row r="65" spans="1:16" ht="34" x14ac:dyDescent="0.4">
      <c r="A65" s="3">
        <v>64</v>
      </c>
      <c r="B65" s="5" t="s">
        <v>130</v>
      </c>
      <c r="C65" s="8" t="s">
        <v>300</v>
      </c>
      <c r="D65" s="3"/>
      <c r="E65" s="3"/>
      <c r="F65" s="3" t="s">
        <v>131</v>
      </c>
      <c r="G65" s="3" t="s">
        <v>1</v>
      </c>
      <c r="H65" s="3" t="s">
        <v>1</v>
      </c>
      <c r="I65" s="3" t="s">
        <v>2</v>
      </c>
      <c r="J65" s="3" t="s">
        <v>6</v>
      </c>
      <c r="K65" s="37"/>
      <c r="L65" s="38"/>
      <c r="M65" s="39"/>
      <c r="N65" s="40"/>
      <c r="O65" s="40"/>
      <c r="P65" s="48" t="str">
        <f t="shared" si="0"/>
        <v>4.3 Data Management</v>
      </c>
    </row>
    <row r="66" spans="1:16" ht="43.5" x14ac:dyDescent="0.35">
      <c r="A66" s="2">
        <v>65</v>
      </c>
      <c r="B66" s="2" t="s">
        <v>132</v>
      </c>
      <c r="C66" s="7" t="s">
        <v>301</v>
      </c>
      <c r="D66" s="2"/>
      <c r="E66" s="2"/>
      <c r="F66" s="2" t="s">
        <v>133</v>
      </c>
      <c r="G66" s="2" t="s">
        <v>1</v>
      </c>
      <c r="H66" s="2" t="s">
        <v>1</v>
      </c>
      <c r="I66" s="2" t="s">
        <v>2</v>
      </c>
      <c r="J66" s="2" t="s">
        <v>15</v>
      </c>
      <c r="K66" s="37"/>
      <c r="L66" s="38"/>
      <c r="M66" s="39"/>
      <c r="N66" s="40"/>
      <c r="O66" s="40"/>
      <c r="P66" s="48" t="str">
        <f t="shared" si="0"/>
        <v>4.3 Data Management</v>
      </c>
    </row>
    <row r="67" spans="1:16" ht="34" x14ac:dyDescent="0.4">
      <c r="A67" s="3">
        <v>66</v>
      </c>
      <c r="B67" s="5" t="s">
        <v>134</v>
      </c>
      <c r="C67" s="8" t="s">
        <v>302</v>
      </c>
      <c r="D67" s="3"/>
      <c r="E67" s="3"/>
      <c r="F67" s="3" t="s">
        <v>135</v>
      </c>
      <c r="G67" s="3" t="s">
        <v>1</v>
      </c>
      <c r="H67" s="3" t="s">
        <v>1</v>
      </c>
      <c r="I67" s="3" t="s">
        <v>2</v>
      </c>
      <c r="J67" s="3" t="s">
        <v>6</v>
      </c>
      <c r="K67" s="37"/>
      <c r="L67" s="38"/>
      <c r="M67" s="39"/>
      <c r="N67" s="40"/>
      <c r="O67" s="40"/>
      <c r="P67" s="48" t="str">
        <f t="shared" ref="P67:P114" si="1">IF(AND(J67="Überschrift",LEN(C67)-LEN(SUBSTITUTE(C67,".",""))&lt;2),C67,P66)</f>
        <v>4.3 Data Management</v>
      </c>
    </row>
    <row r="68" spans="1:16" ht="43.5" x14ac:dyDescent="0.35">
      <c r="A68" s="2">
        <v>67</v>
      </c>
      <c r="B68" s="2" t="s">
        <v>136</v>
      </c>
      <c r="C68" s="7" t="s">
        <v>303</v>
      </c>
      <c r="D68" s="2"/>
      <c r="E68" s="2"/>
      <c r="F68" s="2" t="s">
        <v>137</v>
      </c>
      <c r="G68" s="2" t="s">
        <v>1</v>
      </c>
      <c r="H68" s="2" t="s">
        <v>1</v>
      </c>
      <c r="I68" s="2" t="s">
        <v>2</v>
      </c>
      <c r="J68" s="2" t="s">
        <v>15</v>
      </c>
      <c r="K68" s="37"/>
      <c r="L68" s="38"/>
      <c r="M68" s="39"/>
      <c r="N68" s="40"/>
      <c r="O68" s="40"/>
      <c r="P68" s="48" t="str">
        <f t="shared" si="1"/>
        <v>4.3 Data Management</v>
      </c>
    </row>
    <row r="69" spans="1:16" ht="51" x14ac:dyDescent="0.4">
      <c r="A69" s="3">
        <v>68</v>
      </c>
      <c r="B69" s="5" t="s">
        <v>138</v>
      </c>
      <c r="C69" s="8" t="s">
        <v>304</v>
      </c>
      <c r="D69" s="3"/>
      <c r="E69" s="3"/>
      <c r="F69" s="3" t="s">
        <v>139</v>
      </c>
      <c r="G69" s="3" t="s">
        <v>1</v>
      </c>
      <c r="H69" s="3" t="s">
        <v>1</v>
      </c>
      <c r="I69" s="3" t="s">
        <v>2</v>
      </c>
      <c r="J69" s="3" t="s">
        <v>6</v>
      </c>
      <c r="K69" s="37"/>
      <c r="L69" s="38"/>
      <c r="M69" s="39"/>
      <c r="N69" s="40"/>
      <c r="O69" s="40"/>
      <c r="P69" s="48" t="str">
        <f t="shared" si="1"/>
        <v>4.3 Data Management</v>
      </c>
    </row>
    <row r="70" spans="1:16" ht="34" x14ac:dyDescent="0.4">
      <c r="A70" s="3">
        <v>69</v>
      </c>
      <c r="B70" s="5" t="s">
        <v>140</v>
      </c>
      <c r="C70" s="8" t="s">
        <v>305</v>
      </c>
      <c r="D70" s="3"/>
      <c r="E70" s="3"/>
      <c r="F70" s="3" t="s">
        <v>141</v>
      </c>
      <c r="G70" s="3" t="s">
        <v>1</v>
      </c>
      <c r="H70" s="3" t="s">
        <v>1</v>
      </c>
      <c r="I70" s="3" t="s">
        <v>2</v>
      </c>
      <c r="J70" s="3" t="s">
        <v>6</v>
      </c>
      <c r="K70" s="37"/>
      <c r="L70" s="38"/>
      <c r="M70" s="39"/>
      <c r="N70" s="40"/>
      <c r="O70" s="40"/>
      <c r="P70" s="48" t="str">
        <f t="shared" si="1"/>
        <v>4.3 Data Management</v>
      </c>
    </row>
    <row r="71" spans="1:16" ht="43.5" x14ac:dyDescent="0.35">
      <c r="A71" s="2">
        <v>70</v>
      </c>
      <c r="B71" s="2" t="s">
        <v>142</v>
      </c>
      <c r="C71" s="7" t="s">
        <v>306</v>
      </c>
      <c r="D71" s="2"/>
      <c r="E71" s="2"/>
      <c r="F71" s="2" t="s">
        <v>143</v>
      </c>
      <c r="G71" s="2" t="s">
        <v>1</v>
      </c>
      <c r="H71" s="2" t="s">
        <v>1</v>
      </c>
      <c r="I71" s="2" t="s">
        <v>2</v>
      </c>
      <c r="J71" s="2" t="s">
        <v>15</v>
      </c>
      <c r="K71" s="37"/>
      <c r="L71" s="38"/>
      <c r="M71" s="39"/>
      <c r="N71" s="40"/>
      <c r="O71" s="40"/>
      <c r="P71" s="48" t="str">
        <f t="shared" si="1"/>
        <v>4.3 Data Management</v>
      </c>
    </row>
    <row r="72" spans="1:16" ht="34" x14ac:dyDescent="0.4">
      <c r="A72" s="3">
        <v>71</v>
      </c>
      <c r="B72" s="5" t="s">
        <v>144</v>
      </c>
      <c r="C72" s="8" t="s">
        <v>307</v>
      </c>
      <c r="D72" s="3"/>
      <c r="E72" s="3"/>
      <c r="F72" s="3" t="s">
        <v>145</v>
      </c>
      <c r="G72" s="3" t="s">
        <v>1</v>
      </c>
      <c r="H72" s="3" t="s">
        <v>1</v>
      </c>
      <c r="I72" s="3" t="s">
        <v>2</v>
      </c>
      <c r="J72" s="3" t="s">
        <v>6</v>
      </c>
      <c r="K72" s="37"/>
      <c r="L72" s="38"/>
      <c r="M72" s="39"/>
      <c r="N72" s="40"/>
      <c r="O72" s="40"/>
      <c r="P72" s="48" t="str">
        <f t="shared" si="1"/>
        <v>4.4 Interactive Diagnostic Management</v>
      </c>
    </row>
    <row r="73" spans="1:16" ht="34" x14ac:dyDescent="0.4">
      <c r="A73" s="3">
        <v>72</v>
      </c>
      <c r="B73" s="5" t="s">
        <v>146</v>
      </c>
      <c r="C73" s="8" t="s">
        <v>308</v>
      </c>
      <c r="D73" s="3"/>
      <c r="E73" s="3"/>
      <c r="F73" s="3" t="s">
        <v>147</v>
      </c>
      <c r="G73" s="3" t="s">
        <v>1</v>
      </c>
      <c r="H73" s="3" t="s">
        <v>1</v>
      </c>
      <c r="I73" s="3" t="s">
        <v>2</v>
      </c>
      <c r="J73" s="3" t="s">
        <v>6</v>
      </c>
      <c r="K73" s="37"/>
      <c r="L73" s="38"/>
      <c r="M73" s="39"/>
      <c r="N73" s="40"/>
      <c r="O73" s="40"/>
      <c r="P73" s="48" t="str">
        <f t="shared" si="1"/>
        <v>4.4 Interactive Diagnostic Management</v>
      </c>
    </row>
    <row r="74" spans="1:16" ht="34" x14ac:dyDescent="0.4">
      <c r="A74" s="3">
        <v>73</v>
      </c>
      <c r="B74" s="5" t="s">
        <v>148</v>
      </c>
      <c r="C74" s="8" t="s">
        <v>309</v>
      </c>
      <c r="D74" s="3"/>
      <c r="E74" s="3"/>
      <c r="F74" s="3" t="s">
        <v>149</v>
      </c>
      <c r="G74" s="3" t="s">
        <v>1</v>
      </c>
      <c r="H74" s="3" t="s">
        <v>1</v>
      </c>
      <c r="I74" s="3" t="s">
        <v>2</v>
      </c>
      <c r="J74" s="3" t="s">
        <v>6</v>
      </c>
      <c r="K74" s="37"/>
      <c r="L74" s="38"/>
      <c r="M74" s="39"/>
      <c r="N74" s="40"/>
      <c r="O74" s="40"/>
      <c r="P74" s="48" t="str">
        <f t="shared" si="1"/>
        <v>4.4 Interactive Diagnostic Management</v>
      </c>
    </row>
    <row r="75" spans="1:16" ht="29" x14ac:dyDescent="0.35">
      <c r="A75" s="2">
        <v>74</v>
      </c>
      <c r="B75" s="2" t="s">
        <v>150</v>
      </c>
      <c r="C75" s="7" t="s">
        <v>310</v>
      </c>
      <c r="D75" s="2"/>
      <c r="E75" s="2"/>
      <c r="F75" s="2" t="s">
        <v>151</v>
      </c>
      <c r="G75" s="2" t="s">
        <v>1</v>
      </c>
      <c r="H75" s="2" t="s">
        <v>1</v>
      </c>
      <c r="I75" s="2" t="s">
        <v>2</v>
      </c>
      <c r="J75" s="2" t="s">
        <v>15</v>
      </c>
      <c r="K75" s="37"/>
      <c r="L75" s="38"/>
      <c r="M75" s="39"/>
      <c r="N75" s="40"/>
      <c r="O75" s="40"/>
      <c r="P75" s="48" t="str">
        <f t="shared" si="1"/>
        <v>4.4 Interactive Diagnostic Management</v>
      </c>
    </row>
    <row r="76" spans="1:16" ht="34" x14ac:dyDescent="0.4">
      <c r="A76" s="3">
        <v>75</v>
      </c>
      <c r="B76" s="5" t="s">
        <v>152</v>
      </c>
      <c r="C76" s="8" t="s">
        <v>311</v>
      </c>
      <c r="D76" s="3"/>
      <c r="E76" s="3"/>
      <c r="F76" s="3" t="s">
        <v>153</v>
      </c>
      <c r="G76" s="3" t="s">
        <v>1</v>
      </c>
      <c r="H76" s="3" t="s">
        <v>1</v>
      </c>
      <c r="I76" s="3" t="s">
        <v>2</v>
      </c>
      <c r="J76" s="3" t="s">
        <v>6</v>
      </c>
      <c r="K76" s="37"/>
      <c r="L76" s="38"/>
      <c r="M76" s="39"/>
      <c r="N76" s="40"/>
      <c r="O76" s="40"/>
      <c r="P76" s="48" t="str">
        <f t="shared" si="1"/>
        <v>4.4 Interactive Diagnostic Management</v>
      </c>
    </row>
    <row r="77" spans="1:16" ht="43.5" x14ac:dyDescent="0.35">
      <c r="A77" s="2">
        <v>76</v>
      </c>
      <c r="B77" s="2" t="s">
        <v>154</v>
      </c>
      <c r="C77" s="7" t="s">
        <v>312</v>
      </c>
      <c r="D77" s="2"/>
      <c r="E77" s="2"/>
      <c r="F77" s="2" t="s">
        <v>155</v>
      </c>
      <c r="G77" s="2" t="s">
        <v>1</v>
      </c>
      <c r="H77" s="2" t="s">
        <v>1</v>
      </c>
      <c r="I77" s="2" t="s">
        <v>2</v>
      </c>
      <c r="J77" s="2" t="s">
        <v>15</v>
      </c>
      <c r="K77" s="37"/>
      <c r="L77" s="38"/>
      <c r="M77" s="39"/>
      <c r="N77" s="40"/>
      <c r="O77" s="40"/>
      <c r="P77" s="48" t="str">
        <f t="shared" si="1"/>
        <v>4.4 Interactive Diagnostic Management</v>
      </c>
    </row>
    <row r="78" spans="1:16" ht="34" x14ac:dyDescent="0.4">
      <c r="A78" s="3">
        <v>77</v>
      </c>
      <c r="B78" s="5" t="s">
        <v>156</v>
      </c>
      <c r="C78" s="8" t="s">
        <v>313</v>
      </c>
      <c r="D78" s="3"/>
      <c r="E78" s="3"/>
      <c r="F78" s="3" t="s">
        <v>157</v>
      </c>
      <c r="G78" s="3" t="s">
        <v>1</v>
      </c>
      <c r="H78" s="3" t="s">
        <v>1</v>
      </c>
      <c r="I78" s="3" t="s">
        <v>2</v>
      </c>
      <c r="J78" s="3" t="s">
        <v>6</v>
      </c>
      <c r="K78" s="37"/>
      <c r="L78" s="38"/>
      <c r="M78" s="39"/>
      <c r="N78" s="40"/>
      <c r="O78" s="40"/>
      <c r="P78" s="48" t="str">
        <f t="shared" si="1"/>
        <v>4.5 Upload and Download Management</v>
      </c>
    </row>
    <row r="79" spans="1:16" ht="34" x14ac:dyDescent="0.4">
      <c r="A79" s="3">
        <v>78</v>
      </c>
      <c r="B79" s="5" t="s">
        <v>158</v>
      </c>
      <c r="C79" s="8" t="s">
        <v>314</v>
      </c>
      <c r="D79" s="3"/>
      <c r="E79" s="3"/>
      <c r="F79" s="3" t="s">
        <v>159</v>
      </c>
      <c r="G79" s="3" t="s">
        <v>1</v>
      </c>
      <c r="H79" s="3" t="s">
        <v>1</v>
      </c>
      <c r="I79" s="3" t="s">
        <v>2</v>
      </c>
      <c r="J79" s="3" t="s">
        <v>6</v>
      </c>
      <c r="K79" s="37"/>
      <c r="L79" s="38"/>
      <c r="M79" s="39"/>
      <c r="N79" s="40"/>
      <c r="O79" s="40"/>
      <c r="P79" s="48" t="str">
        <f t="shared" si="1"/>
        <v>4.5 Upload and Download Management</v>
      </c>
    </row>
    <row r="80" spans="1:16" ht="26" x14ac:dyDescent="0.35">
      <c r="A80" s="2">
        <v>79</v>
      </c>
      <c r="B80" s="2" t="s">
        <v>160</v>
      </c>
      <c r="C80" s="7" t="s">
        <v>315</v>
      </c>
      <c r="D80" s="2"/>
      <c r="E80" s="2"/>
      <c r="F80" s="2" t="s">
        <v>161</v>
      </c>
      <c r="G80" s="2" t="s">
        <v>1</v>
      </c>
      <c r="H80" s="2" t="s">
        <v>1</v>
      </c>
      <c r="I80" s="2" t="s">
        <v>2</v>
      </c>
      <c r="J80" s="2" t="s">
        <v>15</v>
      </c>
      <c r="K80" s="37"/>
      <c r="L80" s="38"/>
      <c r="M80" s="39"/>
      <c r="N80" s="40"/>
      <c r="O80" s="40"/>
      <c r="P80" s="48" t="str">
        <f t="shared" si="1"/>
        <v>4.5 Upload and Download Management</v>
      </c>
    </row>
    <row r="81" spans="1:16" ht="34" x14ac:dyDescent="0.4">
      <c r="A81" s="3">
        <v>80</v>
      </c>
      <c r="B81" s="5" t="s">
        <v>162</v>
      </c>
      <c r="C81" s="8" t="s">
        <v>316</v>
      </c>
      <c r="D81" s="3"/>
      <c r="E81" s="3"/>
      <c r="F81" s="3" t="s">
        <v>163</v>
      </c>
      <c r="G81" s="3" t="s">
        <v>1</v>
      </c>
      <c r="H81" s="3" t="s">
        <v>1</v>
      </c>
      <c r="I81" s="3" t="s">
        <v>2</v>
      </c>
      <c r="J81" s="3" t="s">
        <v>6</v>
      </c>
      <c r="K81" s="37"/>
      <c r="L81" s="38"/>
      <c r="M81" s="39"/>
      <c r="N81" s="40"/>
      <c r="O81" s="40"/>
      <c r="P81" s="48" t="str">
        <f t="shared" si="1"/>
        <v>4.5 Upload and Download Management</v>
      </c>
    </row>
    <row r="82" spans="1:16" ht="29" x14ac:dyDescent="0.35">
      <c r="A82" s="2">
        <v>81</v>
      </c>
      <c r="B82" s="2" t="s">
        <v>164</v>
      </c>
      <c r="C82" s="7" t="s">
        <v>317</v>
      </c>
      <c r="D82" s="2"/>
      <c r="E82" s="2"/>
      <c r="F82" s="2" t="s">
        <v>165</v>
      </c>
      <c r="G82" s="2" t="s">
        <v>1</v>
      </c>
      <c r="H82" s="2" t="s">
        <v>1</v>
      </c>
      <c r="I82" s="2" t="s">
        <v>2</v>
      </c>
      <c r="J82" s="2" t="s">
        <v>15</v>
      </c>
      <c r="K82" s="37"/>
      <c r="L82" s="38"/>
      <c r="M82" s="39"/>
      <c r="N82" s="40"/>
      <c r="O82" s="40"/>
      <c r="P82" s="48" t="str">
        <f t="shared" si="1"/>
        <v>4.5 Upload and Download Management</v>
      </c>
    </row>
    <row r="83" spans="1:16" ht="34" x14ac:dyDescent="0.4">
      <c r="A83" s="3">
        <v>82</v>
      </c>
      <c r="B83" s="5" t="s">
        <v>166</v>
      </c>
      <c r="C83" s="8" t="s">
        <v>318</v>
      </c>
      <c r="D83" s="3"/>
      <c r="E83" s="3"/>
      <c r="F83" s="3" t="s">
        <v>167</v>
      </c>
      <c r="G83" s="3" t="s">
        <v>1</v>
      </c>
      <c r="H83" s="3" t="s">
        <v>1</v>
      </c>
      <c r="I83" s="3" t="s">
        <v>2</v>
      </c>
      <c r="J83" s="3" t="s">
        <v>6</v>
      </c>
      <c r="K83" s="37"/>
      <c r="L83" s="38"/>
      <c r="M83" s="39"/>
      <c r="N83" s="40"/>
      <c r="O83" s="40"/>
      <c r="P83" s="48" t="str">
        <f t="shared" si="1"/>
        <v>4.5 Upload and Download Management</v>
      </c>
    </row>
    <row r="84" spans="1:16" ht="43.5" x14ac:dyDescent="0.35">
      <c r="A84" s="2">
        <v>83</v>
      </c>
      <c r="B84" s="2" t="s">
        <v>168</v>
      </c>
      <c r="C84" s="7" t="s">
        <v>319</v>
      </c>
      <c r="D84" s="2"/>
      <c r="E84" s="2"/>
      <c r="F84" s="2" t="s">
        <v>169</v>
      </c>
      <c r="G84" s="2" t="s">
        <v>1</v>
      </c>
      <c r="H84" s="2" t="s">
        <v>1</v>
      </c>
      <c r="I84" s="2" t="s">
        <v>2</v>
      </c>
      <c r="J84" s="2" t="s">
        <v>15</v>
      </c>
      <c r="K84" s="37"/>
      <c r="L84" s="38"/>
      <c r="M84" s="39"/>
      <c r="N84" s="40"/>
      <c r="O84" s="40"/>
      <c r="P84" s="48" t="str">
        <f t="shared" si="1"/>
        <v>4.5 Upload and Download Management</v>
      </c>
    </row>
    <row r="85" spans="1:16" ht="34" x14ac:dyDescent="0.4">
      <c r="A85" s="3">
        <v>84</v>
      </c>
      <c r="B85" s="5" t="s">
        <v>170</v>
      </c>
      <c r="C85" s="8" t="s">
        <v>320</v>
      </c>
      <c r="D85" s="3"/>
      <c r="E85" s="3"/>
      <c r="F85" s="3" t="s">
        <v>171</v>
      </c>
      <c r="G85" s="3" t="s">
        <v>1</v>
      </c>
      <c r="H85" s="3" t="s">
        <v>1</v>
      </c>
      <c r="I85" s="3" t="s">
        <v>2</v>
      </c>
      <c r="J85" s="3" t="s">
        <v>6</v>
      </c>
      <c r="K85" s="37"/>
      <c r="L85" s="38"/>
      <c r="M85" s="39"/>
      <c r="N85" s="40"/>
      <c r="O85" s="40"/>
      <c r="P85" s="48" t="str">
        <f t="shared" si="1"/>
        <v>4.5 Upload and Download Management</v>
      </c>
    </row>
    <row r="86" spans="1:16" ht="29" x14ac:dyDescent="0.35">
      <c r="A86" s="2">
        <v>85</v>
      </c>
      <c r="B86" s="2" t="s">
        <v>172</v>
      </c>
      <c r="C86" s="7" t="s">
        <v>321</v>
      </c>
      <c r="D86" s="2"/>
      <c r="E86" s="2"/>
      <c r="F86" s="2" t="s">
        <v>173</v>
      </c>
      <c r="G86" s="2" t="s">
        <v>1</v>
      </c>
      <c r="H86" s="2" t="s">
        <v>1</v>
      </c>
      <c r="I86" s="2" t="s">
        <v>2</v>
      </c>
      <c r="J86" s="2" t="s">
        <v>15</v>
      </c>
      <c r="K86" s="37"/>
      <c r="L86" s="38"/>
      <c r="M86" s="39"/>
      <c r="N86" s="40"/>
      <c r="O86" s="40"/>
      <c r="P86" s="48" t="str">
        <f t="shared" si="1"/>
        <v>4.5 Upload and Download Management</v>
      </c>
    </row>
    <row r="87" spans="1:16" ht="34" x14ac:dyDescent="0.4">
      <c r="A87" s="3">
        <v>86</v>
      </c>
      <c r="B87" s="5" t="s">
        <v>174</v>
      </c>
      <c r="C87" s="8" t="s">
        <v>322</v>
      </c>
      <c r="D87" s="3"/>
      <c r="E87" s="3"/>
      <c r="F87" s="3" t="s">
        <v>175</v>
      </c>
      <c r="G87" s="3" t="s">
        <v>1</v>
      </c>
      <c r="H87" s="3" t="s">
        <v>1</v>
      </c>
      <c r="I87" s="3" t="s">
        <v>2</v>
      </c>
      <c r="J87" s="3" t="s">
        <v>6</v>
      </c>
      <c r="K87" s="37"/>
      <c r="L87" s="38"/>
      <c r="M87" s="39"/>
      <c r="N87" s="40"/>
      <c r="O87" s="40"/>
      <c r="P87" s="48" t="str">
        <f t="shared" si="1"/>
        <v>4.5 Upload and Download Management</v>
      </c>
    </row>
    <row r="88" spans="1:16" ht="58" x14ac:dyDescent="0.35">
      <c r="A88" s="2">
        <v>87</v>
      </c>
      <c r="B88" s="2" t="s">
        <v>176</v>
      </c>
      <c r="C88" s="7" t="s">
        <v>323</v>
      </c>
      <c r="D88" s="2"/>
      <c r="E88" s="2"/>
      <c r="F88" s="2" t="s">
        <v>177</v>
      </c>
      <c r="G88" s="2" t="s">
        <v>1</v>
      </c>
      <c r="H88" s="2" t="s">
        <v>1</v>
      </c>
      <c r="I88" s="2" t="s">
        <v>2</v>
      </c>
      <c r="J88" s="2" t="s">
        <v>15</v>
      </c>
      <c r="K88" s="37"/>
      <c r="L88" s="38"/>
      <c r="M88" s="39"/>
      <c r="N88" s="40"/>
      <c r="O88" s="40"/>
      <c r="P88" s="48" t="str">
        <f t="shared" si="1"/>
        <v>4.5 Upload and Download Management</v>
      </c>
    </row>
    <row r="89" spans="1:16" ht="34" x14ac:dyDescent="0.4">
      <c r="A89" s="3">
        <v>88</v>
      </c>
      <c r="B89" s="5" t="s">
        <v>178</v>
      </c>
      <c r="C89" s="8" t="s">
        <v>324</v>
      </c>
      <c r="D89" s="3"/>
      <c r="E89" s="3"/>
      <c r="F89" s="3" t="s">
        <v>179</v>
      </c>
      <c r="G89" s="3" t="s">
        <v>1</v>
      </c>
      <c r="H89" s="3" t="s">
        <v>1</v>
      </c>
      <c r="I89" s="3" t="s">
        <v>2</v>
      </c>
      <c r="J89" s="3" t="s">
        <v>6</v>
      </c>
      <c r="K89" s="37"/>
      <c r="L89" s="38"/>
      <c r="M89" s="39"/>
      <c r="N89" s="40"/>
      <c r="O89" s="40"/>
      <c r="P89" s="48" t="str">
        <f t="shared" si="1"/>
        <v>4.5 Upload and Download Management</v>
      </c>
    </row>
    <row r="90" spans="1:16" ht="29" x14ac:dyDescent="0.35">
      <c r="A90" s="2">
        <v>89</v>
      </c>
      <c r="B90" s="2" t="s">
        <v>180</v>
      </c>
      <c r="C90" s="7" t="s">
        <v>325</v>
      </c>
      <c r="D90" s="2"/>
      <c r="E90" s="2"/>
      <c r="F90" s="2" t="s">
        <v>181</v>
      </c>
      <c r="G90" s="2" t="s">
        <v>1</v>
      </c>
      <c r="H90" s="2" t="s">
        <v>1</v>
      </c>
      <c r="I90" s="2" t="s">
        <v>2</v>
      </c>
      <c r="J90" s="2" t="s">
        <v>15</v>
      </c>
      <c r="K90" s="37"/>
      <c r="L90" s="38"/>
      <c r="M90" s="39"/>
      <c r="N90" s="40"/>
      <c r="O90" s="40"/>
      <c r="P90" s="48" t="str">
        <f t="shared" si="1"/>
        <v>4.5 Upload and Download Management</v>
      </c>
    </row>
    <row r="91" spans="1:16" ht="34" x14ac:dyDescent="0.4">
      <c r="A91" s="3">
        <v>90</v>
      </c>
      <c r="B91" s="5" t="s">
        <v>182</v>
      </c>
      <c r="C91" s="8" t="s">
        <v>326</v>
      </c>
      <c r="D91" s="3"/>
      <c r="E91" s="3"/>
      <c r="F91" s="3" t="s">
        <v>183</v>
      </c>
      <c r="G91" s="3" t="s">
        <v>1</v>
      </c>
      <c r="H91" s="3" t="s">
        <v>1</v>
      </c>
      <c r="I91" s="3" t="s">
        <v>2</v>
      </c>
      <c r="J91" s="3" t="s">
        <v>6</v>
      </c>
      <c r="K91" s="37"/>
      <c r="L91" s="38"/>
      <c r="M91" s="39"/>
      <c r="N91" s="40"/>
      <c r="O91" s="40"/>
      <c r="P91" s="48" t="str">
        <f t="shared" si="1"/>
        <v>4.6 Flashing / Programming / Data Set Download in Bootloader (BLF)</v>
      </c>
    </row>
    <row r="92" spans="1:16" ht="29" x14ac:dyDescent="0.35">
      <c r="A92" s="2">
        <v>91</v>
      </c>
      <c r="B92" s="2" t="s">
        <v>184</v>
      </c>
      <c r="C92" s="7" t="s">
        <v>327</v>
      </c>
      <c r="D92" s="2"/>
      <c r="E92" s="2"/>
      <c r="F92" s="2" t="s">
        <v>185</v>
      </c>
      <c r="G92" s="2" t="s">
        <v>1</v>
      </c>
      <c r="H92" s="2" t="s">
        <v>1</v>
      </c>
      <c r="I92" s="2" t="s">
        <v>2</v>
      </c>
      <c r="J92" s="2" t="s">
        <v>15</v>
      </c>
      <c r="K92" s="37"/>
      <c r="L92" s="38"/>
      <c r="M92" s="39"/>
      <c r="N92" s="40"/>
      <c r="O92" s="40"/>
      <c r="P92" s="48" t="str">
        <f t="shared" si="1"/>
        <v>4.6 Flashing / Programming / Data Set Download in Bootloader (BLF)</v>
      </c>
    </row>
    <row r="93" spans="1:16" ht="29" x14ac:dyDescent="0.35">
      <c r="A93" s="2">
        <v>92</v>
      </c>
      <c r="B93" s="2" t="s">
        <v>186</v>
      </c>
      <c r="C93" s="7" t="s">
        <v>328</v>
      </c>
      <c r="D93" s="2"/>
      <c r="E93" s="2"/>
      <c r="F93" s="2" t="s">
        <v>187</v>
      </c>
      <c r="G93" s="2" t="s">
        <v>1</v>
      </c>
      <c r="H93" s="2" t="s">
        <v>1</v>
      </c>
      <c r="I93" s="2" t="s">
        <v>2</v>
      </c>
      <c r="J93" s="2" t="s">
        <v>15</v>
      </c>
      <c r="K93" s="37"/>
      <c r="L93" s="38"/>
      <c r="M93" s="39"/>
      <c r="N93" s="40"/>
      <c r="O93" s="40"/>
      <c r="P93" s="48" t="str">
        <f t="shared" si="1"/>
        <v>4.6 Flashing / Programming / Data Set Download in Bootloader (BLF)</v>
      </c>
    </row>
    <row r="94" spans="1:16" ht="29" x14ac:dyDescent="0.35">
      <c r="A94" s="2">
        <v>93</v>
      </c>
      <c r="B94" s="2" t="s">
        <v>188</v>
      </c>
      <c r="C94" s="7" t="s">
        <v>329</v>
      </c>
      <c r="D94" s="2"/>
      <c r="E94" s="2"/>
      <c r="F94" s="2" t="s">
        <v>189</v>
      </c>
      <c r="G94" s="2" t="s">
        <v>1</v>
      </c>
      <c r="H94" s="2" t="s">
        <v>1</v>
      </c>
      <c r="I94" s="2" t="s">
        <v>2</v>
      </c>
      <c r="J94" s="2" t="s">
        <v>15</v>
      </c>
      <c r="K94" s="37"/>
      <c r="L94" s="38"/>
      <c r="M94" s="39"/>
      <c r="N94" s="40"/>
      <c r="O94" s="40"/>
      <c r="P94" s="48" t="str">
        <f t="shared" si="1"/>
        <v>4.6 Flashing / Programming / Data Set Download in Bootloader (BLF)</v>
      </c>
    </row>
    <row r="95" spans="1:16" ht="43.5" x14ac:dyDescent="0.35">
      <c r="A95" s="2">
        <v>94</v>
      </c>
      <c r="B95" s="2" t="s">
        <v>190</v>
      </c>
      <c r="C95" s="7" t="s">
        <v>330</v>
      </c>
      <c r="D95" s="2"/>
      <c r="E95" s="2"/>
      <c r="F95" s="2" t="s">
        <v>191</v>
      </c>
      <c r="G95" s="2" t="s">
        <v>1</v>
      </c>
      <c r="H95" s="2" t="s">
        <v>1</v>
      </c>
      <c r="I95" s="2" t="s">
        <v>2</v>
      </c>
      <c r="J95" s="2" t="s">
        <v>15</v>
      </c>
      <c r="K95" s="37"/>
      <c r="L95" s="38"/>
      <c r="M95" s="39"/>
      <c r="N95" s="40"/>
      <c r="O95" s="40"/>
      <c r="P95" s="48" t="str">
        <f t="shared" si="1"/>
        <v>4.6 Flashing / Programming / Data Set Download in Bootloader (BLF)</v>
      </c>
    </row>
    <row r="96" spans="1:16" ht="34" x14ac:dyDescent="0.4">
      <c r="A96" s="3">
        <v>95</v>
      </c>
      <c r="B96" s="5" t="s">
        <v>192</v>
      </c>
      <c r="C96" s="8" t="s">
        <v>331</v>
      </c>
      <c r="D96" s="3"/>
      <c r="E96" s="3"/>
      <c r="F96" s="3" t="s">
        <v>193</v>
      </c>
      <c r="G96" s="3" t="s">
        <v>1</v>
      </c>
      <c r="H96" s="3" t="s">
        <v>1</v>
      </c>
      <c r="I96" s="3" t="s">
        <v>2</v>
      </c>
      <c r="J96" s="3" t="s">
        <v>6</v>
      </c>
      <c r="K96" s="37"/>
      <c r="L96" s="38"/>
      <c r="M96" s="39"/>
      <c r="N96" s="40"/>
      <c r="O96" s="40"/>
      <c r="P96" s="48" t="str">
        <f t="shared" si="1"/>
        <v>4.6 Flashing / Programming / Data Set Download in Bootloader (BLF)</v>
      </c>
    </row>
    <row r="97" spans="1:16" ht="29" x14ac:dyDescent="0.35">
      <c r="A97" s="2">
        <v>96</v>
      </c>
      <c r="B97" s="2" t="s">
        <v>194</v>
      </c>
      <c r="C97" s="7" t="s">
        <v>332</v>
      </c>
      <c r="D97" s="2"/>
      <c r="E97" s="2"/>
      <c r="F97" s="2" t="s">
        <v>195</v>
      </c>
      <c r="G97" s="2" t="s">
        <v>1</v>
      </c>
      <c r="H97" s="2" t="s">
        <v>1</v>
      </c>
      <c r="I97" s="2" t="s">
        <v>2</v>
      </c>
      <c r="J97" s="2" t="s">
        <v>3</v>
      </c>
      <c r="K97" s="37"/>
      <c r="L97" s="38"/>
      <c r="M97" s="39"/>
      <c r="N97" s="40"/>
      <c r="O97" s="40"/>
      <c r="P97" s="48" t="str">
        <f t="shared" si="1"/>
        <v>4.6 Flashing / Programming / Data Set Download in Bootloader (BLF)</v>
      </c>
    </row>
    <row r="98" spans="1:16" ht="43.5" x14ac:dyDescent="0.35">
      <c r="A98" s="2">
        <v>97</v>
      </c>
      <c r="B98" s="2" t="s">
        <v>196</v>
      </c>
      <c r="C98" s="7" t="s">
        <v>333</v>
      </c>
      <c r="D98" s="2"/>
      <c r="E98" s="2"/>
      <c r="F98" s="2" t="s">
        <v>197</v>
      </c>
      <c r="G98" s="2" t="s">
        <v>1</v>
      </c>
      <c r="H98" s="2" t="s">
        <v>1</v>
      </c>
      <c r="I98" s="2" t="s">
        <v>2</v>
      </c>
      <c r="J98" s="2" t="s">
        <v>15</v>
      </c>
      <c r="K98" s="37"/>
      <c r="L98" s="38"/>
      <c r="M98" s="39"/>
      <c r="N98" s="40"/>
      <c r="O98" s="40"/>
      <c r="P98" s="48" t="str">
        <f t="shared" si="1"/>
        <v>4.6 Flashing / Programming / Data Set Download in Bootloader (BLF)</v>
      </c>
    </row>
    <row r="99" spans="1:16" ht="29" x14ac:dyDescent="0.35">
      <c r="A99" s="2">
        <v>98</v>
      </c>
      <c r="B99" s="2" t="s">
        <v>198</v>
      </c>
      <c r="C99" s="7" t="s">
        <v>334</v>
      </c>
      <c r="D99" s="2"/>
      <c r="E99" s="2"/>
      <c r="F99" s="2" t="s">
        <v>199</v>
      </c>
      <c r="G99" s="2" t="s">
        <v>1</v>
      </c>
      <c r="H99" s="2" t="s">
        <v>1</v>
      </c>
      <c r="I99" s="2" t="s">
        <v>2</v>
      </c>
      <c r="J99" s="2" t="s">
        <v>15</v>
      </c>
      <c r="K99" s="37"/>
      <c r="L99" s="38"/>
      <c r="M99" s="39"/>
      <c r="N99" s="40"/>
      <c r="O99" s="40"/>
      <c r="P99" s="48" t="str">
        <f t="shared" si="1"/>
        <v>4.6 Flashing / Programming / Data Set Download in Bootloader (BLF)</v>
      </c>
    </row>
    <row r="100" spans="1:16" ht="34" x14ac:dyDescent="0.4">
      <c r="A100" s="3">
        <v>99</v>
      </c>
      <c r="B100" s="5" t="s">
        <v>200</v>
      </c>
      <c r="C100" s="8" t="s">
        <v>335</v>
      </c>
      <c r="D100" s="3"/>
      <c r="E100" s="3"/>
      <c r="F100" s="3" t="s">
        <v>201</v>
      </c>
      <c r="G100" s="3" t="s">
        <v>1</v>
      </c>
      <c r="H100" s="3" t="s">
        <v>1</v>
      </c>
      <c r="I100" s="3" t="s">
        <v>2</v>
      </c>
      <c r="J100" s="3" t="s">
        <v>6</v>
      </c>
      <c r="K100" s="37"/>
      <c r="L100" s="38"/>
      <c r="M100" s="39"/>
      <c r="N100" s="40"/>
      <c r="O100" s="40"/>
      <c r="P100" s="48" t="str">
        <f t="shared" si="1"/>
        <v>4.6 Flashing / Programming / Data Set Download in Bootloader (BLF)</v>
      </c>
    </row>
    <row r="101" spans="1:16" ht="29" x14ac:dyDescent="0.35">
      <c r="A101" s="2">
        <v>100</v>
      </c>
      <c r="B101" s="2" t="s">
        <v>202</v>
      </c>
      <c r="C101" s="7" t="s">
        <v>336</v>
      </c>
      <c r="D101" s="2"/>
      <c r="E101" s="2"/>
      <c r="F101" s="2" t="s">
        <v>203</v>
      </c>
      <c r="G101" s="2" t="s">
        <v>1</v>
      </c>
      <c r="H101" s="2" t="s">
        <v>1</v>
      </c>
      <c r="I101" s="2" t="s">
        <v>2</v>
      </c>
      <c r="J101" s="2" t="s">
        <v>15</v>
      </c>
      <c r="K101" s="37"/>
      <c r="L101" s="38"/>
      <c r="M101" s="39"/>
      <c r="N101" s="40"/>
      <c r="O101" s="40"/>
      <c r="P101" s="48" t="str">
        <f t="shared" si="1"/>
        <v>4.6 Flashing / Programming / Data Set Download in Bootloader (BLF)</v>
      </c>
    </row>
    <row r="102" spans="1:16" ht="29" x14ac:dyDescent="0.35">
      <c r="A102" s="2">
        <v>101</v>
      </c>
      <c r="B102" s="2" t="s">
        <v>204</v>
      </c>
      <c r="C102" s="7" t="s">
        <v>337</v>
      </c>
      <c r="D102" s="2"/>
      <c r="E102" s="2"/>
      <c r="F102" s="2" t="s">
        <v>205</v>
      </c>
      <c r="G102" s="2" t="s">
        <v>1</v>
      </c>
      <c r="H102" s="2" t="s">
        <v>1</v>
      </c>
      <c r="I102" s="2" t="s">
        <v>2</v>
      </c>
      <c r="J102" s="2" t="s">
        <v>15</v>
      </c>
      <c r="K102" s="37"/>
      <c r="L102" s="38"/>
      <c r="M102" s="39"/>
      <c r="N102" s="40"/>
      <c r="O102" s="40"/>
      <c r="P102" s="48" t="str">
        <f t="shared" si="1"/>
        <v>4.6 Flashing / Programming / Data Set Download in Bootloader (BLF)</v>
      </c>
    </row>
    <row r="103" spans="1:16" ht="43.5" x14ac:dyDescent="0.35">
      <c r="A103" s="2">
        <v>102</v>
      </c>
      <c r="B103" s="2" t="s">
        <v>206</v>
      </c>
      <c r="C103" s="7" t="s">
        <v>338</v>
      </c>
      <c r="D103" s="2"/>
      <c r="E103" s="2"/>
      <c r="F103" s="2" t="s">
        <v>207</v>
      </c>
      <c r="G103" s="2" t="s">
        <v>1</v>
      </c>
      <c r="H103" s="2" t="s">
        <v>1</v>
      </c>
      <c r="I103" s="2" t="s">
        <v>2</v>
      </c>
      <c r="J103" s="2" t="s">
        <v>15</v>
      </c>
      <c r="K103" s="37"/>
      <c r="L103" s="38"/>
      <c r="M103" s="39"/>
      <c r="N103" s="40"/>
      <c r="O103" s="40"/>
      <c r="P103" s="48" t="str">
        <f t="shared" si="1"/>
        <v>4.6 Flashing / Programming / Data Set Download in Bootloader (BLF)</v>
      </c>
    </row>
    <row r="104" spans="1:16" ht="34" x14ac:dyDescent="0.4">
      <c r="A104" s="3">
        <v>103</v>
      </c>
      <c r="B104" s="5" t="s">
        <v>208</v>
      </c>
      <c r="C104" s="8" t="s">
        <v>339</v>
      </c>
      <c r="D104" s="3"/>
      <c r="E104" s="3"/>
      <c r="F104" s="3" t="s">
        <v>209</v>
      </c>
      <c r="G104" s="3" t="s">
        <v>1</v>
      </c>
      <c r="H104" s="3" t="s">
        <v>1</v>
      </c>
      <c r="I104" s="3" t="s">
        <v>2</v>
      </c>
      <c r="J104" s="3" t="s">
        <v>6</v>
      </c>
      <c r="K104" s="37"/>
      <c r="L104" s="38"/>
      <c r="M104" s="39"/>
      <c r="N104" s="40"/>
      <c r="O104" s="40"/>
      <c r="P104" s="48" t="str">
        <f t="shared" si="1"/>
        <v>4.7 Over the Air (OTA) Diagnosis</v>
      </c>
    </row>
    <row r="105" spans="1:16" ht="29" x14ac:dyDescent="0.35">
      <c r="A105" s="2">
        <v>104</v>
      </c>
      <c r="B105" s="2" t="s">
        <v>210</v>
      </c>
      <c r="C105" s="7" t="s">
        <v>340</v>
      </c>
      <c r="D105" s="2"/>
      <c r="E105" s="2"/>
      <c r="F105" s="2" t="s">
        <v>211</v>
      </c>
      <c r="G105" s="2" t="s">
        <v>1</v>
      </c>
      <c r="H105" s="2" t="s">
        <v>1</v>
      </c>
      <c r="I105" s="2" t="s">
        <v>2</v>
      </c>
      <c r="J105" s="2" t="s">
        <v>15</v>
      </c>
      <c r="K105" s="37"/>
      <c r="L105" s="38"/>
      <c r="M105" s="39"/>
      <c r="N105" s="40"/>
      <c r="O105" s="40"/>
      <c r="P105" s="48" t="str">
        <f t="shared" si="1"/>
        <v>4.7 Over the Air (OTA) Diagnosis</v>
      </c>
    </row>
    <row r="106" spans="1:16" ht="34" x14ac:dyDescent="0.4">
      <c r="A106" s="3">
        <v>105</v>
      </c>
      <c r="B106" s="5" t="s">
        <v>212</v>
      </c>
      <c r="C106" s="8" t="s">
        <v>341</v>
      </c>
      <c r="D106" s="3"/>
      <c r="E106" s="3"/>
      <c r="F106" s="3" t="s">
        <v>213</v>
      </c>
      <c r="G106" s="3" t="s">
        <v>1</v>
      </c>
      <c r="H106" s="3" t="s">
        <v>1</v>
      </c>
      <c r="I106" s="3" t="s">
        <v>2</v>
      </c>
      <c r="J106" s="3" t="s">
        <v>6</v>
      </c>
      <c r="K106" s="37"/>
      <c r="L106" s="38"/>
      <c r="M106" s="39"/>
      <c r="N106" s="40"/>
      <c r="O106" s="40"/>
      <c r="P106" s="48" t="str">
        <f t="shared" si="1"/>
        <v>4.8 Security mechanisms</v>
      </c>
    </row>
    <row r="107" spans="1:16" ht="43.5" x14ac:dyDescent="0.35">
      <c r="A107" s="2">
        <v>106</v>
      </c>
      <c r="B107" s="2" t="s">
        <v>214</v>
      </c>
      <c r="C107" s="7" t="s">
        <v>342</v>
      </c>
      <c r="D107" s="2"/>
      <c r="E107" s="2"/>
      <c r="F107" s="2" t="s">
        <v>215</v>
      </c>
      <c r="G107" s="2" t="s">
        <v>1</v>
      </c>
      <c r="H107" s="2" t="s">
        <v>1</v>
      </c>
      <c r="I107" s="2" t="s">
        <v>2</v>
      </c>
      <c r="J107" s="2" t="s">
        <v>15</v>
      </c>
      <c r="K107" s="37"/>
      <c r="L107" s="38"/>
      <c r="M107" s="39"/>
      <c r="N107" s="40"/>
      <c r="O107" s="40"/>
      <c r="P107" s="48" t="str">
        <f t="shared" si="1"/>
        <v>4.8 Security mechanisms</v>
      </c>
    </row>
    <row r="108" spans="1:16" ht="29" x14ac:dyDescent="0.35">
      <c r="A108" s="2">
        <v>107</v>
      </c>
      <c r="B108" s="2" t="s">
        <v>216</v>
      </c>
      <c r="C108" s="7" t="s">
        <v>343</v>
      </c>
      <c r="D108" s="2"/>
      <c r="E108" s="2"/>
      <c r="F108" s="2" t="s">
        <v>217</v>
      </c>
      <c r="G108" s="2" t="s">
        <v>1</v>
      </c>
      <c r="H108" s="2" t="s">
        <v>1</v>
      </c>
      <c r="I108" s="2" t="s">
        <v>2</v>
      </c>
      <c r="J108" s="2" t="s">
        <v>15</v>
      </c>
      <c r="K108" s="37"/>
      <c r="L108" s="38"/>
      <c r="M108" s="39"/>
      <c r="N108" s="40"/>
      <c r="O108" s="40"/>
      <c r="P108" s="48" t="str">
        <f t="shared" si="1"/>
        <v>4.8 Security mechanisms</v>
      </c>
    </row>
    <row r="109" spans="1:16" ht="34" x14ac:dyDescent="0.4">
      <c r="A109" s="3">
        <v>108</v>
      </c>
      <c r="B109" s="5" t="s">
        <v>218</v>
      </c>
      <c r="C109" s="8" t="s">
        <v>344</v>
      </c>
      <c r="D109" s="3"/>
      <c r="E109" s="3"/>
      <c r="F109" s="3" t="s">
        <v>219</v>
      </c>
      <c r="G109" s="3" t="s">
        <v>1</v>
      </c>
      <c r="H109" s="3" t="s">
        <v>1</v>
      </c>
      <c r="I109" s="3" t="s">
        <v>2</v>
      </c>
      <c r="J109" s="3" t="s">
        <v>6</v>
      </c>
      <c r="K109" s="37"/>
      <c r="L109" s="38"/>
      <c r="M109" s="39"/>
      <c r="N109" s="40"/>
      <c r="O109" s="40"/>
      <c r="P109" s="48" t="str">
        <f t="shared" si="1"/>
        <v>4.9 Data Set Download</v>
      </c>
    </row>
    <row r="110" spans="1:16" ht="43.5" x14ac:dyDescent="0.35">
      <c r="A110" s="2">
        <v>109</v>
      </c>
      <c r="B110" s="2" t="s">
        <v>220</v>
      </c>
      <c r="C110" s="7" t="s">
        <v>345</v>
      </c>
      <c r="D110" s="2"/>
      <c r="E110" s="2"/>
      <c r="F110" s="2" t="s">
        <v>221</v>
      </c>
      <c r="G110" s="2" t="s">
        <v>1</v>
      </c>
      <c r="H110" s="2" t="s">
        <v>1</v>
      </c>
      <c r="I110" s="2" t="s">
        <v>2</v>
      </c>
      <c r="J110" s="2" t="s">
        <v>15</v>
      </c>
      <c r="K110" s="37"/>
      <c r="L110" s="38"/>
      <c r="M110" s="39"/>
      <c r="N110" s="40"/>
      <c r="O110" s="40"/>
      <c r="P110" s="48" t="str">
        <f t="shared" si="1"/>
        <v>4.9 Data Set Download</v>
      </c>
    </row>
    <row r="111" spans="1:16" ht="29" x14ac:dyDescent="0.35">
      <c r="A111" s="2">
        <v>110</v>
      </c>
      <c r="B111" s="2" t="s">
        <v>222</v>
      </c>
      <c r="C111" s="7" t="s">
        <v>346</v>
      </c>
      <c r="D111" s="2"/>
      <c r="E111" s="2"/>
      <c r="F111" s="2" t="s">
        <v>223</v>
      </c>
      <c r="G111" s="2" t="s">
        <v>1</v>
      </c>
      <c r="H111" s="2" t="s">
        <v>1</v>
      </c>
      <c r="I111" s="2" t="s">
        <v>2</v>
      </c>
      <c r="J111" s="2" t="s">
        <v>3</v>
      </c>
      <c r="K111" s="37"/>
      <c r="L111" s="38"/>
      <c r="M111" s="39"/>
      <c r="N111" s="40"/>
      <c r="O111" s="40"/>
      <c r="P111" s="48" t="str">
        <f t="shared" si="1"/>
        <v>4.9 Data Set Download</v>
      </c>
    </row>
    <row r="112" spans="1:16" ht="29" x14ac:dyDescent="0.35">
      <c r="A112" s="2">
        <v>111</v>
      </c>
      <c r="B112" s="2" t="s">
        <v>224</v>
      </c>
      <c r="C112" s="7" t="s">
        <v>347</v>
      </c>
      <c r="D112" s="2"/>
      <c r="E112" s="2"/>
      <c r="F112" s="2" t="s">
        <v>225</v>
      </c>
      <c r="G112" s="2" t="s">
        <v>1</v>
      </c>
      <c r="H112" s="2" t="s">
        <v>1</v>
      </c>
      <c r="I112" s="2" t="s">
        <v>2</v>
      </c>
      <c r="J112" s="2" t="s">
        <v>15</v>
      </c>
      <c r="K112" s="37"/>
      <c r="L112" s="38"/>
      <c r="M112" s="39"/>
      <c r="N112" s="40"/>
      <c r="O112" s="40"/>
      <c r="P112" s="48" t="str">
        <f t="shared" si="1"/>
        <v>4.9 Data Set Download</v>
      </c>
    </row>
    <row r="113" spans="1:16" ht="42" x14ac:dyDescent="0.5">
      <c r="A113" s="3">
        <v>112</v>
      </c>
      <c r="B113" s="4" t="s">
        <v>226</v>
      </c>
      <c r="C113" s="6" t="s">
        <v>348</v>
      </c>
      <c r="D113" s="3"/>
      <c r="E113" s="3"/>
      <c r="F113" s="3" t="s">
        <v>227</v>
      </c>
      <c r="G113" s="3" t="s">
        <v>1</v>
      </c>
      <c r="H113" s="3" t="s">
        <v>1</v>
      </c>
      <c r="I113" s="3" t="s">
        <v>2</v>
      </c>
      <c r="J113" s="3" t="s">
        <v>6</v>
      </c>
      <c r="K113" s="37"/>
      <c r="L113" s="38"/>
      <c r="M113" s="39"/>
      <c r="N113" s="40"/>
      <c r="O113" s="40"/>
      <c r="P113" s="48" t="str">
        <f t="shared" si="1"/>
        <v>5 Other applicable documents</v>
      </c>
    </row>
    <row r="114" spans="1:16" ht="29.5" thickBot="1" x14ac:dyDescent="0.4">
      <c r="A114" s="2">
        <v>113</v>
      </c>
      <c r="B114" s="2" t="s">
        <v>228</v>
      </c>
      <c r="C114" s="7" t="s">
        <v>349</v>
      </c>
      <c r="D114" s="2"/>
      <c r="E114" s="2"/>
      <c r="F114" s="2" t="s">
        <v>229</v>
      </c>
      <c r="G114" s="2" t="s">
        <v>1</v>
      </c>
      <c r="H114" s="2" t="s">
        <v>1</v>
      </c>
      <c r="I114" s="2" t="s">
        <v>2</v>
      </c>
      <c r="J114" s="2" t="s">
        <v>15</v>
      </c>
      <c r="K114" s="41"/>
      <c r="L114" s="42"/>
      <c r="M114" s="43"/>
      <c r="N114" s="44"/>
      <c r="O114" s="44"/>
      <c r="P114" s="49" t="str">
        <f t="shared" si="1"/>
        <v>5 Other applicable documents</v>
      </c>
    </row>
  </sheetData>
  <sheetProtection algorithmName="SHA-512" hashValue="Z8fxhgUeaNII+IKvIz3XFUE6upwMH/4y7B2CQs2+e+ZYAVTMbz4KgoDOwh44FdB85UnXu9NPFW0Kjmuzu+eMYg==" saltValue="jBJK5OdDCsDexqKhEglb7Q==" spinCount="100000" sheet="1" sort="0" autoFilter="0"/>
  <autoFilter ref="A1:P1"/>
  <conditionalFormatting sqref="L2:L114">
    <cfRule type="expression" dxfId="6" priority="2">
      <formula xml:space="preserve"> AND((NOT(ISBLANK(M2))), (ISBLANK(L2)))</formula>
    </cfRule>
  </conditionalFormatting>
  <conditionalFormatting sqref="N2:N114">
    <cfRule type="expression" dxfId="5" priority="1">
      <formula>AND( OR(M2 ="Not agreed", M2="Partly agreed"), ISBLANK(N2))</formula>
    </cfRule>
  </conditionalFormatting>
  <pageMargins left="0.7" right="0.7" top="0.78740157499999996" bottom="0.78740157499999996" header="0.3" footer="0.3"/>
  <pageSetup paperSize="9" orientation="portrait" r:id="rId1"/>
  <drawing r:id="rId2"/>
  <legacyDrawing r:id="rId3"/>
  <oleObjects>
    <mc:AlternateContent xmlns:mc="http://schemas.openxmlformats.org/markup-compatibility/2006">
      <mc:Choice Requires="x14">
        <oleObject progId="Word.Document.8" dvAspect="DVASPECT_ICON" shapeId="1026" r:id="rId4">
          <objectPr defaultSize="0" r:id="rId5">
            <anchor moveWithCells="1" sizeWithCells="1">
              <from>
                <xdr:col>1</xdr:col>
                <xdr:colOff>31750</xdr:colOff>
                <xdr:row>1</xdr:row>
                <xdr:rowOff>38100</xdr:rowOff>
              </from>
              <to>
                <xdr:col>1</xdr:col>
                <xdr:colOff>946150</xdr:colOff>
                <xdr:row>1</xdr:row>
                <xdr:rowOff>723900</xdr:rowOff>
              </to>
            </anchor>
          </objectPr>
        </oleObject>
      </mc:Choice>
      <mc:Fallback>
        <oleObject progId="Word.Document.8" dvAspect="DVASPECT_ICON" shapeId="1026" r:id="rId4"/>
      </mc:Fallback>
    </mc:AlternateContent>
    <mc:AlternateContent xmlns:mc="http://schemas.openxmlformats.org/markup-compatibility/2006">
      <mc:Choice Requires="x14">
        <oleObject progId="Word.Document.8" dvAspect="DVASPECT_ICON" shapeId="1027" r:id="rId6">
          <objectPr locked="0" defaultSize="0" r:id="rId5">
            <anchor moveWithCells="1" sizeWithCells="1">
              <from>
                <xdr:col>2</xdr:col>
                <xdr:colOff>31750</xdr:colOff>
                <xdr:row>1</xdr:row>
                <xdr:rowOff>38100</xdr:rowOff>
              </from>
              <to>
                <xdr:col>2</xdr:col>
                <xdr:colOff>946150</xdr:colOff>
                <xdr:row>1</xdr:row>
                <xdr:rowOff>723900</xdr:rowOff>
              </to>
            </anchor>
          </objectPr>
        </oleObject>
      </mc:Choice>
      <mc:Fallback>
        <oleObject progId="Word.Document.8" dvAspect="DVASPECT_ICON" shapeId="1027" r:id="rId6"/>
      </mc:Fallback>
    </mc:AlternateContent>
  </oleObjects>
  <extLst>
    <ext xmlns:x14="http://schemas.microsoft.com/office/spreadsheetml/2009/9/main" uri="{78C0D931-6437-407d-A8EE-F0AAD7539E65}">
      <x14:conditionalFormattings>
        <x14:conditionalFormatting xmlns:xm="http://schemas.microsoft.com/office/excel/2006/main">
          <x14:cfRule type="cellIs" priority="7" operator="equal" id="{E6058A78-742F-4B8F-95E7-6393C3F6792A}">
            <xm:f>Misc!$M$2</xm:f>
            <x14:dxf>
              <fill>
                <patternFill>
                  <bgColor rgb="FF00B050"/>
                </patternFill>
              </fill>
            </x14:dxf>
          </x14:cfRule>
          <x14:cfRule type="cellIs" priority="6" operator="equal" id="{E9B7B179-42C3-44C5-8718-7646A186FAF2}">
            <xm:f>Misc!$M$3</xm:f>
            <x14:dxf>
              <fill>
                <patternFill>
                  <bgColor rgb="FFFFC000"/>
                </patternFill>
              </fill>
            </x14:dxf>
          </x14:cfRule>
          <x14:cfRule type="cellIs" priority="5" operator="equal" id="{D7859AE3-D486-45CC-BCC0-5AFBB4A6AB4A}">
            <xm:f>Misc!$M$4</xm:f>
            <x14:dxf>
              <fill>
                <patternFill>
                  <bgColor rgb="FFC00000"/>
                </patternFill>
              </fill>
            </x14:dxf>
          </x14:cfRule>
          <x14:cfRule type="cellIs" priority="4" operator="equal" id="{1AEB97C0-EE1E-4E8F-B7BE-AA4503800920}">
            <xm:f>Misc!$M$5</xm:f>
            <x14:dxf>
              <fill>
                <patternFill>
                  <bgColor theme="8" tint="0.39994506668294322"/>
                </patternFill>
              </fill>
            </x14:dxf>
          </x14:cfRule>
          <x14:cfRule type="cellIs" priority="3" operator="equal" id="{152AECF9-F926-4E12-A731-813E1A543243}">
            <xm:f>Misc!$M$6</xm:f>
            <x14:dxf>
              <fill>
                <patternFill>
                  <bgColor theme="0" tint="-0.499984740745262"/>
                </patternFill>
              </fill>
            </x14:dxf>
          </x14:cfRule>
          <xm:sqref>M1:M1048576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Misc!$K$1:$K$40</xm:f>
          </x14:formula1>
          <xm:sqref>K2:K114</xm:sqref>
        </x14:dataValidation>
        <x14:dataValidation type="list" allowBlank="1" showInputMessage="1" showErrorMessage="1">
          <x14:formula1>
            <xm:f>Misc!$M$2:$M$6</xm:f>
          </x14:formula1>
          <xm:sqref>M2:M114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0" tint="-0.499984740745262"/>
  </sheetPr>
  <dimension ref="B1:S29"/>
  <sheetViews>
    <sheetView zoomScale="85" zoomScaleNormal="85" workbookViewId="0">
      <selection activeCell="P21" sqref="P21"/>
    </sheetView>
  </sheetViews>
  <sheetFormatPr defaultRowHeight="14.5" x14ac:dyDescent="0.35"/>
  <cols>
    <col min="1" max="1" width="2.1796875" customWidth="1"/>
    <col min="13" max="13" width="6.1796875" customWidth="1"/>
    <col min="14" max="14" width="12.7265625" bestFit="1" customWidth="1"/>
    <col min="17" max="17" width="2.1796875" customWidth="1"/>
  </cols>
  <sheetData>
    <row r="1" spans="2:19" ht="15" thickBot="1" x14ac:dyDescent="0.4"/>
    <row r="2" spans="2:19" ht="15" thickBot="1" x14ac:dyDescent="0.4">
      <c r="B2" s="9"/>
      <c r="C2" s="10"/>
      <c r="D2" s="10"/>
      <c r="E2" s="10"/>
      <c r="F2" s="10"/>
      <c r="G2" s="10"/>
      <c r="H2" s="10"/>
      <c r="I2" s="10"/>
      <c r="J2" s="10"/>
      <c r="K2" s="10"/>
      <c r="L2" s="10"/>
      <c r="M2" s="10"/>
      <c r="N2" s="10"/>
      <c r="O2" s="10"/>
      <c r="P2" s="10"/>
      <c r="Q2" s="11"/>
    </row>
    <row r="3" spans="2:19" ht="15" thickBot="1" x14ac:dyDescent="0.4">
      <c r="B3" s="12"/>
      <c r="C3" s="13"/>
      <c r="D3" s="13"/>
      <c r="E3" s="13"/>
      <c r="F3" s="13"/>
      <c r="G3" s="13"/>
      <c r="H3" s="13"/>
      <c r="I3" s="13"/>
      <c r="J3" s="13"/>
      <c r="K3" s="13"/>
      <c r="L3" s="13"/>
      <c r="M3" s="13"/>
      <c r="N3" s="55" t="s">
        <v>379</v>
      </c>
      <c r="O3" s="56"/>
      <c r="P3" s="57"/>
      <c r="Q3" s="14"/>
    </row>
    <row r="4" spans="2:19" x14ac:dyDescent="0.35">
      <c r="B4" s="12"/>
      <c r="C4" s="13"/>
      <c r="D4" s="13"/>
      <c r="E4" s="13"/>
      <c r="F4" s="13"/>
      <c r="G4" s="13"/>
      <c r="H4" s="13"/>
      <c r="I4" s="13"/>
      <c r="J4" s="13"/>
      <c r="K4" s="13"/>
      <c r="L4" s="13"/>
      <c r="M4" s="13"/>
      <c r="N4" s="15" t="s">
        <v>350</v>
      </c>
      <c r="O4" s="16">
        <f>COUNTIFS('05_CPD-LAH.8B3.907_Modul-Dia-Ko'!J2:'05_CPD-LAH.8B3.907_Modul-Dia-Ko'!J114,"Anforderung",'05_CPD-LAH.8B3.907_Modul-Dia-Ko'!M2:'05_CPD-LAH.8B3.907_Modul-Dia-Ko'!M114,"agreed")</f>
        <v>0</v>
      </c>
      <c r="P4" s="17">
        <f t="shared" ref="P4:P10" si="0">O4/$O$10</f>
        <v>0</v>
      </c>
      <c r="Q4" s="14"/>
    </row>
    <row r="5" spans="2:19" x14ac:dyDescent="0.35">
      <c r="B5" s="12"/>
      <c r="C5" s="13"/>
      <c r="D5" s="13"/>
      <c r="E5" s="13"/>
      <c r="F5" s="13"/>
      <c r="G5" s="13"/>
      <c r="H5" s="13"/>
      <c r="I5" s="13"/>
      <c r="J5" s="13"/>
      <c r="K5" s="13"/>
      <c r="L5" s="13"/>
      <c r="M5" s="13"/>
      <c r="N5" s="18" t="s">
        <v>351</v>
      </c>
      <c r="O5" s="16">
        <f>COUNTIFS('05_CPD-LAH.8B3.907_Modul-Dia-Ko'!J2:'05_CPD-LAH.8B3.907_Modul-Dia-Ko'!J114,"Anforderung",'05_CPD-LAH.8B3.907_Modul-Dia-Ko'!M2:'05_CPD-LAH.8B3.907_Modul-Dia-Ko'!M114,"Partly agreed")</f>
        <v>0</v>
      </c>
      <c r="P5" s="17">
        <f t="shared" si="0"/>
        <v>0</v>
      </c>
      <c r="Q5" s="14"/>
    </row>
    <row r="6" spans="2:19" x14ac:dyDescent="0.35">
      <c r="B6" s="12"/>
      <c r="C6" s="13"/>
      <c r="D6" s="13"/>
      <c r="E6" s="13"/>
      <c r="F6" s="13"/>
      <c r="G6" s="13"/>
      <c r="H6" s="13"/>
      <c r="I6" s="13"/>
      <c r="J6" s="13"/>
      <c r="K6" s="13"/>
      <c r="L6" s="13"/>
      <c r="M6" s="13"/>
      <c r="N6" s="19" t="s">
        <v>352</v>
      </c>
      <c r="O6" s="16">
        <f>COUNTIFS('05_CPD-LAH.8B3.907_Modul-Dia-Ko'!J2:'05_CPD-LAH.8B3.907_Modul-Dia-Ko'!J114,"Anforderung",'05_CPD-LAH.8B3.907_Modul-Dia-Ko'!M2:'05_CPD-LAH.8B3.907_Modul-Dia-Ko'!M114,"To clarify")</f>
        <v>0</v>
      </c>
      <c r="P6" s="17">
        <f t="shared" si="0"/>
        <v>0</v>
      </c>
      <c r="Q6" s="14"/>
    </row>
    <row r="7" spans="2:19" x14ac:dyDescent="0.35">
      <c r="B7" s="12"/>
      <c r="C7" s="13"/>
      <c r="D7" s="13"/>
      <c r="E7" s="13"/>
      <c r="F7" s="13"/>
      <c r="G7" s="13"/>
      <c r="H7" s="13"/>
      <c r="I7" s="13"/>
      <c r="J7" s="13"/>
      <c r="K7" s="13"/>
      <c r="L7" s="13"/>
      <c r="M7" s="13"/>
      <c r="N7" s="20" t="s">
        <v>353</v>
      </c>
      <c r="O7" s="16">
        <f>COUNTIFS('05_CPD-LAH.8B3.907_Modul-Dia-Ko'!J2:'05_CPD-LAH.8B3.907_Modul-Dia-Ko'!J114,"Anforderung",'05_CPD-LAH.8B3.907_Modul-Dia-Ko'!M2:'05_CPD-LAH.8B3.907_Modul-Dia-Ko'!M114,"Not agreed")</f>
        <v>0</v>
      </c>
      <c r="P7" s="17">
        <f t="shared" si="0"/>
        <v>0</v>
      </c>
      <c r="Q7" s="14"/>
    </row>
    <row r="8" spans="2:19" x14ac:dyDescent="0.35">
      <c r="B8" s="12"/>
      <c r="C8" s="13"/>
      <c r="D8" s="13"/>
      <c r="E8" s="13"/>
      <c r="F8" s="13"/>
      <c r="G8" s="13"/>
      <c r="H8" s="13"/>
      <c r="I8" s="13"/>
      <c r="J8" s="13"/>
      <c r="K8" s="13"/>
      <c r="L8" s="13"/>
      <c r="M8" s="13"/>
      <c r="N8" s="21" t="s">
        <v>354</v>
      </c>
      <c r="O8" s="16">
        <f>COUNTIFS('05_CPD-LAH.8B3.907_Modul-Dia-Ko'!J2:'05_CPD-LAH.8B3.907_Modul-Dia-Ko'!J114,"Anforderung",'05_CPD-LAH.8B3.907_Modul-Dia-Ko'!M2:'05_CPD-LAH.8B3.907_Modul-Dia-Ko'!M114,"n/a")</f>
        <v>0</v>
      </c>
      <c r="P8" s="17">
        <f t="shared" si="0"/>
        <v>0</v>
      </c>
      <c r="Q8" s="14"/>
      <c r="S8" s="22"/>
    </row>
    <row r="9" spans="2:19" ht="15" thickBot="1" x14ac:dyDescent="0.4">
      <c r="B9" s="12"/>
      <c r="C9" s="13"/>
      <c r="D9" s="13"/>
      <c r="E9" s="13"/>
      <c r="F9" s="13"/>
      <c r="G9" s="13"/>
      <c r="H9" s="13"/>
      <c r="I9" s="13"/>
      <c r="J9" s="13"/>
      <c r="K9" s="13"/>
      <c r="L9" s="13"/>
      <c r="M9" s="13"/>
      <c r="N9" s="23" t="s">
        <v>355</v>
      </c>
      <c r="O9" s="16">
        <f>COUNTIFS('05_CPD-LAH.8B3.907_Modul-Dia-Ko'!J2:'05_CPD-LAH.8B3.907_Modul-Dia-Ko'!J114,"Anforderung",'05_CPD-LAH.8B3.907_Modul-Dia-Ko'!M2:'05_CPD-LAH.8B3.907_Modul-Dia-Ko'!M114,"") + COUNTIFS('05_CPD-LAH.8B3.907_Modul-Dia-Ko'!J2:'05_CPD-LAH.8B3.907_Modul-Dia-Ko'!J114,"Anforderung",'05_CPD-LAH.8B3.907_Modul-Dia-Ko'!M2:'05_CPD-LAH.8B3.907_Modul-Dia-Ko'!M114," ")</f>
        <v>60</v>
      </c>
      <c r="P9" s="17">
        <f t="shared" si="0"/>
        <v>1</v>
      </c>
      <c r="Q9" s="14"/>
      <c r="S9" s="22"/>
    </row>
    <row r="10" spans="2:19" ht="15" thickBot="1" x14ac:dyDescent="0.4">
      <c r="B10" s="12"/>
      <c r="C10" s="13"/>
      <c r="D10" s="13"/>
      <c r="E10" s="13"/>
      <c r="F10" s="13"/>
      <c r="G10" s="13"/>
      <c r="H10" s="13"/>
      <c r="I10" s="13"/>
      <c r="J10" s="13"/>
      <c r="K10" s="13"/>
      <c r="L10" s="13"/>
      <c r="M10" s="13"/>
      <c r="N10" s="24" t="s">
        <v>356</v>
      </c>
      <c r="O10" s="25">
        <f>SUM(O4:O9)</f>
        <v>60</v>
      </c>
      <c r="P10" s="26">
        <f t="shared" si="0"/>
        <v>1</v>
      </c>
      <c r="Q10" s="14"/>
    </row>
    <row r="11" spans="2:19" x14ac:dyDescent="0.35">
      <c r="B11" s="12"/>
      <c r="C11" s="13"/>
      <c r="D11" s="13"/>
      <c r="E11" s="13"/>
      <c r="F11" s="13"/>
      <c r="G11" s="13"/>
      <c r="H11" s="13"/>
      <c r="I11" s="13"/>
      <c r="J11" s="13"/>
      <c r="K11" s="13"/>
      <c r="L11" s="13"/>
      <c r="M11" s="13"/>
      <c r="N11" s="13"/>
      <c r="O11" s="13"/>
      <c r="P11" s="13"/>
      <c r="Q11" s="14"/>
    </row>
    <row r="12" spans="2:19" x14ac:dyDescent="0.35">
      <c r="B12" s="12"/>
      <c r="C12" s="13"/>
      <c r="D12" s="13"/>
      <c r="E12" s="13"/>
      <c r="F12" s="13"/>
      <c r="G12" s="13"/>
      <c r="H12" s="13"/>
      <c r="I12" s="13"/>
      <c r="J12" s="13"/>
      <c r="K12" s="13"/>
      <c r="L12" s="13"/>
      <c r="M12" s="13"/>
      <c r="N12" s="13"/>
      <c r="O12" s="13"/>
      <c r="P12" s="13"/>
      <c r="Q12" s="14"/>
    </row>
    <row r="13" spans="2:19" ht="15" thickBot="1" x14ac:dyDescent="0.4">
      <c r="B13" s="12"/>
      <c r="C13" s="13"/>
      <c r="D13" s="13"/>
      <c r="E13" s="13"/>
      <c r="F13" s="13"/>
      <c r="G13" s="13"/>
      <c r="H13" s="13"/>
      <c r="I13" s="13"/>
      <c r="J13" s="13"/>
      <c r="K13" s="13"/>
      <c r="L13" s="13"/>
      <c r="M13" s="13"/>
      <c r="N13" s="13"/>
      <c r="O13" s="13"/>
      <c r="P13" s="13"/>
      <c r="Q13" s="14"/>
    </row>
    <row r="14" spans="2:19" ht="15" thickBot="1" x14ac:dyDescent="0.4">
      <c r="B14" s="12"/>
      <c r="C14" s="13"/>
      <c r="D14" s="13"/>
      <c r="E14" s="13"/>
      <c r="F14" s="13"/>
      <c r="G14" s="13"/>
      <c r="H14" s="13"/>
      <c r="I14" s="13"/>
      <c r="J14" s="13"/>
      <c r="K14" s="13"/>
      <c r="L14" s="13"/>
      <c r="M14" s="13"/>
      <c r="N14" s="58" t="s">
        <v>357</v>
      </c>
      <c r="O14" s="59"/>
      <c r="Q14" s="14"/>
    </row>
    <row r="15" spans="2:19" x14ac:dyDescent="0.35">
      <c r="B15" s="12"/>
      <c r="C15" s="13"/>
      <c r="D15" s="13"/>
      <c r="E15" s="13"/>
      <c r="F15" s="13"/>
      <c r="G15" s="13"/>
      <c r="H15" s="13"/>
      <c r="I15" s="13"/>
      <c r="J15" s="13"/>
      <c r="K15" s="13"/>
      <c r="L15" s="13"/>
      <c r="M15" s="13"/>
      <c r="N15" s="27" t="s">
        <v>355</v>
      </c>
      <c r="O15" s="28">
        <f>COUNTIF('05_CPD-LAH.8B3.907_Modul-Dia-Ko'!J2:'05_CPD-LAH.8B3.907_Modul-Dia-Ko'!J114,"")</f>
        <v>0</v>
      </c>
      <c r="Q15" s="14"/>
    </row>
    <row r="16" spans="2:19" x14ac:dyDescent="0.35">
      <c r="B16" s="12"/>
      <c r="C16" s="13"/>
      <c r="D16" s="13"/>
      <c r="E16" s="13"/>
      <c r="F16" s="13"/>
      <c r="G16" s="13"/>
      <c r="H16" s="13"/>
      <c r="I16" s="13"/>
      <c r="J16" s="13"/>
      <c r="K16" s="13"/>
      <c r="L16" s="13"/>
      <c r="M16" s="13"/>
      <c r="N16" s="29" t="s">
        <v>358</v>
      </c>
      <c r="O16" s="30">
        <f>COUNTIF('05_CPD-LAH.8B3.907_Modul-Dia-Ko'!J2:'05_CPD-LAH.8B3.907_Modul-Dia-Ko'!J114,"Überschrift")</f>
        <v>46</v>
      </c>
      <c r="Q16" s="14"/>
    </row>
    <row r="17" spans="2:17" x14ac:dyDescent="0.35">
      <c r="B17" s="12"/>
      <c r="C17" s="13"/>
      <c r="D17" s="13"/>
      <c r="E17" s="13"/>
      <c r="F17" s="13"/>
      <c r="G17" s="13"/>
      <c r="H17" s="13"/>
      <c r="I17" s="13"/>
      <c r="J17" s="13"/>
      <c r="K17" s="13"/>
      <c r="L17" s="13"/>
      <c r="M17" s="13"/>
      <c r="N17" s="29" t="s">
        <v>3</v>
      </c>
      <c r="O17" s="30">
        <f>COUNTIF('05_CPD-LAH.8B3.907_Modul-Dia-Ko'!J2:'05_CPD-LAH.8B3.907_Modul-Dia-Ko'!J114,"Information")</f>
        <v>7</v>
      </c>
      <c r="Q17" s="14"/>
    </row>
    <row r="18" spans="2:17" ht="15" thickBot="1" x14ac:dyDescent="0.4">
      <c r="B18" s="12"/>
      <c r="C18" s="13"/>
      <c r="D18" s="13"/>
      <c r="E18" s="13"/>
      <c r="F18" s="13"/>
      <c r="G18" s="13"/>
      <c r="H18" s="13"/>
      <c r="I18" s="13"/>
      <c r="J18" s="13"/>
      <c r="K18" s="13"/>
      <c r="L18" s="13"/>
      <c r="M18" s="13"/>
      <c r="N18" s="29" t="s">
        <v>359</v>
      </c>
      <c r="O18" s="30">
        <f>COUNTIF('05_CPD-LAH.8B3.907_Modul-Dia-Ko'!J2:'05_CPD-LAH.8B3.907_Modul-Dia-Ko'!J114,"Anforderung")</f>
        <v>60</v>
      </c>
      <c r="Q18" s="14"/>
    </row>
    <row r="19" spans="2:17" ht="15" thickBot="1" x14ac:dyDescent="0.4">
      <c r="B19" s="12"/>
      <c r="C19" s="13"/>
      <c r="D19" s="13"/>
      <c r="E19" s="13"/>
      <c r="F19" s="13"/>
      <c r="G19" s="13"/>
      <c r="H19" s="13"/>
      <c r="I19" s="13"/>
      <c r="J19" s="13"/>
      <c r="K19" s="13"/>
      <c r="L19" s="13"/>
      <c r="M19" s="13"/>
      <c r="N19" s="31" t="s">
        <v>360</v>
      </c>
      <c r="O19" s="32">
        <f>SUM(O15:O18)</f>
        <v>113</v>
      </c>
      <c r="Q19" s="14"/>
    </row>
    <row r="20" spans="2:17" x14ac:dyDescent="0.35">
      <c r="B20" s="12"/>
      <c r="C20" s="13"/>
      <c r="D20" s="13"/>
      <c r="E20" s="13"/>
      <c r="F20" s="13"/>
      <c r="G20" s="13"/>
      <c r="H20" s="13"/>
      <c r="I20" s="13"/>
      <c r="J20" s="13"/>
      <c r="K20" s="13"/>
      <c r="L20" s="13"/>
      <c r="M20" s="13"/>
      <c r="N20" s="13"/>
      <c r="Q20" s="14"/>
    </row>
    <row r="21" spans="2:17" x14ac:dyDescent="0.35">
      <c r="B21" s="12"/>
      <c r="C21" s="13"/>
      <c r="D21" s="13"/>
      <c r="E21" s="13"/>
      <c r="F21" s="13"/>
      <c r="G21" s="13"/>
      <c r="H21" s="13"/>
      <c r="I21" s="13"/>
      <c r="J21" s="13"/>
      <c r="K21" s="13"/>
      <c r="L21" s="13"/>
      <c r="M21" s="13"/>
      <c r="N21" s="13"/>
      <c r="O21" s="13"/>
      <c r="P21" s="13"/>
      <c r="Q21" s="14"/>
    </row>
    <row r="22" spans="2:17" x14ac:dyDescent="0.35">
      <c r="B22" s="12"/>
      <c r="C22" s="13"/>
      <c r="D22" s="13"/>
      <c r="E22" s="13"/>
      <c r="F22" s="13"/>
      <c r="G22" s="13"/>
      <c r="H22" s="13"/>
      <c r="I22" s="13"/>
      <c r="J22" s="13"/>
      <c r="K22" s="13"/>
      <c r="L22" s="13"/>
      <c r="M22" s="13"/>
      <c r="N22" s="13"/>
      <c r="O22" s="13"/>
      <c r="P22" s="13"/>
      <c r="Q22" s="14"/>
    </row>
    <row r="23" spans="2:17" x14ac:dyDescent="0.35">
      <c r="B23" s="12"/>
      <c r="C23" s="13"/>
      <c r="D23" s="13"/>
      <c r="E23" s="13"/>
      <c r="F23" s="13"/>
      <c r="G23" s="13"/>
      <c r="H23" s="13"/>
      <c r="I23" s="13"/>
      <c r="J23" s="13"/>
      <c r="K23" s="13"/>
      <c r="L23" s="13"/>
      <c r="M23" s="13"/>
      <c r="N23" s="13"/>
      <c r="O23" s="13"/>
      <c r="P23" s="13"/>
      <c r="Q23" s="14"/>
    </row>
    <row r="24" spans="2:17" x14ac:dyDescent="0.35">
      <c r="B24" s="12"/>
      <c r="C24" s="13"/>
      <c r="D24" s="13"/>
      <c r="E24" s="13"/>
      <c r="F24" s="13"/>
      <c r="G24" s="13"/>
      <c r="H24" s="13"/>
      <c r="I24" s="13"/>
      <c r="J24" s="13"/>
      <c r="K24" s="13"/>
      <c r="L24" s="13"/>
      <c r="M24" s="13"/>
      <c r="N24" s="13"/>
      <c r="O24" s="13"/>
      <c r="P24" s="13"/>
      <c r="Q24" s="14"/>
    </row>
    <row r="25" spans="2:17" x14ac:dyDescent="0.35">
      <c r="B25" s="12"/>
      <c r="C25" s="13"/>
      <c r="D25" s="13"/>
      <c r="E25" s="13"/>
      <c r="F25" s="13"/>
      <c r="G25" s="13"/>
      <c r="H25" s="13"/>
      <c r="I25" s="13"/>
      <c r="J25" s="13"/>
      <c r="K25" s="13"/>
      <c r="L25" s="13"/>
      <c r="M25" s="13"/>
      <c r="N25" s="13"/>
      <c r="O25" s="13"/>
      <c r="P25" s="13"/>
      <c r="Q25" s="14"/>
    </row>
    <row r="26" spans="2:17" x14ac:dyDescent="0.35">
      <c r="B26" s="12"/>
      <c r="C26" s="13"/>
      <c r="D26" s="13"/>
      <c r="E26" s="13"/>
      <c r="F26" s="13"/>
      <c r="G26" s="13"/>
      <c r="H26" s="13"/>
      <c r="I26" s="13"/>
      <c r="J26" s="13"/>
      <c r="K26" s="13"/>
      <c r="L26" s="13"/>
      <c r="M26" s="13"/>
      <c r="N26" s="13"/>
      <c r="O26" s="13"/>
      <c r="P26" s="13"/>
      <c r="Q26" s="14"/>
    </row>
    <row r="27" spans="2:17" x14ac:dyDescent="0.35">
      <c r="B27" s="12"/>
      <c r="C27" s="13"/>
      <c r="D27" s="13"/>
      <c r="E27" s="13"/>
      <c r="F27" s="13"/>
      <c r="G27" s="13"/>
      <c r="H27" s="13"/>
      <c r="I27" s="13"/>
      <c r="J27" s="13"/>
      <c r="K27" s="13"/>
      <c r="L27" s="13"/>
      <c r="M27" s="13"/>
      <c r="N27" s="13"/>
      <c r="O27" s="13"/>
      <c r="P27" s="13"/>
      <c r="Q27" s="14"/>
    </row>
    <row r="28" spans="2:17" x14ac:dyDescent="0.35">
      <c r="B28" s="12"/>
      <c r="C28" s="13"/>
      <c r="D28" s="13"/>
      <c r="E28" s="13"/>
      <c r="F28" s="13"/>
      <c r="G28" s="13"/>
      <c r="H28" s="13"/>
      <c r="I28" s="13"/>
      <c r="J28" s="13"/>
      <c r="K28" s="13"/>
      <c r="L28" s="13"/>
      <c r="M28" s="13"/>
      <c r="N28" s="13"/>
      <c r="O28" s="13"/>
      <c r="P28" s="13"/>
      <c r="Q28" s="14"/>
    </row>
    <row r="29" spans="2:17" ht="15" thickBot="1" x14ac:dyDescent="0.4">
      <c r="B29" s="33"/>
      <c r="C29" s="34"/>
      <c r="D29" s="34"/>
      <c r="E29" s="34"/>
      <c r="F29" s="34"/>
      <c r="G29" s="34"/>
      <c r="H29" s="34"/>
      <c r="I29" s="34"/>
      <c r="J29" s="34"/>
      <c r="K29" s="34"/>
      <c r="L29" s="34"/>
      <c r="M29" s="34"/>
      <c r="N29" s="34"/>
      <c r="O29" s="34"/>
      <c r="P29" s="34"/>
      <c r="Q29" s="35"/>
    </row>
  </sheetData>
  <sheetProtection algorithmName="SHA-512" hashValue="3l3ZtSxwjJkc0X6kq6hgafWPdCEt8xEizWEyFFkF3j8x67I0SGCjdENztfubqfXYx3foyu3ysJvo7CT5HLcMMw==" saltValue="uYMWNuOd5PHr3G6cjc7WpQ==" spinCount="100000" sheet="1" objects="1" scenarios="1" selectLockedCells="1" selectUnlockedCells="1"/>
  <mergeCells count="2">
    <mergeCell ref="N3:P3"/>
    <mergeCell ref="N14:O1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1"/>
  </sheetPr>
  <dimension ref="K1:M12"/>
  <sheetViews>
    <sheetView zoomScale="85" zoomScaleNormal="85" workbookViewId="0">
      <selection activeCell="K14" sqref="K14"/>
    </sheetView>
  </sheetViews>
  <sheetFormatPr defaultRowHeight="14.5" x14ac:dyDescent="0.35"/>
  <cols>
    <col min="11" max="11" width="13.54296875" bestFit="1" customWidth="1"/>
  </cols>
  <sheetData>
    <row r="1" spans="11:13" x14ac:dyDescent="0.35">
      <c r="K1" t="s">
        <v>361</v>
      </c>
    </row>
    <row r="2" spans="11:13" x14ac:dyDescent="0.35">
      <c r="K2" t="s">
        <v>362</v>
      </c>
      <c r="M2" t="s">
        <v>350</v>
      </c>
    </row>
    <row r="3" spans="11:13" ht="29" x14ac:dyDescent="0.35">
      <c r="K3" t="s">
        <v>363</v>
      </c>
      <c r="M3" s="36" t="s">
        <v>351</v>
      </c>
    </row>
    <row r="4" spans="11:13" ht="29" x14ac:dyDescent="0.35">
      <c r="K4" t="s">
        <v>364</v>
      </c>
      <c r="M4" s="36" t="s">
        <v>353</v>
      </c>
    </row>
    <row r="5" spans="11:13" x14ac:dyDescent="0.35">
      <c r="K5" t="s">
        <v>365</v>
      </c>
      <c r="M5" s="36" t="s">
        <v>352</v>
      </c>
    </row>
    <row r="6" spans="11:13" x14ac:dyDescent="0.35">
      <c r="K6" t="s">
        <v>366</v>
      </c>
      <c r="M6" s="36" t="s">
        <v>361</v>
      </c>
    </row>
    <row r="7" spans="11:13" x14ac:dyDescent="0.35">
      <c r="K7" t="s">
        <v>367</v>
      </c>
    </row>
    <row r="8" spans="11:13" x14ac:dyDescent="0.35">
      <c r="K8" t="s">
        <v>368</v>
      </c>
    </row>
    <row r="9" spans="11:13" x14ac:dyDescent="0.35">
      <c r="K9" t="s">
        <v>369</v>
      </c>
    </row>
    <row r="10" spans="11:13" x14ac:dyDescent="0.35">
      <c r="K10" t="s">
        <v>370</v>
      </c>
    </row>
    <row r="11" spans="11:13" x14ac:dyDescent="0.35">
      <c r="K11" t="s">
        <v>371</v>
      </c>
    </row>
    <row r="12" spans="11:13" x14ac:dyDescent="0.35">
      <c r="K12" t="s">
        <v>372</v>
      </c>
    </row>
  </sheetData>
  <sheetProtection algorithmName="SHA-512" hashValue="UsXiq7W/awYh4y3zQLTbaWHX88cv9giOQmCwAsFJSVUTdYyuCl1NG/TJVuGGinbXsOwTq74TJYvGeX4wk8RmIQ==" saltValue="/jaN52m67IXl7WyXNLbwOQ==" spinCount="100000" sheet="1" objects="1" scenarios="1" selectLockedCells="1" selectUnlockedCell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80AA822E007B845828241C78ED9DD28" ma:contentTypeVersion="1" ma:contentTypeDescription="Create a new document." ma:contentTypeScope="" ma:versionID="1cc8428aea14c0e79786d092b6f3cfe2">
  <xsd:schema xmlns:xsd="http://www.w3.org/2001/XMLSchema" xmlns:xs="http://www.w3.org/2001/XMLSchema" xmlns:p="http://schemas.microsoft.com/office/2006/metadata/properties" xmlns:ns1="http://schemas.microsoft.com/sharepoint/v3" xmlns:ns2="b07804b3-f8ec-425e-9508-9bee58886a91" xmlns:ns3="http://schemas.microsoft.com/sharepoint/v4" targetNamespace="http://schemas.microsoft.com/office/2006/metadata/properties" ma:root="true" ma:fieldsID="d1720a288a8d52e5f2c2a634485e8713" ns1:_="" ns2:_="" ns3:_="">
    <xsd:import namespace="http://schemas.microsoft.com/sharepoint/v3"/>
    <xsd:import namespace="b07804b3-f8ec-425e-9508-9bee58886a91"/>
    <xsd:import namespace="http://schemas.microsoft.com/sharepoint/v4"/>
    <xsd:element name="properties">
      <xsd:complexType>
        <xsd:sequence>
          <xsd:element name="documentManagement">
            <xsd:complexType>
              <xsd:all>
                <xsd:element ref="ns2:o3d4a57d459c41b294c55908ed11bae8" minOccurs="0"/>
                <xsd:element ref="ns2:TaxCatchAll" minOccurs="0"/>
                <xsd:element ref="ns2:TaxCatchAllLabel" minOccurs="0"/>
                <xsd:element ref="ns2:d4e1cdc1e8884ad9a1abd3eeee348cd0" minOccurs="0"/>
                <xsd:element ref="ns2:l812b064fc494a32beba07917f4feaa3" minOccurs="0"/>
                <xsd:element ref="ns1:CSMeta2010Field" minOccurs="0"/>
                <xsd:element ref="ns3: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SMeta2010Field" ma:index="10" nillable="true" ma:displayName="Classification Status" ma:hidden="true" ma:internalName="CSMeta2010Field" ma:readOnly="fals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07804b3-f8ec-425e-9508-9bee58886a91" elementFormDefault="qualified">
    <xsd:import namespace="http://schemas.microsoft.com/office/2006/documentManagement/types"/>
    <xsd:import namespace="http://schemas.microsoft.com/office/infopath/2007/PartnerControls"/>
    <xsd:element name="o3d4a57d459c41b294c55908ed11bae8" ma:index="2" nillable="true" ma:taxonomy="true" ma:internalName="o3d4a57d459c41b294c55908ed11bae8" ma:taxonomyFieldName="emm_Division" ma:displayName="emm_Division" ma:readOnly="false" ma:default="" ma:fieldId="{83d4a57d-459c-41b2-94c5-5908ed11bae8}" ma:sspId="cf713c62-fdf9-4ba1-a9c8-920b71b66035" ma:termSetId="5dde4a48-55d5-4c0a-9779-582059f53b16" ma:anchorId="00000000-0000-0000-0000-000000000000" ma:open="false" ma:isKeyword="false">
      <xsd:complexType>
        <xsd:sequence>
          <xsd:element ref="pc:Terms" minOccurs="0" maxOccurs="1"/>
        </xsd:sequence>
      </xsd:complexType>
    </xsd:element>
    <xsd:element name="TaxCatchAll" ma:index="3" nillable="true" ma:displayName="Taxonomy Catch All Column" ma:hidden="true" ma:list="{344f9bae-daa8-4a2c-b005-686e4a01609a}" ma:internalName="TaxCatchAll" ma:showField="CatchAllData" ma:web="57468c30-4392-4c1f-bc06-78363064bd6c">
      <xsd:complexType>
        <xsd:complexContent>
          <xsd:extension base="dms:MultiChoiceLookup">
            <xsd:sequence>
              <xsd:element name="Value" type="dms:Lookup" maxOccurs="unbounded" minOccurs="0" nillable="true"/>
            </xsd:sequence>
          </xsd:extension>
        </xsd:complexContent>
      </xsd:complexType>
    </xsd:element>
    <xsd:element name="TaxCatchAllLabel" ma:index="4" nillable="true" ma:displayName="Taxonomy Catch All Column1" ma:hidden="true" ma:list="{344f9bae-daa8-4a2c-b005-686e4a01609a}" ma:internalName="TaxCatchAllLabel" ma:readOnly="true" ma:showField="CatchAllDataLabel" ma:web="57468c30-4392-4c1f-bc06-78363064bd6c">
      <xsd:complexType>
        <xsd:complexContent>
          <xsd:extension base="dms:MultiChoiceLookup">
            <xsd:sequence>
              <xsd:element name="Value" type="dms:Lookup" maxOccurs="unbounded" minOccurs="0" nillable="true"/>
            </xsd:sequence>
          </xsd:extension>
        </xsd:complexContent>
      </xsd:complexType>
    </xsd:element>
    <xsd:element name="d4e1cdc1e8884ad9a1abd3eeee348cd0" ma:index="6" nillable="true" ma:taxonomy="true" ma:internalName="d4e1cdc1e8884ad9a1abd3eeee348cd0" ma:taxonomyFieldName="emm_Function" ma:displayName="emm_Function" ma:readOnly="false" ma:default="" ma:fieldId="{d4e1cdc1-e888-4ad9-a1ab-d3eeee348cd0}" ma:sspId="cf713c62-fdf9-4ba1-a9c8-920b71b66035" ma:termSetId="2cdd7b0f-fc41-4bc0-b507-1083be529d14" ma:anchorId="00000000-0000-0000-0000-000000000000" ma:open="false" ma:isKeyword="false">
      <xsd:complexType>
        <xsd:sequence>
          <xsd:element ref="pc:Terms" minOccurs="0" maxOccurs="1"/>
        </xsd:sequence>
      </xsd:complexType>
    </xsd:element>
    <xsd:element name="l812b064fc494a32beba07917f4feaa3" ma:index="8" nillable="true" ma:taxonomy="true" ma:internalName="l812b064fc494a32beba07917f4feaa3" ma:taxonomyFieldName="emm_Language" ma:displayName="emm_Language" ma:readOnly="false" ma:default="" ma:fieldId="{5812b064-fc49-4a32-beba-07917f4feaa3}" ma:sspId="cf713c62-fdf9-4ba1-a9c8-920b71b66035" ma:termSetId="628d4a0e-43e1-471b-bfbd-4dccf339dc9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7"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cf713c62-fdf9-4ba1-a9c8-920b71b66035" ContentTypeId="0x01" PreviousValue="true"/>
</file>

<file path=customXml/item3.xml><?xml version="1.0" encoding="utf-8"?>
<?mso-contentType ?>
<spe:Receivers xmlns:spe="http://schemas.microsoft.com/sharepoint/events">
  <Receiver>
    <Name>ItemUpdatedEventHandlerForConceptSearch</Name>
    <Synchronization>Asynchronous</Synchronization>
    <Type>10002</Type>
    <SequenceNumber>10001</SequenceNumber>
    <Assembly>conceptSearching.Sharepoint.ContentTypes2010, Version=1.0.0.0, Culture=neutral, PublicKeyToken=858f8f13980e4745</Assembly>
    <Class>conceptSearching.Sharepoint.ContentTypes2010.CSHandleEvent</Class>
    <Data/>
    <Filter/>
  </Receiver>
  <Receiver>
    <Name>ItemUpdatingEventHandlerForConceptSearch</Name>
    <Synchronization>Synchronous</Synchronization>
    <Type>2</Type>
    <SequenceNumber>10001</SequenceNumber>
    <Assembly>conceptSearching.Sharepoint.ContentTypes2010, Version=1.0.0.0, Culture=neutral, PublicKeyToken=858f8f13980e4745</Assembly>
    <Class>conceptSearching.Sharepoint.ContentTypes2010.CSHandleEvent</Class>
    <Data/>
    <Filter/>
  </Receiver>
  <Receiver>
    <Name>ItemCheckedInEventHandlerForConceptSearch</Name>
    <Synchronization>Asynchronous</Synchronization>
    <Type>10004</Type>
    <SequenceNumber>10002</SequenceNumber>
    <Assembly>conceptSearching.Sharepoint.ContentTypes2010, Version=1.0.0.0, Culture=neutral, PublicKeyToken=858f8f13980e4745</Assembly>
    <Class>conceptSearching.Sharepoint.ContentTypes2010.CSHandleEvent</Class>
    <Data/>
    <Filter/>
  </Receiver>
  <Receiver>
    <Name>ItemUncheckedOutEventHandlerForConceptSearch</Name>
    <Synchronization>Asynchronous</Synchronization>
    <Type>10006</Type>
    <SequenceNumber>10003</SequenceNumber>
    <Assembly>conceptSearching.Sharepoint.ContentTypes2010, Version=1.0.0.0, Culture=neutral, PublicKeyToken=858f8f13980e4745</Assembly>
    <Class>conceptSearching.Sharepoint.ContentTypes2010.CSHandleEvent</Class>
    <Data/>
    <Filter/>
  </Receiver>
  <Receiver>
    <Name>ItemAddedEventHandlerForConceptSearch</Name>
    <Synchronization>Asynchronous</Synchronization>
    <Type>10001</Type>
    <SequenceNumber>10004</SequenceNumber>
    <Assembly>conceptSearching.Sharepoint.ContentTypes2010, Version=1.0.0.0, Culture=neutral, PublicKeyToken=858f8f13980e4745</Assembly>
    <Class>conceptSearching.Sharepoint.ContentTypes2010.CSHandleEvent</Class>
    <Data/>
    <Filter/>
  </Receiver>
  <Receiver>
    <Name>ItemFileMovedEventHandlerForConceptSearch</Name>
    <Synchronization>Asynchronous</Synchronization>
    <Type>10009</Type>
    <SequenceNumber>10005</SequenceNumber>
    <Assembly>conceptSearching.Sharepoint.ContentTypes2010, Version=1.0.0.0, Culture=neutral, PublicKeyToken=858f8f13980e4745</Assembly>
    <Class>conceptSearching.Sharepoint.ContentTypes2010.CSHandleEvent</Class>
    <Data/>
    <Filter/>
  </Receiver>
  <Receiver>
    <Name>ItemDeletedEventHandlerForConceptSearch</Name>
    <Synchronization>Asynchronous</Synchronization>
    <Type>10003</Type>
    <SequenceNumber>10006</SequenceNumber>
    <Assembly>conceptSearching.Sharepoint.ContentTypes2010, Version=1.0.0.0, Culture=neutral, PublicKeyToken=858f8f13980e4745</Assembly>
    <Class>conceptSearching.Sharepoint.ContentTypes2010.CSHandleEvent</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CSMeta2010Field xmlns="http://schemas.microsoft.com/sharepoint/v3" xsi:nil="true"/>
    <d4e1cdc1e8884ad9a1abd3eeee348cd0 xmlns="b07804b3-f8ec-425e-9508-9bee58886a91">
      <Terms xmlns="http://schemas.microsoft.com/office/infopath/2007/PartnerControls"/>
    </d4e1cdc1e8884ad9a1abd3eeee348cd0>
    <IconOverlay xmlns="http://schemas.microsoft.com/sharepoint/v4" xsi:nil="true"/>
    <l812b064fc494a32beba07917f4feaa3 xmlns="b07804b3-f8ec-425e-9508-9bee58886a91">
      <Terms xmlns="http://schemas.microsoft.com/office/infopath/2007/PartnerControls"/>
    </l812b064fc494a32beba07917f4feaa3>
    <TaxCatchAll xmlns="b07804b3-f8ec-425e-9508-9bee58886a91"/>
    <o3d4a57d459c41b294c55908ed11bae8 xmlns="b07804b3-f8ec-425e-9508-9bee58886a91">
      <Terms xmlns="http://schemas.microsoft.com/office/infopath/2007/PartnerControls"/>
    </o3d4a57d459c41b294c55908ed11bae8>
  </documentManagement>
</p:properties>
</file>

<file path=customXml/itemProps1.xml><?xml version="1.0" encoding="utf-8"?>
<ds:datastoreItem xmlns:ds="http://schemas.openxmlformats.org/officeDocument/2006/customXml" ds:itemID="{63A0A6D9-3509-4FB9-A649-348F7244C7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07804b3-f8ec-425e-9508-9bee58886a91"/>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2D70C42-E10C-4242-8D5B-CE2D040CCC28}">
  <ds:schemaRefs>
    <ds:schemaRef ds:uri="Microsoft.SharePoint.Taxonomy.ContentTypeSync"/>
  </ds:schemaRefs>
</ds:datastoreItem>
</file>

<file path=customXml/itemProps3.xml><?xml version="1.0" encoding="utf-8"?>
<ds:datastoreItem xmlns:ds="http://schemas.openxmlformats.org/officeDocument/2006/customXml" ds:itemID="{089480E9-E2E5-46C8-8360-AC5A2FFD3C31}">
  <ds:schemaRefs>
    <ds:schemaRef ds:uri="http://schemas.microsoft.com/sharepoint/events"/>
  </ds:schemaRefs>
</ds:datastoreItem>
</file>

<file path=customXml/itemProps4.xml><?xml version="1.0" encoding="utf-8"?>
<ds:datastoreItem xmlns:ds="http://schemas.openxmlformats.org/officeDocument/2006/customXml" ds:itemID="{11DE8086-7986-4C19-B8D8-1BE5DABA9E99}">
  <ds:schemaRefs>
    <ds:schemaRef ds:uri="http://schemas.microsoft.com/sharepoint/v3/contenttype/forms"/>
  </ds:schemaRefs>
</ds:datastoreItem>
</file>

<file path=customXml/itemProps5.xml><?xml version="1.0" encoding="utf-8"?>
<ds:datastoreItem xmlns:ds="http://schemas.openxmlformats.org/officeDocument/2006/customXml" ds:itemID="{169672C6-95B3-4A41-BE92-7379FE0025C2}">
  <ds:schemaRefs>
    <ds:schemaRef ds:uri="http://purl.org/dc/elements/1.1/"/>
    <ds:schemaRef ds:uri="http://schemas.microsoft.com/office/2006/metadata/properties"/>
    <ds:schemaRef ds:uri="http://schemas.microsoft.com/office/infopath/2007/PartnerControls"/>
    <ds:schemaRef ds:uri="http://schemas.microsoft.com/sharepoint/v3"/>
    <ds:schemaRef ds:uri="http://purl.org/dc/terms/"/>
    <ds:schemaRef ds:uri="http://purl.org/dc/dcmitype/"/>
    <ds:schemaRef ds:uri="http://schemas.microsoft.com/office/2006/documentManagement/types"/>
    <ds:schemaRef ds:uri="http://schemas.openxmlformats.org/package/2006/metadata/core-properties"/>
    <ds:schemaRef ds:uri="http://schemas.microsoft.com/sharepoint/v4"/>
    <ds:schemaRef ds:uri="b07804b3-f8ec-425e-9508-9bee58886a91"/>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05_CPD-LAH.8B3.907_Modul-Dia-Ko</vt:lpstr>
      <vt:lpstr>Status</vt:lpstr>
      <vt:lpstr>Misc</vt:lpstr>
      <vt:lpstr>'05_CPD-LAH.8B3.907_Modul-Dia-Ko'!Print_Area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Tonn, Christian</dc:creator>
  <cp:lastModifiedBy>Kopec, Konrad</cp:lastModifiedBy>
  <dcterms:created xsi:type="dcterms:W3CDTF">2019-12-02T14:32:57Z</dcterms:created>
  <dcterms:modified xsi:type="dcterms:W3CDTF">2020-01-10T13:05:36Z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0x010100C80AA822E007B845828241C78ED9DD28</vt:lpwstr>
  </property>
  <property fmtid="{D5CDD505-2E9C-101B-9397-08002B2CF9AE}" pid="3" name="emm_Function">
    <vt:lpwstr/>
  </property>
  <property fmtid="{D5CDD505-2E9C-101B-9397-08002B2CF9AE}" pid="4" name="emm_Language">
    <vt:lpwstr/>
  </property>
  <property fmtid="{D5CDD505-2E9C-101B-9397-08002B2CF9AE}" pid="5" name="emm_Division">
    <vt:lpwstr/>
  </property>
</Properties>
</file>