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ownloads\"/>
    </mc:Choice>
  </mc:AlternateContent>
  <xr:revisionPtr revIDLastSave="0" documentId="13_ncr:1_{241F7543-FF46-40DD-B31C-ACD5DD2DB9EC}" xr6:coauthVersionLast="47" xr6:coauthVersionMax="47" xr10:uidLastSave="{00000000-0000-0000-0000-000000000000}"/>
  <bookViews>
    <workbookView xWindow="-120" yWindow="-120" windowWidth="29040" windowHeight="15720" xr2:uid="{683514F9-FE49-4C7C-B43A-FC9A38D32B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K18" i="1"/>
  <c r="I18" i="1"/>
  <c r="I16" i="1"/>
  <c r="J16" i="1"/>
  <c r="K16" i="1"/>
  <c r="H16" i="1"/>
  <c r="J34" i="1" l="1"/>
  <c r="J31" i="1"/>
  <c r="J32" i="1"/>
  <c r="J33" i="1"/>
  <c r="J30" i="1"/>
  <c r="L18" i="1"/>
  <c r="H35" i="1" l="1"/>
  <c r="I19" i="1"/>
  <c r="K19" i="1"/>
  <c r="H19" i="1"/>
  <c r="J19" i="1"/>
  <c r="H21" i="1" l="1"/>
  <c r="L19" i="1"/>
  <c r="J21" i="1" l="1"/>
  <c r="K21" i="1"/>
  <c r="I21" i="1"/>
  <c r="H23" i="1"/>
  <c r="H22" i="1"/>
  <c r="N45" i="1"/>
  <c r="H36" i="1" s="1"/>
  <c r="N44" i="1"/>
  <c r="L21" i="1" l="1"/>
  <c r="H24" i="1"/>
  <c r="I23" i="1"/>
  <c r="I22" i="1"/>
  <c r="I24" i="1" s="1"/>
  <c r="J23" i="1"/>
  <c r="J22" i="1"/>
  <c r="J24" i="1" s="1"/>
  <c r="K23" i="1"/>
  <c r="K22" i="1"/>
  <c r="K24" i="1" s="1"/>
  <c r="L23" i="1" l="1"/>
  <c r="H26" i="1"/>
  <c r="H25" i="1"/>
  <c r="I25" i="1" s="1"/>
  <c r="J25" i="1" s="1"/>
  <c r="K25" i="1" s="1"/>
  <c r="L24" i="1"/>
  <c r="L22" i="1"/>
  <c r="H27" i="1" l="1"/>
</calcChain>
</file>

<file path=xl/sharedStrings.xml><?xml version="1.0" encoding="utf-8"?>
<sst xmlns="http://schemas.openxmlformats.org/spreadsheetml/2006/main" count="69" uniqueCount="63">
  <si>
    <t>Game Director</t>
  </si>
  <si>
    <t>Lead Producer</t>
  </si>
  <si>
    <t>Game designer</t>
  </si>
  <si>
    <t>Lead programmer</t>
  </si>
  <si>
    <t>Programmers</t>
  </si>
  <si>
    <t>Lead artist</t>
  </si>
  <si>
    <t>Concept artist</t>
  </si>
  <si>
    <t>3D modelers</t>
  </si>
  <si>
    <t>Texture artists</t>
  </si>
  <si>
    <t>Role</t>
  </si>
  <si>
    <t>Quantity</t>
  </si>
  <si>
    <t>Game Designer</t>
  </si>
  <si>
    <t>Lead Programmer</t>
  </si>
  <si>
    <t>Programmer</t>
  </si>
  <si>
    <t>Lead Artist</t>
  </si>
  <si>
    <t>Concept Artist</t>
  </si>
  <si>
    <t>3D Modeler</t>
  </si>
  <si>
    <t>Texture Artist</t>
  </si>
  <si>
    <t>Animator</t>
  </si>
  <si>
    <t>Level Designer</t>
  </si>
  <si>
    <t>Sound Designer</t>
  </si>
  <si>
    <t>Composer</t>
  </si>
  <si>
    <t>UI/UX Designer</t>
  </si>
  <si>
    <t>Narrative Designer</t>
  </si>
  <si>
    <t>QA Tester</t>
  </si>
  <si>
    <t>Technical Artist</t>
  </si>
  <si>
    <t>Marketing and PR</t>
  </si>
  <si>
    <t>Program Director</t>
  </si>
  <si>
    <t>Salary (Melb)</t>
  </si>
  <si>
    <t>Corresponding role</t>
  </si>
  <si>
    <t>Project Manager</t>
  </si>
  <si>
    <t>Modified amount</t>
  </si>
  <si>
    <t>Project Scheduler</t>
  </si>
  <si>
    <t>Lead engineer</t>
  </si>
  <si>
    <t>Developer</t>
  </si>
  <si>
    <t>Senior test analyst</t>
  </si>
  <si>
    <t>CRM developer</t>
  </si>
  <si>
    <t xml:space="preserve">Days of work per year </t>
  </si>
  <si>
    <t>Budget</t>
  </si>
  <si>
    <t xml:space="preserve">Discount rate </t>
  </si>
  <si>
    <t>Discount factor</t>
  </si>
  <si>
    <t xml:space="preserve">Year </t>
  </si>
  <si>
    <t>TOTAL</t>
  </si>
  <si>
    <t>Benefits</t>
  </si>
  <si>
    <t>Discounted benefit</t>
  </si>
  <si>
    <t>Costs</t>
  </si>
  <si>
    <t>Discounted costs</t>
  </si>
  <si>
    <t>Cash flow</t>
  </si>
  <si>
    <t>Discounted cash flow</t>
  </si>
  <si>
    <t>Cumulative disc cash flow</t>
  </si>
  <si>
    <t>NPV</t>
  </si>
  <si>
    <t>ROI</t>
  </si>
  <si>
    <t>Assumptions</t>
  </si>
  <si>
    <t>Lead Engineer</t>
  </si>
  <si>
    <t>Senior Test Analyst</t>
  </si>
  <si>
    <t>#Days</t>
  </si>
  <si>
    <t>Senior Developer</t>
  </si>
  <si>
    <t>Total cost</t>
  </si>
  <si>
    <t>Total</t>
  </si>
  <si>
    <t>Reserve</t>
  </si>
  <si>
    <t>Cost/day (Melb)</t>
  </si>
  <si>
    <t>Sales</t>
  </si>
  <si>
    <t>Expected Growth/Year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</si>
</sst>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2" formatCode="&quot;$&quot;#,##0;[Red]\-&quot;$&quot;#,##0"/>
    <numFmt numFmtId="173" formatCode="_-&quot;$&quot;* #,##0.00_-;\-&quot;$&quot;* #,##0.00_-;_-&quot;$&quot;* &quot;-&quot;??_-;_-@_-"/>
    <numFmt numFmtId="174" formatCode="&quot;$&quot;#,##0;\ \(&quot;$&quot;#,##0\)"/>
    <numFmt numFmtId="17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9" fontId="2" fillId="2" borderId="5" xfId="0" applyNumberFormat="1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9" xfId="0" applyFont="1" applyBorder="1"/>
    <xf numFmtId="174" fontId="2" fillId="0" borderId="0" xfId="2" applyNumberFormat="1" applyFont="1" applyBorder="1"/>
    <xf numFmtId="174" fontId="2" fillId="0" borderId="10" xfId="2" applyNumberFormat="1" applyFont="1" applyBorder="1"/>
    <xf numFmtId="174" fontId="2" fillId="3" borderId="10" xfId="2" applyNumberFormat="1" applyFont="1" applyFill="1" applyBorder="1"/>
    <xf numFmtId="174" fontId="2" fillId="3" borderId="0" xfId="2" applyNumberFormat="1" applyFont="1" applyFill="1" applyBorder="1"/>
    <xf numFmtId="172" fontId="2" fillId="3" borderId="4" xfId="0" applyNumberFormat="1" applyFont="1" applyFill="1" applyBorder="1"/>
    <xf numFmtId="175" fontId="2" fillId="3" borderId="8" xfId="1" applyNumberFormat="1" applyFont="1" applyFill="1" applyBorder="1"/>
    <xf numFmtId="0" fontId="0" fillId="0" borderId="0" xfId="0" applyBorder="1"/>
    <xf numFmtId="0" fontId="4" fillId="0" borderId="2" xfId="0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0" fontId="3" fillId="0" borderId="2" xfId="0" applyFont="1" applyFill="1" applyBorder="1" applyAlignment="1">
      <alignment wrapText="1"/>
    </xf>
    <xf numFmtId="0" fontId="3" fillId="0" borderId="9" xfId="0" applyFont="1" applyFill="1" applyBorder="1" applyAlignment="1">
      <alignment wrapText="1"/>
    </xf>
    <xf numFmtId="0" fontId="0" fillId="0" borderId="10" xfId="0" applyBorder="1"/>
    <xf numFmtId="0" fontId="3" fillId="0" borderId="6" xfId="0" applyFont="1" applyFill="1" applyBorder="1" applyAlignment="1">
      <alignment wrapText="1"/>
    </xf>
    <xf numFmtId="0" fontId="0" fillId="0" borderId="7" xfId="0" applyBorder="1"/>
  </cellXfs>
  <cellStyles count="3">
    <cellStyle name="Currency 2" xfId="2" xr:uid="{35BCCF01-96D9-4166-82D4-A9D209637FBD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9ED8-B01F-41D1-83B7-506FC8BF48F5}">
  <dimension ref="A2:N45"/>
  <sheetViews>
    <sheetView tabSelected="1" topLeftCell="A9" workbookViewId="0">
      <selection activeCell="L32" sqref="L32"/>
    </sheetView>
  </sheetViews>
  <sheetFormatPr defaultRowHeight="15" x14ac:dyDescent="0.25"/>
  <cols>
    <col min="1" max="1" width="20.7109375" customWidth="1"/>
    <col min="3" max="3" width="13.28515625" customWidth="1"/>
    <col min="4" max="4" width="19.28515625" customWidth="1"/>
    <col min="5" max="5" width="16.140625" customWidth="1"/>
    <col min="7" max="7" width="23.28515625" customWidth="1"/>
    <col min="8" max="8" width="17.42578125" customWidth="1"/>
    <col min="9" max="9" width="17" customWidth="1"/>
    <col min="10" max="10" width="14.5703125" customWidth="1"/>
    <col min="11" max="11" width="11.85546875" customWidth="1"/>
    <col min="12" max="12" width="12.7109375" customWidth="1"/>
    <col min="13" max="13" width="19.85546875" customWidth="1"/>
  </cols>
  <sheetData>
    <row r="2" spans="1:12" x14ac:dyDescent="0.25">
      <c r="A2" t="s">
        <v>0</v>
      </c>
      <c r="B2">
        <v>1</v>
      </c>
    </row>
    <row r="3" spans="1:12" x14ac:dyDescent="0.25">
      <c r="A3" t="s">
        <v>1</v>
      </c>
      <c r="B3">
        <v>1</v>
      </c>
    </row>
    <row r="4" spans="1:12" x14ac:dyDescent="0.25">
      <c r="A4" t="s">
        <v>2</v>
      </c>
      <c r="B4">
        <v>2</v>
      </c>
    </row>
    <row r="5" spans="1:12" x14ac:dyDescent="0.25">
      <c r="A5" t="s">
        <v>3</v>
      </c>
      <c r="B5">
        <v>1</v>
      </c>
    </row>
    <row r="6" spans="1:12" x14ac:dyDescent="0.25">
      <c r="A6" t="s">
        <v>4</v>
      </c>
      <c r="B6">
        <v>3</v>
      </c>
    </row>
    <row r="7" spans="1:12" x14ac:dyDescent="0.25">
      <c r="A7" t="s">
        <v>5</v>
      </c>
      <c r="B7">
        <v>1</v>
      </c>
    </row>
    <row r="8" spans="1:12" ht="15.75" thickBot="1" x14ac:dyDescent="0.3">
      <c r="A8" t="s">
        <v>6</v>
      </c>
      <c r="B8">
        <v>2</v>
      </c>
    </row>
    <row r="9" spans="1:12" x14ac:dyDescent="0.25">
      <c r="A9" t="s">
        <v>7</v>
      </c>
      <c r="B9">
        <v>2</v>
      </c>
      <c r="G9" s="4"/>
      <c r="H9" s="5"/>
      <c r="I9" s="5"/>
      <c r="J9" s="5"/>
      <c r="K9" s="5"/>
      <c r="L9" s="6"/>
    </row>
    <row r="10" spans="1:12" x14ac:dyDescent="0.25">
      <c r="A10" t="s">
        <v>8</v>
      </c>
    </row>
    <row r="13" spans="1:12" ht="15.75" thickBot="1" x14ac:dyDescent="0.3"/>
    <row r="14" spans="1:12" ht="15.75" thickBot="1" x14ac:dyDescent="0.3">
      <c r="A14" s="1" t="s">
        <v>9</v>
      </c>
      <c r="B14" s="1" t="s">
        <v>10</v>
      </c>
      <c r="C14" t="s">
        <v>28</v>
      </c>
      <c r="D14" t="s">
        <v>29</v>
      </c>
      <c r="E14" t="s">
        <v>31</v>
      </c>
    </row>
    <row r="15" spans="1:12" ht="15.75" thickBot="1" x14ac:dyDescent="0.3">
      <c r="A15" s="1" t="s">
        <v>0</v>
      </c>
      <c r="B15">
        <v>1</v>
      </c>
      <c r="C15">
        <v>1300</v>
      </c>
      <c r="D15" t="s">
        <v>27</v>
      </c>
      <c r="G15" s="4" t="s">
        <v>39</v>
      </c>
      <c r="H15" s="7">
        <v>0.15</v>
      </c>
      <c r="I15" s="8"/>
      <c r="J15" s="8"/>
      <c r="K15" s="8"/>
      <c r="L15" s="9"/>
    </row>
    <row r="16" spans="1:12" ht="15.75" thickBot="1" x14ac:dyDescent="0.3">
      <c r="A16" s="1" t="s">
        <v>1</v>
      </c>
      <c r="B16">
        <v>1</v>
      </c>
      <c r="C16">
        <v>900</v>
      </c>
      <c r="D16" t="s">
        <v>30</v>
      </c>
      <c r="G16" s="10" t="s">
        <v>40</v>
      </c>
      <c r="H16" s="11">
        <f>1/(1+$H$15)^H17</f>
        <v>1</v>
      </c>
      <c r="I16" s="11">
        <f t="shared" ref="I16:K16" si="0">1/(1+$H$15)^I17</f>
        <v>0.86956521739130443</v>
      </c>
      <c r="J16" s="11">
        <f t="shared" si="0"/>
        <v>0.7561436672967865</v>
      </c>
      <c r="K16" s="11">
        <f t="shared" si="0"/>
        <v>0.65751623243198831</v>
      </c>
      <c r="L16" s="12"/>
    </row>
    <row r="17" spans="1:13" ht="15.75" thickBot="1" x14ac:dyDescent="0.3">
      <c r="A17" s="1" t="s">
        <v>11</v>
      </c>
      <c r="B17">
        <v>2</v>
      </c>
      <c r="C17">
        <v>800</v>
      </c>
      <c r="D17" t="s">
        <v>32</v>
      </c>
      <c r="G17" s="13" t="s">
        <v>41</v>
      </c>
      <c r="H17" s="14">
        <v>0</v>
      </c>
      <c r="I17" s="14">
        <v>1</v>
      </c>
      <c r="J17" s="14">
        <v>2</v>
      </c>
      <c r="K17" s="14">
        <v>3</v>
      </c>
      <c r="L17" s="15" t="s">
        <v>42</v>
      </c>
    </row>
    <row r="18" spans="1:13" ht="15.75" thickBot="1" x14ac:dyDescent="0.3">
      <c r="A18" s="1" t="s">
        <v>12</v>
      </c>
      <c r="B18">
        <v>1</v>
      </c>
      <c r="C18">
        <v>1200</v>
      </c>
      <c r="D18" t="s">
        <v>33</v>
      </c>
      <c r="G18" s="16" t="s">
        <v>43</v>
      </c>
      <c r="H18" s="17">
        <v>0</v>
      </c>
      <c r="I18" s="17">
        <f>$H$38*($H$39^(I17-1))</f>
        <v>750000</v>
      </c>
      <c r="J18" s="17">
        <f t="shared" ref="J18:K18" si="1">$H$38*($H$39^(J17-1))</f>
        <v>1012500.0000000001</v>
      </c>
      <c r="K18" s="17">
        <f t="shared" si="1"/>
        <v>1366875.0000000002</v>
      </c>
      <c r="L18" s="18">
        <f>SUM(H18:K18)</f>
        <v>3129375</v>
      </c>
    </row>
    <row r="19" spans="1:13" ht="15.75" thickBot="1" x14ac:dyDescent="0.3">
      <c r="A19" s="1" t="s">
        <v>13</v>
      </c>
      <c r="B19">
        <v>3</v>
      </c>
      <c r="C19">
        <v>700</v>
      </c>
      <c r="D19" t="s">
        <v>34</v>
      </c>
      <c r="G19" s="16" t="s">
        <v>44</v>
      </c>
      <c r="H19" s="17">
        <f>H18*H16</f>
        <v>0</v>
      </c>
      <c r="I19" s="17">
        <f t="shared" ref="I19:K19" si="2">I18*I16</f>
        <v>652173.91304347827</v>
      </c>
      <c r="J19" s="17">
        <f t="shared" si="2"/>
        <v>765595.46313799638</v>
      </c>
      <c r="K19" s="17">
        <f t="shared" si="2"/>
        <v>898742.50020547421</v>
      </c>
      <c r="L19" s="18">
        <f>SUM(H19:K19)</f>
        <v>2316511.8763869489</v>
      </c>
    </row>
    <row r="20" spans="1:13" ht="15.75" thickBot="1" x14ac:dyDescent="0.3">
      <c r="A20" s="1" t="s">
        <v>14</v>
      </c>
      <c r="B20">
        <v>1</v>
      </c>
      <c r="G20" s="16"/>
      <c r="H20" s="17"/>
      <c r="I20" s="17"/>
      <c r="J20" s="17"/>
      <c r="K20" s="17"/>
      <c r="L20" s="18"/>
    </row>
    <row r="21" spans="1:13" ht="15.75" thickBot="1" x14ac:dyDescent="0.3">
      <c r="A21" s="1" t="s">
        <v>15</v>
      </c>
      <c r="B21">
        <v>2</v>
      </c>
      <c r="G21" s="16" t="s">
        <v>45</v>
      </c>
      <c r="H21" s="17">
        <f>H35</f>
        <v>933200</v>
      </c>
      <c r="I21" s="17">
        <f>0.25*$H$21</f>
        <v>233300</v>
      </c>
      <c r="J21" s="17">
        <f t="shared" ref="J21:K21" si="3">0.25*$H$21</f>
        <v>233300</v>
      </c>
      <c r="K21" s="17">
        <f t="shared" si="3"/>
        <v>233300</v>
      </c>
      <c r="L21" s="18">
        <f>SUM(H21:K21)</f>
        <v>1633100</v>
      </c>
    </row>
    <row r="22" spans="1:13" ht="15.75" thickBot="1" x14ac:dyDescent="0.3">
      <c r="A22" s="1" t="s">
        <v>16</v>
      </c>
      <c r="B22">
        <v>2</v>
      </c>
      <c r="G22" s="16" t="s">
        <v>46</v>
      </c>
      <c r="H22" s="17">
        <f>H16*H21</f>
        <v>933200</v>
      </c>
      <c r="I22" s="17">
        <f>I16*I21</f>
        <v>202869.56521739133</v>
      </c>
      <c r="J22" s="17">
        <f t="shared" ref="J22:K22" si="4">J16*J21</f>
        <v>176408.31758034028</v>
      </c>
      <c r="K22" s="17">
        <f t="shared" si="4"/>
        <v>153398.53702638287</v>
      </c>
      <c r="L22" s="18">
        <f>SUM(H22:K22)</f>
        <v>1465876.4198241145</v>
      </c>
    </row>
    <row r="23" spans="1:13" ht="15.75" thickBot="1" x14ac:dyDescent="0.3">
      <c r="A23" s="1" t="s">
        <v>17</v>
      </c>
      <c r="B23">
        <v>2</v>
      </c>
      <c r="G23" s="16" t="s">
        <v>47</v>
      </c>
      <c r="H23" s="17">
        <f>H18-H21</f>
        <v>-933200</v>
      </c>
      <c r="I23" s="17">
        <f t="shared" ref="I23:K24" si="5">I18-I21</f>
        <v>516700</v>
      </c>
      <c r="J23" s="17">
        <f t="shared" si="5"/>
        <v>779200.00000000012</v>
      </c>
      <c r="K23" s="17">
        <f t="shared" si="5"/>
        <v>1133575.0000000002</v>
      </c>
      <c r="L23" s="18">
        <f>SUM(H23:K23)</f>
        <v>1496275.0000000005</v>
      </c>
    </row>
    <row r="24" spans="1:13" ht="15.75" thickBot="1" x14ac:dyDescent="0.3">
      <c r="A24" s="1" t="s">
        <v>18</v>
      </c>
      <c r="B24">
        <v>2</v>
      </c>
      <c r="G24" s="16" t="s">
        <v>48</v>
      </c>
      <c r="H24" s="17">
        <f>H19-H22</f>
        <v>-933200</v>
      </c>
      <c r="I24" s="17">
        <f t="shared" si="5"/>
        <v>449304.34782608692</v>
      </c>
      <c r="J24" s="17">
        <f t="shared" si="5"/>
        <v>589187.14555765607</v>
      </c>
      <c r="K24" s="17">
        <f t="shared" si="5"/>
        <v>745343.96317909134</v>
      </c>
      <c r="L24" s="19">
        <f>SUM(H24:K24)</f>
        <v>850635.45656283433</v>
      </c>
    </row>
    <row r="25" spans="1:13" ht="15.75" thickBot="1" x14ac:dyDescent="0.3">
      <c r="A25" s="1" t="s">
        <v>19</v>
      </c>
      <c r="B25">
        <v>2</v>
      </c>
      <c r="G25" s="16" t="s">
        <v>49</v>
      </c>
      <c r="H25" s="17">
        <f>H24</f>
        <v>-933200</v>
      </c>
      <c r="I25" s="17">
        <f>H25+I24</f>
        <v>-483895.65217391308</v>
      </c>
      <c r="J25" s="17">
        <f t="shared" ref="J25:K25" si="6">I25+J24</f>
        <v>105291.49338374299</v>
      </c>
      <c r="K25" s="20">
        <f t="shared" si="6"/>
        <v>850635.45656283433</v>
      </c>
      <c r="L25" s="18"/>
    </row>
    <row r="26" spans="1:13" ht="15.75" thickBot="1" x14ac:dyDescent="0.3">
      <c r="A26" s="1" t="s">
        <v>20</v>
      </c>
      <c r="B26">
        <v>1</v>
      </c>
      <c r="G26" s="4" t="s">
        <v>50</v>
      </c>
      <c r="H26" s="21">
        <f>NPV(H15,I23:K23)+H23</f>
        <v>850635.45656283456</v>
      </c>
      <c r="I26" s="8"/>
      <c r="J26" s="8"/>
      <c r="K26" s="8"/>
      <c r="L26" s="8"/>
      <c r="M26" s="23"/>
    </row>
    <row r="27" spans="1:13" ht="15.75" thickBot="1" x14ac:dyDescent="0.3">
      <c r="A27" s="1" t="s">
        <v>21</v>
      </c>
      <c r="B27">
        <v>1</v>
      </c>
      <c r="G27" s="10" t="s">
        <v>51</v>
      </c>
      <c r="H27" s="22">
        <f>H26/L22</f>
        <v>0.58029138408877567</v>
      </c>
      <c r="I27" s="3"/>
      <c r="J27" s="3"/>
      <c r="K27" s="3"/>
      <c r="L27" s="3"/>
    </row>
    <row r="28" spans="1:13" ht="15.75" thickBot="1" x14ac:dyDescent="0.3">
      <c r="A28" s="1"/>
      <c r="G28" s="24" t="s">
        <v>52</v>
      </c>
      <c r="H28" s="5"/>
      <c r="I28" s="8"/>
      <c r="J28" s="6"/>
    </row>
    <row r="29" spans="1:13" ht="15.75" thickBot="1" x14ac:dyDescent="0.3">
      <c r="A29" s="1" t="s">
        <v>22</v>
      </c>
      <c r="B29">
        <v>1</v>
      </c>
      <c r="G29" s="25" t="s">
        <v>45</v>
      </c>
      <c r="H29" s="26" t="s">
        <v>55</v>
      </c>
      <c r="I29" s="26" t="s">
        <v>60</v>
      </c>
      <c r="J29" s="27" t="s">
        <v>57</v>
      </c>
    </row>
    <row r="30" spans="1:13" ht="15.75" thickBot="1" x14ac:dyDescent="0.3">
      <c r="A30" s="1" t="s">
        <v>23</v>
      </c>
      <c r="B30">
        <v>1</v>
      </c>
      <c r="G30" s="29" t="s">
        <v>30</v>
      </c>
      <c r="H30" s="5">
        <v>44</v>
      </c>
      <c r="I30" s="5">
        <v>900</v>
      </c>
      <c r="J30" s="6">
        <f>H30*I30</f>
        <v>39600</v>
      </c>
    </row>
    <row r="31" spans="1:13" ht="15.75" thickBot="1" x14ac:dyDescent="0.3">
      <c r="A31" s="1" t="s">
        <v>24</v>
      </c>
      <c r="B31">
        <v>2</v>
      </c>
      <c r="C31">
        <v>800</v>
      </c>
      <c r="D31" t="s">
        <v>35</v>
      </c>
      <c r="G31" s="30" t="s">
        <v>53</v>
      </c>
      <c r="H31" s="23">
        <v>110</v>
      </c>
      <c r="I31" s="23">
        <v>1200</v>
      </c>
      <c r="J31" s="31">
        <f t="shared" ref="J31:J34" si="7">H31*I31</f>
        <v>132000</v>
      </c>
    </row>
    <row r="32" spans="1:13" ht="15.75" thickBot="1" x14ac:dyDescent="0.3">
      <c r="A32" s="1" t="s">
        <v>25</v>
      </c>
      <c r="B32">
        <v>1</v>
      </c>
      <c r="G32" s="30" t="s">
        <v>56</v>
      </c>
      <c r="H32" s="23">
        <v>440</v>
      </c>
      <c r="I32" s="23">
        <v>900</v>
      </c>
      <c r="J32" s="31">
        <f t="shared" si="7"/>
        <v>396000</v>
      </c>
    </row>
    <row r="33" spans="1:14" ht="15.75" thickBot="1" x14ac:dyDescent="0.3">
      <c r="A33" s="1" t="s">
        <v>26</v>
      </c>
      <c r="B33">
        <v>1</v>
      </c>
      <c r="C33">
        <v>900</v>
      </c>
      <c r="D33" t="s">
        <v>36</v>
      </c>
      <c r="G33" s="30" t="s">
        <v>34</v>
      </c>
      <c r="H33" s="23">
        <v>440</v>
      </c>
      <c r="I33" s="23">
        <v>700</v>
      </c>
      <c r="J33" s="31">
        <f t="shared" si="7"/>
        <v>308000</v>
      </c>
    </row>
    <row r="34" spans="1:14" x14ac:dyDescent="0.25">
      <c r="G34" s="30" t="s">
        <v>54</v>
      </c>
      <c r="H34" s="23">
        <v>72</v>
      </c>
      <c r="I34" s="23">
        <v>800</v>
      </c>
      <c r="J34" s="31">
        <f t="shared" si="7"/>
        <v>57600</v>
      </c>
    </row>
    <row r="35" spans="1:14" x14ac:dyDescent="0.25">
      <c r="G35" s="30" t="s">
        <v>58</v>
      </c>
      <c r="H35" s="23">
        <f>SUM(J30:J34)</f>
        <v>933200</v>
      </c>
      <c r="I35" s="23"/>
      <c r="J35" s="31"/>
    </row>
    <row r="36" spans="1:14" ht="15.75" thickBot="1" x14ac:dyDescent="0.3">
      <c r="G36" s="32" t="s">
        <v>59</v>
      </c>
      <c r="H36" s="33">
        <f>N45-H35</f>
        <v>191800</v>
      </c>
      <c r="I36" s="33"/>
      <c r="J36" s="28"/>
    </row>
    <row r="37" spans="1:14" ht="15.75" thickBot="1" x14ac:dyDescent="0.3">
      <c r="G37" s="10" t="s">
        <v>43</v>
      </c>
      <c r="H37" s="28"/>
    </row>
    <row r="38" spans="1:14" x14ac:dyDescent="0.25">
      <c r="G38" s="29" t="s">
        <v>61</v>
      </c>
      <c r="H38" s="6">
        <v>750000</v>
      </c>
    </row>
    <row r="39" spans="1:14" ht="15.75" thickBot="1" x14ac:dyDescent="0.3">
      <c r="G39" s="32" t="s">
        <v>62</v>
      </c>
      <c r="H39" s="28">
        <v>1.35</v>
      </c>
    </row>
    <row r="44" spans="1:14" x14ac:dyDescent="0.25">
      <c r="M44" s="2" t="s">
        <v>37</v>
      </c>
      <c r="N44">
        <f>260-40</f>
        <v>220</v>
      </c>
    </row>
    <row r="45" spans="1:14" x14ac:dyDescent="0.25">
      <c r="M45" s="2" t="s">
        <v>38</v>
      </c>
      <c r="N45">
        <f>4500000/4</f>
        <v>1125000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Leong</dc:creator>
  <cp:lastModifiedBy>Adrian Leong</cp:lastModifiedBy>
  <dcterms:created xsi:type="dcterms:W3CDTF">2024-08-18T16:08:19Z</dcterms:created>
  <dcterms:modified xsi:type="dcterms:W3CDTF">2024-08-18T19:49:12Z</dcterms:modified>
</cp:coreProperties>
</file>