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asi\OneDrive\Pulpit\AGH\odp\"/>
    </mc:Choice>
  </mc:AlternateContent>
  <bookViews>
    <workbookView xWindow="0" yWindow="0" windowWidth="28800" windowHeight="12015" activeTab="4"/>
  </bookViews>
  <sheets>
    <sheet name="zad 1" sheetId="2" r:id="rId1"/>
    <sheet name="zad 2" sheetId="3" r:id="rId2"/>
    <sheet name="zad 3" sheetId="4" r:id="rId3"/>
    <sheet name="kursanci" sheetId="1" r:id="rId4"/>
    <sheet name="zad 5" sheetId="8" r:id="rId5"/>
    <sheet name="zad 4 " sheetId="7" r:id="rId6"/>
  </sheets>
  <calcPr calcId="152511"/>
  <pivotCaches>
    <pivotCache cacheId="6" r:id="rId7"/>
    <pivotCache cacheId="11" r:id="rId8"/>
    <pivotCache cacheId="1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8" l="1"/>
  <c r="Q20" i="8"/>
  <c r="Q32" i="8"/>
  <c r="Q44" i="8"/>
  <c r="Q56" i="8"/>
  <c r="Q68" i="8"/>
  <c r="Q80" i="8"/>
  <c r="Q92" i="8"/>
  <c r="Q104" i="8"/>
  <c r="Q116" i="8"/>
  <c r="Q128" i="8"/>
  <c r="Q140" i="8"/>
  <c r="Q152" i="8"/>
  <c r="Q164" i="8"/>
  <c r="Q176" i="8"/>
  <c r="Q188" i="8"/>
  <c r="Q200" i="8"/>
  <c r="Q212" i="8"/>
  <c r="Q224" i="8"/>
  <c r="Q236" i="8"/>
  <c r="Q3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O15" i="8"/>
  <c r="O39" i="8"/>
  <c r="O51" i="8"/>
  <c r="O63" i="8"/>
  <c r="O75" i="8"/>
  <c r="O87" i="8"/>
  <c r="O111" i="8"/>
  <c r="O114" i="8"/>
  <c r="O123" i="8"/>
  <c r="O135" i="8"/>
  <c r="O147" i="8"/>
  <c r="O159" i="8"/>
  <c r="O195" i="8"/>
  <c r="O207" i="8"/>
  <c r="O219" i="8"/>
  <c r="O231" i="8"/>
  <c r="J2" i="8"/>
  <c r="J3" i="8"/>
  <c r="J4" i="8"/>
  <c r="J5" i="8"/>
  <c r="O5" i="8" s="1"/>
  <c r="J6" i="8"/>
  <c r="O6" i="8" s="1"/>
  <c r="J7" i="8"/>
  <c r="O7" i="8" s="1"/>
  <c r="J8" i="8"/>
  <c r="J9" i="8"/>
  <c r="J10" i="8"/>
  <c r="O10" i="8" s="1"/>
  <c r="J11" i="8"/>
  <c r="J12" i="8"/>
  <c r="O12" i="8" s="1"/>
  <c r="J13" i="8"/>
  <c r="O13" i="8" s="1"/>
  <c r="J14" i="8"/>
  <c r="J15" i="8"/>
  <c r="J16" i="8"/>
  <c r="J17" i="8"/>
  <c r="O17" i="8" s="1"/>
  <c r="J18" i="8"/>
  <c r="J19" i="8"/>
  <c r="O19" i="8" s="1"/>
  <c r="J20" i="8"/>
  <c r="J21" i="8"/>
  <c r="J22" i="8"/>
  <c r="O22" i="8" s="1"/>
  <c r="J23" i="8"/>
  <c r="J24" i="8"/>
  <c r="O24" i="8" s="1"/>
  <c r="J25" i="8"/>
  <c r="O25" i="8" s="1"/>
  <c r="J26" i="8"/>
  <c r="J27" i="8"/>
  <c r="J28" i="8"/>
  <c r="J29" i="8"/>
  <c r="O29" i="8" s="1"/>
  <c r="J30" i="8"/>
  <c r="O30" i="8" s="1"/>
  <c r="J31" i="8"/>
  <c r="O31" i="8" s="1"/>
  <c r="J32" i="8"/>
  <c r="J33" i="8"/>
  <c r="J34" i="8"/>
  <c r="O34" i="8" s="1"/>
  <c r="J35" i="8"/>
  <c r="J36" i="8"/>
  <c r="O36" i="8" s="1"/>
  <c r="J37" i="8"/>
  <c r="O37" i="8" s="1"/>
  <c r="J38" i="8"/>
  <c r="J39" i="8"/>
  <c r="J40" i="8"/>
  <c r="J41" i="8"/>
  <c r="O41" i="8" s="1"/>
  <c r="J42" i="8"/>
  <c r="J43" i="8"/>
  <c r="O43" i="8" s="1"/>
  <c r="J44" i="8"/>
  <c r="J45" i="8"/>
  <c r="J46" i="8"/>
  <c r="O46" i="8" s="1"/>
  <c r="J47" i="8"/>
  <c r="J48" i="8"/>
  <c r="O48" i="8" s="1"/>
  <c r="J49" i="8"/>
  <c r="O49" i="8" s="1"/>
  <c r="J50" i="8"/>
  <c r="J51" i="8"/>
  <c r="J52" i="8"/>
  <c r="J53" i="8"/>
  <c r="O53" i="8" s="1"/>
  <c r="J54" i="8"/>
  <c r="J55" i="8"/>
  <c r="O55" i="8" s="1"/>
  <c r="J56" i="8"/>
  <c r="J57" i="8"/>
  <c r="J58" i="8"/>
  <c r="O58" i="8" s="1"/>
  <c r="J59" i="8"/>
  <c r="J60" i="8"/>
  <c r="O60" i="8" s="1"/>
  <c r="J61" i="8"/>
  <c r="O61" i="8" s="1"/>
  <c r="J62" i="8"/>
  <c r="J63" i="8"/>
  <c r="J64" i="8"/>
  <c r="J65" i="8"/>
  <c r="O65" i="8" s="1"/>
  <c r="J66" i="8"/>
  <c r="O66" i="8" s="1"/>
  <c r="J67" i="8"/>
  <c r="O67" i="8" s="1"/>
  <c r="J68" i="8"/>
  <c r="J69" i="8"/>
  <c r="J70" i="8"/>
  <c r="O70" i="8" s="1"/>
  <c r="J71" i="8"/>
  <c r="J72" i="8"/>
  <c r="O72" i="8" s="1"/>
  <c r="J73" i="8"/>
  <c r="O73" i="8" s="1"/>
  <c r="J74" i="8"/>
  <c r="J75" i="8"/>
  <c r="J76" i="8"/>
  <c r="J77" i="8"/>
  <c r="O77" i="8" s="1"/>
  <c r="J78" i="8"/>
  <c r="O78" i="8" s="1"/>
  <c r="J79" i="8"/>
  <c r="O79" i="8" s="1"/>
  <c r="J80" i="8"/>
  <c r="J81" i="8"/>
  <c r="J82" i="8"/>
  <c r="O82" i="8" s="1"/>
  <c r="J83" i="8"/>
  <c r="J84" i="8"/>
  <c r="O84" i="8" s="1"/>
  <c r="J85" i="8"/>
  <c r="O85" i="8" s="1"/>
  <c r="J86" i="8"/>
  <c r="J87" i="8"/>
  <c r="J88" i="8"/>
  <c r="J89" i="8"/>
  <c r="O89" i="8" s="1"/>
  <c r="J90" i="8"/>
  <c r="J91" i="8"/>
  <c r="O91" i="8" s="1"/>
  <c r="J92" i="8"/>
  <c r="J93" i="8"/>
  <c r="J94" i="8"/>
  <c r="O94" i="8" s="1"/>
  <c r="J95" i="8"/>
  <c r="J96" i="8"/>
  <c r="O96" i="8" s="1"/>
  <c r="J97" i="8"/>
  <c r="O97" i="8" s="1"/>
  <c r="J98" i="8"/>
  <c r="J99" i="8"/>
  <c r="J100" i="8"/>
  <c r="J101" i="8"/>
  <c r="O101" i="8" s="1"/>
  <c r="J102" i="8"/>
  <c r="O102" i="8" s="1"/>
  <c r="J103" i="8"/>
  <c r="O103" i="8" s="1"/>
  <c r="J104" i="8"/>
  <c r="J105" i="8"/>
  <c r="J106" i="8"/>
  <c r="O106" i="8" s="1"/>
  <c r="J107" i="8"/>
  <c r="J108" i="8"/>
  <c r="O108" i="8" s="1"/>
  <c r="J109" i="8"/>
  <c r="O109" i="8" s="1"/>
  <c r="J110" i="8"/>
  <c r="J111" i="8"/>
  <c r="J112" i="8"/>
  <c r="J113" i="8"/>
  <c r="O113" i="8" s="1"/>
  <c r="J114" i="8"/>
  <c r="J115" i="8"/>
  <c r="O115" i="8" s="1"/>
  <c r="J116" i="8"/>
  <c r="J117" i="8"/>
  <c r="J118" i="8"/>
  <c r="O118" i="8" s="1"/>
  <c r="J119" i="8"/>
  <c r="J120" i="8"/>
  <c r="O120" i="8" s="1"/>
  <c r="J121" i="8"/>
  <c r="O121" i="8" s="1"/>
  <c r="J122" i="8"/>
  <c r="J123" i="8"/>
  <c r="J124" i="8"/>
  <c r="J125" i="8"/>
  <c r="O125" i="8" s="1"/>
  <c r="J126" i="8"/>
  <c r="J127" i="8"/>
  <c r="O127" i="8" s="1"/>
  <c r="J128" i="8"/>
  <c r="J129" i="8"/>
  <c r="J130" i="8"/>
  <c r="O130" i="8" s="1"/>
  <c r="J131" i="8"/>
  <c r="J132" i="8"/>
  <c r="O132" i="8" s="1"/>
  <c r="J133" i="8"/>
  <c r="O133" i="8" s="1"/>
  <c r="J134" i="8"/>
  <c r="J135" i="8"/>
  <c r="J136" i="8"/>
  <c r="J137" i="8"/>
  <c r="O137" i="8" s="1"/>
  <c r="J138" i="8"/>
  <c r="O138" i="8" s="1"/>
  <c r="J139" i="8"/>
  <c r="O139" i="8" s="1"/>
  <c r="J140" i="8"/>
  <c r="J141" i="8"/>
  <c r="J142" i="8"/>
  <c r="O142" i="8" s="1"/>
  <c r="J143" i="8"/>
  <c r="J144" i="8"/>
  <c r="O144" i="8" s="1"/>
  <c r="J145" i="8"/>
  <c r="O145" i="8" s="1"/>
  <c r="J146" i="8"/>
  <c r="J147" i="8"/>
  <c r="J148" i="8"/>
  <c r="J149" i="8"/>
  <c r="O149" i="8" s="1"/>
  <c r="J150" i="8"/>
  <c r="O150" i="8" s="1"/>
  <c r="J151" i="8"/>
  <c r="O151" i="8" s="1"/>
  <c r="J152" i="8"/>
  <c r="J153" i="8"/>
  <c r="J154" i="8"/>
  <c r="O154" i="8" s="1"/>
  <c r="J155" i="8"/>
  <c r="J156" i="8"/>
  <c r="O156" i="8" s="1"/>
  <c r="J157" i="8"/>
  <c r="O157" i="8" s="1"/>
  <c r="J158" i="8"/>
  <c r="J159" i="8"/>
  <c r="J160" i="8"/>
  <c r="J161" i="8"/>
  <c r="O161" i="8" s="1"/>
  <c r="J162" i="8"/>
  <c r="J163" i="8"/>
  <c r="O163" i="8" s="1"/>
  <c r="J164" i="8"/>
  <c r="J165" i="8"/>
  <c r="J166" i="8"/>
  <c r="O166" i="8" s="1"/>
  <c r="J167" i="8"/>
  <c r="J168" i="8"/>
  <c r="O168" i="8" s="1"/>
  <c r="J169" i="8"/>
  <c r="O169" i="8" s="1"/>
  <c r="J170" i="8"/>
  <c r="J171" i="8"/>
  <c r="J172" i="8"/>
  <c r="J173" i="8"/>
  <c r="O173" i="8" s="1"/>
  <c r="J174" i="8"/>
  <c r="O174" i="8" s="1"/>
  <c r="J175" i="8"/>
  <c r="O175" i="8" s="1"/>
  <c r="J176" i="8"/>
  <c r="J177" i="8"/>
  <c r="J178" i="8"/>
  <c r="O178" i="8" s="1"/>
  <c r="J179" i="8"/>
  <c r="J180" i="8"/>
  <c r="O180" i="8" s="1"/>
  <c r="J181" i="8"/>
  <c r="O181" i="8" s="1"/>
  <c r="J182" i="8"/>
  <c r="O183" i="8" s="1"/>
  <c r="J183" i="8"/>
  <c r="J184" i="8"/>
  <c r="J185" i="8"/>
  <c r="O185" i="8" s="1"/>
  <c r="J186" i="8"/>
  <c r="J187" i="8"/>
  <c r="O187" i="8" s="1"/>
  <c r="J188" i="8"/>
  <c r="J189" i="8"/>
  <c r="J190" i="8"/>
  <c r="O190" i="8" s="1"/>
  <c r="J191" i="8"/>
  <c r="J192" i="8"/>
  <c r="O192" i="8" s="1"/>
  <c r="J193" i="8"/>
  <c r="O193" i="8" s="1"/>
  <c r="J194" i="8"/>
  <c r="J195" i="8"/>
  <c r="J196" i="8"/>
  <c r="J197" i="8"/>
  <c r="O197" i="8" s="1"/>
  <c r="J198" i="8"/>
  <c r="O198" i="8" s="1"/>
  <c r="J199" i="8"/>
  <c r="O199" i="8" s="1"/>
  <c r="J200" i="8"/>
  <c r="J201" i="8"/>
  <c r="J202" i="8"/>
  <c r="O202" i="8" s="1"/>
  <c r="J203" i="8"/>
  <c r="J204" i="8"/>
  <c r="O204" i="8" s="1"/>
  <c r="J205" i="8"/>
  <c r="O205" i="8" s="1"/>
  <c r="J206" i="8"/>
  <c r="J207" i="8"/>
  <c r="J208" i="8"/>
  <c r="J209" i="8"/>
  <c r="O209" i="8" s="1"/>
  <c r="J210" i="8"/>
  <c r="O210" i="8" s="1"/>
  <c r="J211" i="8"/>
  <c r="O211" i="8" s="1"/>
  <c r="J212" i="8"/>
  <c r="J213" i="8"/>
  <c r="J214" i="8"/>
  <c r="O214" i="8" s="1"/>
  <c r="J215" i="8"/>
  <c r="J216" i="8"/>
  <c r="O216" i="8" s="1"/>
  <c r="J217" i="8"/>
  <c r="O217" i="8" s="1"/>
  <c r="J218" i="8"/>
  <c r="J219" i="8"/>
  <c r="J220" i="8"/>
  <c r="J221" i="8"/>
  <c r="O221" i="8" s="1"/>
  <c r="J222" i="8"/>
  <c r="O222" i="8" s="1"/>
  <c r="J223" i="8"/>
  <c r="O223" i="8" s="1"/>
  <c r="J224" i="8"/>
  <c r="J225" i="8"/>
  <c r="J226" i="8"/>
  <c r="O226" i="8" s="1"/>
  <c r="J227" i="8"/>
  <c r="J228" i="8"/>
  <c r="O228" i="8" s="1"/>
  <c r="J229" i="8"/>
  <c r="O229" i="8" s="1"/>
  <c r="J230" i="8"/>
  <c r="J231" i="8"/>
  <c r="J232" i="8"/>
  <c r="J233" i="8"/>
  <c r="O233" i="8" s="1"/>
  <c r="J234" i="8"/>
  <c r="O234" i="8" s="1"/>
  <c r="J235" i="8"/>
  <c r="O235" i="8" s="1"/>
  <c r="J236" i="8"/>
  <c r="R2" i="8"/>
  <c r="L2" i="8"/>
  <c r="P2" i="8" s="1"/>
  <c r="L3" i="8"/>
  <c r="L4" i="8"/>
  <c r="L5" i="8"/>
  <c r="Q5" i="8" s="1"/>
  <c r="L6" i="8"/>
  <c r="Q7" i="8" s="1"/>
  <c r="L7" i="8"/>
  <c r="Q8" i="8" s="1"/>
  <c r="L8" i="8"/>
  <c r="Q9" i="8" s="1"/>
  <c r="L9" i="8"/>
  <c r="Q10" i="8" s="1"/>
  <c r="L10" i="8"/>
  <c r="Q11" i="8" s="1"/>
  <c r="L11" i="8"/>
  <c r="Q12" i="8" s="1"/>
  <c r="L12" i="8"/>
  <c r="L13" i="8"/>
  <c r="Q14" i="8" s="1"/>
  <c r="L14" i="8"/>
  <c r="Q15" i="8" s="1"/>
  <c r="L15" i="8"/>
  <c r="Q16" i="8" s="1"/>
  <c r="L16" i="8"/>
  <c r="Q17" i="8" s="1"/>
  <c r="L17" i="8"/>
  <c r="Q18" i="8" s="1"/>
  <c r="L18" i="8"/>
  <c r="Q19" i="8" s="1"/>
  <c r="L19" i="8"/>
  <c r="L20" i="8"/>
  <c r="Q21" i="8" s="1"/>
  <c r="L21" i="8"/>
  <c r="Q22" i="8" s="1"/>
  <c r="L22" i="8"/>
  <c r="Q23" i="8" s="1"/>
  <c r="L23" i="8"/>
  <c r="Q24" i="8" s="1"/>
  <c r="L24" i="8"/>
  <c r="Q25" i="8" s="1"/>
  <c r="L25" i="8"/>
  <c r="Q26" i="8" s="1"/>
  <c r="L26" i="8"/>
  <c r="Q27" i="8" s="1"/>
  <c r="L27" i="8"/>
  <c r="Q28" i="8" s="1"/>
  <c r="L28" i="8"/>
  <c r="Q29" i="8" s="1"/>
  <c r="L29" i="8"/>
  <c r="Q30" i="8" s="1"/>
  <c r="L30" i="8"/>
  <c r="Q31" i="8" s="1"/>
  <c r="L31" i="8"/>
  <c r="L32" i="8"/>
  <c r="Q33" i="8" s="1"/>
  <c r="L33" i="8"/>
  <c r="Q34" i="8" s="1"/>
  <c r="L34" i="8"/>
  <c r="Q35" i="8" s="1"/>
  <c r="L35" i="8"/>
  <c r="Q36" i="8" s="1"/>
  <c r="L36" i="8"/>
  <c r="Q37" i="8" s="1"/>
  <c r="L37" i="8"/>
  <c r="L38" i="8"/>
  <c r="Q39" i="8" s="1"/>
  <c r="L39" i="8"/>
  <c r="Q40" i="8" s="1"/>
  <c r="L40" i="8"/>
  <c r="Q41" i="8" s="1"/>
  <c r="L41" i="8"/>
  <c r="Q42" i="8" s="1"/>
  <c r="L42" i="8"/>
  <c r="Q43" i="8" s="1"/>
  <c r="L43" i="8"/>
  <c r="L44" i="8"/>
  <c r="Q45" i="8" s="1"/>
  <c r="L45" i="8"/>
  <c r="Q46" i="8" s="1"/>
  <c r="L46" i="8"/>
  <c r="Q47" i="8" s="1"/>
  <c r="L47" i="8"/>
  <c r="Q48" i="8" s="1"/>
  <c r="L48" i="8"/>
  <c r="L49" i="8"/>
  <c r="Q50" i="8" s="1"/>
  <c r="L50" i="8"/>
  <c r="Q51" i="8" s="1"/>
  <c r="L51" i="8"/>
  <c r="Q52" i="8" s="1"/>
  <c r="L52" i="8"/>
  <c r="Q53" i="8" s="1"/>
  <c r="L53" i="8"/>
  <c r="Q54" i="8" s="1"/>
  <c r="L54" i="8"/>
  <c r="Q55" i="8" s="1"/>
  <c r="L55" i="8"/>
  <c r="L56" i="8"/>
  <c r="Q57" i="8" s="1"/>
  <c r="L57" i="8"/>
  <c r="Q58" i="8" s="1"/>
  <c r="L58" i="8"/>
  <c r="Q59" i="8" s="1"/>
  <c r="L59" i="8"/>
  <c r="Q60" i="8" s="1"/>
  <c r="L60" i="8"/>
  <c r="Q61" i="8" s="1"/>
  <c r="L61" i="8"/>
  <c r="Q62" i="8" s="1"/>
  <c r="L62" i="8"/>
  <c r="Q63" i="8" s="1"/>
  <c r="L63" i="8"/>
  <c r="Q64" i="8" s="1"/>
  <c r="L64" i="8"/>
  <c r="Q65" i="8" s="1"/>
  <c r="L65" i="8"/>
  <c r="L66" i="8"/>
  <c r="Q67" i="8" s="1"/>
  <c r="L67" i="8"/>
  <c r="L68" i="8"/>
  <c r="Q69" i="8" s="1"/>
  <c r="L69" i="8"/>
  <c r="Q70" i="8" s="1"/>
  <c r="L70" i="8"/>
  <c r="Q71" i="8" s="1"/>
  <c r="L71" i="8"/>
  <c r="Q72" i="8" s="1"/>
  <c r="L72" i="8"/>
  <c r="Q73" i="8" s="1"/>
  <c r="L73" i="8"/>
  <c r="Q74" i="8" s="1"/>
  <c r="L74" i="8"/>
  <c r="Q75" i="8" s="1"/>
  <c r="L75" i="8"/>
  <c r="Q76" i="8" s="1"/>
  <c r="L76" i="8"/>
  <c r="Q77" i="8" s="1"/>
  <c r="L77" i="8"/>
  <c r="Q78" i="8" s="1"/>
  <c r="L78" i="8"/>
  <c r="Q79" i="8" s="1"/>
  <c r="L79" i="8"/>
  <c r="L80" i="8"/>
  <c r="Q81" i="8" s="1"/>
  <c r="L81" i="8"/>
  <c r="Q82" i="8" s="1"/>
  <c r="L82" i="8"/>
  <c r="L83" i="8"/>
  <c r="Q84" i="8" s="1"/>
  <c r="L84" i="8"/>
  <c r="Q85" i="8" s="1"/>
  <c r="L85" i="8"/>
  <c r="Q86" i="8" s="1"/>
  <c r="L86" i="8"/>
  <c r="Q87" i="8" s="1"/>
  <c r="L87" i="8"/>
  <c r="Q88" i="8" s="1"/>
  <c r="L88" i="8"/>
  <c r="Q89" i="8" s="1"/>
  <c r="L89" i="8"/>
  <c r="Q90" i="8" s="1"/>
  <c r="L90" i="8"/>
  <c r="Q91" i="8" s="1"/>
  <c r="L91" i="8"/>
  <c r="L92" i="8"/>
  <c r="Q93" i="8" s="1"/>
  <c r="L93" i="8"/>
  <c r="Q94" i="8" s="1"/>
  <c r="L94" i="8"/>
  <c r="Q95" i="8" s="1"/>
  <c r="L95" i="8"/>
  <c r="Q96" i="8" s="1"/>
  <c r="L96" i="8"/>
  <c r="Q97" i="8" s="1"/>
  <c r="L97" i="8"/>
  <c r="L98" i="8"/>
  <c r="Q99" i="8" s="1"/>
  <c r="L99" i="8"/>
  <c r="Q100" i="8" s="1"/>
  <c r="L100" i="8"/>
  <c r="Q101" i="8" s="1"/>
  <c r="L101" i="8"/>
  <c r="Q102" i="8" s="1"/>
  <c r="L102" i="8"/>
  <c r="Q103" i="8" s="1"/>
  <c r="L103" i="8"/>
  <c r="L104" i="8"/>
  <c r="Q105" i="8" s="1"/>
  <c r="L105" i="8"/>
  <c r="Q106" i="8" s="1"/>
  <c r="L106" i="8"/>
  <c r="Q107" i="8" s="1"/>
  <c r="L107" i="8"/>
  <c r="L108" i="8"/>
  <c r="Q109" i="8" s="1"/>
  <c r="L109" i="8"/>
  <c r="Q110" i="8" s="1"/>
  <c r="L110" i="8"/>
  <c r="Q111" i="8" s="1"/>
  <c r="L111" i="8"/>
  <c r="Q112" i="8" s="1"/>
  <c r="L112" i="8"/>
  <c r="Q113" i="8" s="1"/>
  <c r="L113" i="8"/>
  <c r="Q114" i="8" s="1"/>
  <c r="L114" i="8"/>
  <c r="Q115" i="8" s="1"/>
  <c r="L115" i="8"/>
  <c r="L116" i="8"/>
  <c r="Q117" i="8" s="1"/>
  <c r="L117" i="8"/>
  <c r="Q118" i="8" s="1"/>
  <c r="L118" i="8"/>
  <c r="Q119" i="8" s="1"/>
  <c r="L119" i="8"/>
  <c r="L120" i="8"/>
  <c r="Q121" i="8" s="1"/>
  <c r="L121" i="8"/>
  <c r="Q122" i="8" s="1"/>
  <c r="L122" i="8"/>
  <c r="Q123" i="8" s="1"/>
  <c r="L123" i="8"/>
  <c r="Q124" i="8" s="1"/>
  <c r="L124" i="8"/>
  <c r="Q125" i="8" s="1"/>
  <c r="L125" i="8"/>
  <c r="Q126" i="8" s="1"/>
  <c r="L126" i="8"/>
  <c r="Q127" i="8" s="1"/>
  <c r="L127" i="8"/>
  <c r="L128" i="8"/>
  <c r="Q129" i="8" s="1"/>
  <c r="L129" i="8"/>
  <c r="Q130" i="8" s="1"/>
  <c r="L130" i="8"/>
  <c r="Q131" i="8" s="1"/>
  <c r="L131" i="8"/>
  <c r="Q132" i="8" s="1"/>
  <c r="L132" i="8"/>
  <c r="Q133" i="8" s="1"/>
  <c r="L133" i="8"/>
  <c r="Q134" i="8" s="1"/>
  <c r="L134" i="8"/>
  <c r="Q135" i="8" s="1"/>
  <c r="L135" i="8"/>
  <c r="Q136" i="8" s="1"/>
  <c r="L136" i="8"/>
  <c r="Q137" i="8" s="1"/>
  <c r="L137" i="8"/>
  <c r="Q138" i="8" s="1"/>
  <c r="L138" i="8"/>
  <c r="Q139" i="8" s="1"/>
  <c r="L139" i="8"/>
  <c r="L140" i="8"/>
  <c r="Q141" i="8" s="1"/>
  <c r="L141" i="8"/>
  <c r="Q142" i="8" s="1"/>
  <c r="L142" i="8"/>
  <c r="Q143" i="8" s="1"/>
  <c r="L143" i="8"/>
  <c r="Q144" i="8" s="1"/>
  <c r="L144" i="8"/>
  <c r="Q145" i="8" s="1"/>
  <c r="L145" i="8"/>
  <c r="Q146" i="8" s="1"/>
  <c r="L146" i="8"/>
  <c r="Q147" i="8" s="1"/>
  <c r="L147" i="8"/>
  <c r="L148" i="8"/>
  <c r="Q149" i="8" s="1"/>
  <c r="L149" i="8"/>
  <c r="Q150" i="8" s="1"/>
  <c r="L150" i="8"/>
  <c r="Q151" i="8" s="1"/>
  <c r="L151" i="8"/>
  <c r="L152" i="8"/>
  <c r="Q153" i="8" s="1"/>
  <c r="L153" i="8"/>
  <c r="Q154" i="8" s="1"/>
  <c r="L154" i="8"/>
  <c r="Q155" i="8" s="1"/>
  <c r="L155" i="8"/>
  <c r="Q156" i="8" s="1"/>
  <c r="L156" i="8"/>
  <c r="Q157" i="8" s="1"/>
  <c r="L157" i="8"/>
  <c r="Q158" i="8" s="1"/>
  <c r="L158" i="8"/>
  <c r="Q159" i="8" s="1"/>
  <c r="L159" i="8"/>
  <c r="L160" i="8"/>
  <c r="Q161" i="8" s="1"/>
  <c r="L161" i="8"/>
  <c r="Q162" i="8" s="1"/>
  <c r="L162" i="8"/>
  <c r="Q163" i="8" s="1"/>
  <c r="L163" i="8"/>
  <c r="L164" i="8"/>
  <c r="Q165" i="8" s="1"/>
  <c r="L165" i="8"/>
  <c r="Q166" i="8" s="1"/>
  <c r="L166" i="8"/>
  <c r="Q167" i="8" s="1"/>
  <c r="L167" i="8"/>
  <c r="Q168" i="8" s="1"/>
  <c r="L168" i="8"/>
  <c r="Q169" i="8" s="1"/>
  <c r="L169" i="8"/>
  <c r="Q170" i="8" s="1"/>
  <c r="L170" i="8"/>
  <c r="Q171" i="8" s="1"/>
  <c r="L171" i="8"/>
  <c r="Q172" i="8" s="1"/>
  <c r="L172" i="8"/>
  <c r="Q173" i="8" s="1"/>
  <c r="L173" i="8"/>
  <c r="L174" i="8"/>
  <c r="Q175" i="8" s="1"/>
  <c r="L175" i="8"/>
  <c r="L176" i="8"/>
  <c r="Q177" i="8" s="1"/>
  <c r="L177" i="8"/>
  <c r="Q178" i="8" s="1"/>
  <c r="L178" i="8"/>
  <c r="Q179" i="8" s="1"/>
  <c r="L179" i="8"/>
  <c r="Q180" i="8" s="1"/>
  <c r="L180" i="8"/>
  <c r="Q181" i="8" s="1"/>
  <c r="L181" i="8"/>
  <c r="Q182" i="8" s="1"/>
  <c r="L182" i="8"/>
  <c r="Q183" i="8" s="1"/>
  <c r="L183" i="8"/>
  <c r="Q184" i="8" s="1"/>
  <c r="L184" i="8"/>
  <c r="L185" i="8"/>
  <c r="Q186" i="8" s="1"/>
  <c r="L186" i="8"/>
  <c r="Q187" i="8" s="1"/>
  <c r="L187" i="8"/>
  <c r="L188" i="8"/>
  <c r="Q189" i="8" s="1"/>
  <c r="L189" i="8"/>
  <c r="Q190" i="8" s="1"/>
  <c r="L190" i="8"/>
  <c r="Q191" i="8" s="1"/>
  <c r="L191" i="8"/>
  <c r="Q192" i="8" s="1"/>
  <c r="L192" i="8"/>
  <c r="Q193" i="8" s="1"/>
  <c r="L193" i="8"/>
  <c r="Q194" i="8" s="1"/>
  <c r="L194" i="8"/>
  <c r="Q195" i="8" s="1"/>
  <c r="L195" i="8"/>
  <c r="Q196" i="8" s="1"/>
  <c r="L196" i="8"/>
  <c r="Q197" i="8" s="1"/>
  <c r="L197" i="8"/>
  <c r="Q198" i="8" s="1"/>
  <c r="L198" i="8"/>
  <c r="Q199" i="8" s="1"/>
  <c r="L199" i="8"/>
  <c r="L200" i="8"/>
  <c r="Q201" i="8" s="1"/>
  <c r="L201" i="8"/>
  <c r="Q202" i="8" s="1"/>
  <c r="L202" i="8"/>
  <c r="Q203" i="8" s="1"/>
  <c r="L203" i="8"/>
  <c r="L204" i="8"/>
  <c r="Q205" i="8" s="1"/>
  <c r="L205" i="8"/>
  <c r="Q206" i="8" s="1"/>
  <c r="L206" i="8"/>
  <c r="Q207" i="8" s="1"/>
  <c r="L207" i="8"/>
  <c r="Q208" i="8" s="1"/>
  <c r="L208" i="8"/>
  <c r="Q209" i="8" s="1"/>
  <c r="L209" i="8"/>
  <c r="Q210" i="8" s="1"/>
  <c r="L210" i="8"/>
  <c r="Q211" i="8" s="1"/>
  <c r="L211" i="8"/>
  <c r="L212" i="8"/>
  <c r="Q213" i="8" s="1"/>
  <c r="L213" i="8"/>
  <c r="Q214" i="8" s="1"/>
  <c r="L214" i="8"/>
  <c r="Q215" i="8" s="1"/>
  <c r="L215" i="8"/>
  <c r="Q216" i="8" s="1"/>
  <c r="L216" i="8"/>
  <c r="Q217" i="8" s="1"/>
  <c r="L217" i="8"/>
  <c r="Q218" i="8" s="1"/>
  <c r="L218" i="8"/>
  <c r="Q219" i="8" s="1"/>
  <c r="L219" i="8"/>
  <c r="L220" i="8"/>
  <c r="Q221" i="8" s="1"/>
  <c r="L221" i="8"/>
  <c r="Q222" i="8" s="1"/>
  <c r="L222" i="8"/>
  <c r="Q223" i="8" s="1"/>
  <c r="L223" i="8"/>
  <c r="L224" i="8"/>
  <c r="Q225" i="8" s="1"/>
  <c r="L225" i="8"/>
  <c r="Q226" i="8" s="1"/>
  <c r="L226" i="8"/>
  <c r="Q227" i="8" s="1"/>
  <c r="L227" i="8"/>
  <c r="Q228" i="8" s="1"/>
  <c r="L228" i="8"/>
  <c r="Q229" i="8" s="1"/>
  <c r="L229" i="8"/>
  <c r="L230" i="8"/>
  <c r="Q231" i="8" s="1"/>
  <c r="L231" i="8"/>
  <c r="Q232" i="8" s="1"/>
  <c r="L232" i="8"/>
  <c r="Q233" i="8" s="1"/>
  <c r="L233" i="8"/>
  <c r="Q234" i="8" s="1"/>
  <c r="L234" i="8"/>
  <c r="Q235" i="8" s="1"/>
  <c r="L235" i="8"/>
  <c r="L236" i="8"/>
  <c r="G236" i="8"/>
  <c r="H236" i="8" s="1"/>
  <c r="K236" i="8" s="1"/>
  <c r="G235" i="8"/>
  <c r="H235" i="8" s="1"/>
  <c r="K235" i="8" s="1"/>
  <c r="G234" i="8"/>
  <c r="H234" i="8" s="1"/>
  <c r="K234" i="8" s="1"/>
  <c r="G233" i="8"/>
  <c r="H233" i="8" s="1"/>
  <c r="K233" i="8" s="1"/>
  <c r="G232" i="8"/>
  <c r="H232" i="8" s="1"/>
  <c r="K232" i="8" s="1"/>
  <c r="G231" i="8"/>
  <c r="H231" i="8" s="1"/>
  <c r="K231" i="8" s="1"/>
  <c r="G230" i="8"/>
  <c r="H230" i="8" s="1"/>
  <c r="K230" i="8" s="1"/>
  <c r="G229" i="8"/>
  <c r="H229" i="8" s="1"/>
  <c r="K229" i="8" s="1"/>
  <c r="G228" i="8"/>
  <c r="H228" i="8" s="1"/>
  <c r="K228" i="8" s="1"/>
  <c r="G227" i="8"/>
  <c r="H227" i="8" s="1"/>
  <c r="K227" i="8" s="1"/>
  <c r="G226" i="8"/>
  <c r="H226" i="8" s="1"/>
  <c r="K226" i="8" s="1"/>
  <c r="G225" i="8"/>
  <c r="H225" i="8" s="1"/>
  <c r="K225" i="8" s="1"/>
  <c r="G224" i="8"/>
  <c r="H224" i="8" s="1"/>
  <c r="K224" i="8" s="1"/>
  <c r="G223" i="8"/>
  <c r="H223" i="8" s="1"/>
  <c r="K223" i="8" s="1"/>
  <c r="G222" i="8"/>
  <c r="H222" i="8" s="1"/>
  <c r="K222" i="8" s="1"/>
  <c r="G221" i="8"/>
  <c r="H221" i="8" s="1"/>
  <c r="K221" i="8" s="1"/>
  <c r="G220" i="8"/>
  <c r="H220" i="8" s="1"/>
  <c r="K220" i="8" s="1"/>
  <c r="G219" i="8"/>
  <c r="H219" i="8" s="1"/>
  <c r="K219" i="8" s="1"/>
  <c r="G218" i="8"/>
  <c r="H218" i="8" s="1"/>
  <c r="K218" i="8" s="1"/>
  <c r="G217" i="8"/>
  <c r="H217" i="8" s="1"/>
  <c r="K217" i="8" s="1"/>
  <c r="G216" i="8"/>
  <c r="H216" i="8" s="1"/>
  <c r="K216" i="8" s="1"/>
  <c r="G215" i="8"/>
  <c r="H215" i="8" s="1"/>
  <c r="K215" i="8" s="1"/>
  <c r="G214" i="8"/>
  <c r="H214" i="8" s="1"/>
  <c r="K214" i="8" s="1"/>
  <c r="G213" i="8"/>
  <c r="H213" i="8" s="1"/>
  <c r="K213" i="8" s="1"/>
  <c r="G212" i="8"/>
  <c r="H212" i="8" s="1"/>
  <c r="K212" i="8" s="1"/>
  <c r="G211" i="8"/>
  <c r="H211" i="8" s="1"/>
  <c r="K211" i="8" s="1"/>
  <c r="G210" i="8"/>
  <c r="H210" i="8" s="1"/>
  <c r="K210" i="8" s="1"/>
  <c r="G209" i="8"/>
  <c r="H209" i="8" s="1"/>
  <c r="K209" i="8" s="1"/>
  <c r="G208" i="8"/>
  <c r="H208" i="8" s="1"/>
  <c r="K208" i="8" s="1"/>
  <c r="G207" i="8"/>
  <c r="H207" i="8" s="1"/>
  <c r="K207" i="8" s="1"/>
  <c r="G206" i="8"/>
  <c r="H206" i="8" s="1"/>
  <c r="K206" i="8" s="1"/>
  <c r="G205" i="8"/>
  <c r="H205" i="8" s="1"/>
  <c r="K205" i="8" s="1"/>
  <c r="G204" i="8"/>
  <c r="H204" i="8" s="1"/>
  <c r="K204" i="8" s="1"/>
  <c r="G203" i="8"/>
  <c r="H203" i="8" s="1"/>
  <c r="K203" i="8" s="1"/>
  <c r="G202" i="8"/>
  <c r="H202" i="8" s="1"/>
  <c r="K202" i="8" s="1"/>
  <c r="G201" i="8"/>
  <c r="H201" i="8" s="1"/>
  <c r="K201" i="8" s="1"/>
  <c r="G200" i="8"/>
  <c r="H200" i="8" s="1"/>
  <c r="K200" i="8" s="1"/>
  <c r="G199" i="8"/>
  <c r="H199" i="8" s="1"/>
  <c r="K199" i="8" s="1"/>
  <c r="G198" i="8"/>
  <c r="H198" i="8" s="1"/>
  <c r="K198" i="8" s="1"/>
  <c r="G197" i="8"/>
  <c r="H197" i="8" s="1"/>
  <c r="K197" i="8" s="1"/>
  <c r="G196" i="8"/>
  <c r="H196" i="8" s="1"/>
  <c r="K196" i="8" s="1"/>
  <c r="G195" i="8"/>
  <c r="H195" i="8" s="1"/>
  <c r="K195" i="8" s="1"/>
  <c r="G194" i="8"/>
  <c r="H194" i="8" s="1"/>
  <c r="K194" i="8" s="1"/>
  <c r="G193" i="8"/>
  <c r="H193" i="8" s="1"/>
  <c r="K193" i="8" s="1"/>
  <c r="G192" i="8"/>
  <c r="H192" i="8" s="1"/>
  <c r="K192" i="8" s="1"/>
  <c r="G191" i="8"/>
  <c r="H191" i="8" s="1"/>
  <c r="K191" i="8" s="1"/>
  <c r="G190" i="8"/>
  <c r="H190" i="8" s="1"/>
  <c r="K190" i="8" s="1"/>
  <c r="G189" i="8"/>
  <c r="H189" i="8" s="1"/>
  <c r="K189" i="8" s="1"/>
  <c r="G188" i="8"/>
  <c r="H188" i="8" s="1"/>
  <c r="K188" i="8" s="1"/>
  <c r="G187" i="8"/>
  <c r="H187" i="8" s="1"/>
  <c r="K187" i="8" s="1"/>
  <c r="G186" i="8"/>
  <c r="H186" i="8" s="1"/>
  <c r="K186" i="8" s="1"/>
  <c r="G185" i="8"/>
  <c r="H185" i="8" s="1"/>
  <c r="K185" i="8" s="1"/>
  <c r="G184" i="8"/>
  <c r="H184" i="8" s="1"/>
  <c r="K184" i="8" s="1"/>
  <c r="G183" i="8"/>
  <c r="H183" i="8" s="1"/>
  <c r="K183" i="8" s="1"/>
  <c r="G182" i="8"/>
  <c r="H182" i="8" s="1"/>
  <c r="K182" i="8" s="1"/>
  <c r="G181" i="8"/>
  <c r="H181" i="8" s="1"/>
  <c r="K181" i="8" s="1"/>
  <c r="G180" i="8"/>
  <c r="H180" i="8" s="1"/>
  <c r="K180" i="8" s="1"/>
  <c r="G179" i="8"/>
  <c r="H179" i="8" s="1"/>
  <c r="K179" i="8" s="1"/>
  <c r="G178" i="8"/>
  <c r="H178" i="8" s="1"/>
  <c r="K178" i="8" s="1"/>
  <c r="G177" i="8"/>
  <c r="H177" i="8" s="1"/>
  <c r="K177" i="8" s="1"/>
  <c r="G176" i="8"/>
  <c r="H176" i="8" s="1"/>
  <c r="K176" i="8" s="1"/>
  <c r="G175" i="8"/>
  <c r="H175" i="8" s="1"/>
  <c r="K175" i="8" s="1"/>
  <c r="G174" i="8"/>
  <c r="H174" i="8" s="1"/>
  <c r="K174" i="8" s="1"/>
  <c r="G173" i="8"/>
  <c r="H173" i="8" s="1"/>
  <c r="K173" i="8" s="1"/>
  <c r="G172" i="8"/>
  <c r="H172" i="8" s="1"/>
  <c r="K172" i="8" s="1"/>
  <c r="G171" i="8"/>
  <c r="H171" i="8" s="1"/>
  <c r="K171" i="8" s="1"/>
  <c r="G170" i="8"/>
  <c r="H170" i="8" s="1"/>
  <c r="K170" i="8" s="1"/>
  <c r="G169" i="8"/>
  <c r="H169" i="8" s="1"/>
  <c r="K169" i="8" s="1"/>
  <c r="G168" i="8"/>
  <c r="H168" i="8" s="1"/>
  <c r="K168" i="8" s="1"/>
  <c r="G167" i="8"/>
  <c r="H167" i="8" s="1"/>
  <c r="K167" i="8" s="1"/>
  <c r="G166" i="8"/>
  <c r="H166" i="8" s="1"/>
  <c r="K166" i="8" s="1"/>
  <c r="G165" i="8"/>
  <c r="H165" i="8" s="1"/>
  <c r="K165" i="8" s="1"/>
  <c r="G164" i="8"/>
  <c r="H164" i="8" s="1"/>
  <c r="K164" i="8" s="1"/>
  <c r="G163" i="8"/>
  <c r="H163" i="8" s="1"/>
  <c r="K163" i="8" s="1"/>
  <c r="G162" i="8"/>
  <c r="H162" i="8" s="1"/>
  <c r="K162" i="8" s="1"/>
  <c r="G161" i="8"/>
  <c r="H161" i="8" s="1"/>
  <c r="K161" i="8" s="1"/>
  <c r="G160" i="8"/>
  <c r="H160" i="8" s="1"/>
  <c r="K160" i="8" s="1"/>
  <c r="G159" i="8"/>
  <c r="H159" i="8" s="1"/>
  <c r="K159" i="8" s="1"/>
  <c r="G158" i="8"/>
  <c r="H158" i="8" s="1"/>
  <c r="K158" i="8" s="1"/>
  <c r="G157" i="8"/>
  <c r="H157" i="8" s="1"/>
  <c r="K157" i="8" s="1"/>
  <c r="G156" i="8"/>
  <c r="H156" i="8" s="1"/>
  <c r="K156" i="8" s="1"/>
  <c r="G155" i="8"/>
  <c r="H155" i="8" s="1"/>
  <c r="K155" i="8" s="1"/>
  <c r="G154" i="8"/>
  <c r="H154" i="8" s="1"/>
  <c r="K154" i="8" s="1"/>
  <c r="G153" i="8"/>
  <c r="H153" i="8" s="1"/>
  <c r="K153" i="8" s="1"/>
  <c r="G152" i="8"/>
  <c r="H152" i="8" s="1"/>
  <c r="K152" i="8" s="1"/>
  <c r="G151" i="8"/>
  <c r="H151" i="8" s="1"/>
  <c r="K151" i="8" s="1"/>
  <c r="G150" i="8"/>
  <c r="H150" i="8" s="1"/>
  <c r="K150" i="8" s="1"/>
  <c r="G149" i="8"/>
  <c r="H149" i="8" s="1"/>
  <c r="K149" i="8" s="1"/>
  <c r="G148" i="8"/>
  <c r="H148" i="8" s="1"/>
  <c r="K148" i="8" s="1"/>
  <c r="G147" i="8"/>
  <c r="H147" i="8" s="1"/>
  <c r="K147" i="8" s="1"/>
  <c r="G146" i="8"/>
  <c r="H146" i="8" s="1"/>
  <c r="K146" i="8" s="1"/>
  <c r="G145" i="8"/>
  <c r="H145" i="8" s="1"/>
  <c r="K145" i="8" s="1"/>
  <c r="G144" i="8"/>
  <c r="H144" i="8" s="1"/>
  <c r="K144" i="8" s="1"/>
  <c r="G143" i="8"/>
  <c r="H143" i="8" s="1"/>
  <c r="K143" i="8" s="1"/>
  <c r="G142" i="8"/>
  <c r="H142" i="8" s="1"/>
  <c r="K142" i="8" s="1"/>
  <c r="G141" i="8"/>
  <c r="H141" i="8" s="1"/>
  <c r="K141" i="8" s="1"/>
  <c r="G140" i="8"/>
  <c r="H140" i="8" s="1"/>
  <c r="K140" i="8" s="1"/>
  <c r="G139" i="8"/>
  <c r="H139" i="8" s="1"/>
  <c r="K139" i="8" s="1"/>
  <c r="G138" i="8"/>
  <c r="H138" i="8" s="1"/>
  <c r="K138" i="8" s="1"/>
  <c r="G137" i="8"/>
  <c r="H137" i="8" s="1"/>
  <c r="K137" i="8" s="1"/>
  <c r="G136" i="8"/>
  <c r="H136" i="8" s="1"/>
  <c r="K136" i="8" s="1"/>
  <c r="G135" i="8"/>
  <c r="H135" i="8" s="1"/>
  <c r="K135" i="8" s="1"/>
  <c r="G134" i="8"/>
  <c r="H134" i="8" s="1"/>
  <c r="K134" i="8" s="1"/>
  <c r="G133" i="8"/>
  <c r="H133" i="8" s="1"/>
  <c r="K133" i="8" s="1"/>
  <c r="G132" i="8"/>
  <c r="H132" i="8" s="1"/>
  <c r="K132" i="8" s="1"/>
  <c r="G131" i="8"/>
  <c r="H131" i="8" s="1"/>
  <c r="K131" i="8" s="1"/>
  <c r="G130" i="8"/>
  <c r="H130" i="8" s="1"/>
  <c r="K130" i="8" s="1"/>
  <c r="G129" i="8"/>
  <c r="H129" i="8" s="1"/>
  <c r="K129" i="8" s="1"/>
  <c r="G128" i="8"/>
  <c r="H128" i="8" s="1"/>
  <c r="K128" i="8" s="1"/>
  <c r="G127" i="8"/>
  <c r="H127" i="8" s="1"/>
  <c r="K127" i="8" s="1"/>
  <c r="G126" i="8"/>
  <c r="H126" i="8" s="1"/>
  <c r="K126" i="8" s="1"/>
  <c r="G125" i="8"/>
  <c r="H125" i="8" s="1"/>
  <c r="K125" i="8" s="1"/>
  <c r="G124" i="8"/>
  <c r="H124" i="8" s="1"/>
  <c r="K124" i="8" s="1"/>
  <c r="G123" i="8"/>
  <c r="H123" i="8" s="1"/>
  <c r="K123" i="8" s="1"/>
  <c r="G122" i="8"/>
  <c r="H122" i="8" s="1"/>
  <c r="K122" i="8" s="1"/>
  <c r="G121" i="8"/>
  <c r="H121" i="8" s="1"/>
  <c r="K121" i="8" s="1"/>
  <c r="G120" i="8"/>
  <c r="H120" i="8" s="1"/>
  <c r="K120" i="8" s="1"/>
  <c r="G119" i="8"/>
  <c r="H119" i="8" s="1"/>
  <c r="K119" i="8" s="1"/>
  <c r="G118" i="8"/>
  <c r="H118" i="8" s="1"/>
  <c r="K118" i="8" s="1"/>
  <c r="G117" i="8"/>
  <c r="H117" i="8" s="1"/>
  <c r="K117" i="8" s="1"/>
  <c r="G116" i="8"/>
  <c r="H116" i="8" s="1"/>
  <c r="K116" i="8" s="1"/>
  <c r="G115" i="8"/>
  <c r="H115" i="8" s="1"/>
  <c r="K115" i="8" s="1"/>
  <c r="G114" i="8"/>
  <c r="H114" i="8" s="1"/>
  <c r="K114" i="8" s="1"/>
  <c r="G113" i="8"/>
  <c r="H113" i="8" s="1"/>
  <c r="K113" i="8" s="1"/>
  <c r="G112" i="8"/>
  <c r="H112" i="8" s="1"/>
  <c r="K112" i="8" s="1"/>
  <c r="G111" i="8"/>
  <c r="H111" i="8" s="1"/>
  <c r="K111" i="8" s="1"/>
  <c r="G110" i="8"/>
  <c r="H110" i="8" s="1"/>
  <c r="K110" i="8" s="1"/>
  <c r="G109" i="8"/>
  <c r="H109" i="8" s="1"/>
  <c r="K109" i="8" s="1"/>
  <c r="G108" i="8"/>
  <c r="H108" i="8" s="1"/>
  <c r="K108" i="8" s="1"/>
  <c r="G107" i="8"/>
  <c r="H107" i="8" s="1"/>
  <c r="K107" i="8" s="1"/>
  <c r="G106" i="8"/>
  <c r="H106" i="8" s="1"/>
  <c r="K106" i="8" s="1"/>
  <c r="G105" i="8"/>
  <c r="H105" i="8" s="1"/>
  <c r="K105" i="8" s="1"/>
  <c r="G104" i="8"/>
  <c r="H104" i="8" s="1"/>
  <c r="K104" i="8" s="1"/>
  <c r="G103" i="8"/>
  <c r="H103" i="8" s="1"/>
  <c r="K103" i="8" s="1"/>
  <c r="G102" i="8"/>
  <c r="H102" i="8" s="1"/>
  <c r="K102" i="8" s="1"/>
  <c r="G101" i="8"/>
  <c r="H101" i="8" s="1"/>
  <c r="K101" i="8" s="1"/>
  <c r="G100" i="8"/>
  <c r="H100" i="8" s="1"/>
  <c r="K100" i="8" s="1"/>
  <c r="G99" i="8"/>
  <c r="H99" i="8" s="1"/>
  <c r="K99" i="8" s="1"/>
  <c r="G98" i="8"/>
  <c r="H98" i="8" s="1"/>
  <c r="K98" i="8" s="1"/>
  <c r="G97" i="8"/>
  <c r="H97" i="8" s="1"/>
  <c r="K97" i="8" s="1"/>
  <c r="G96" i="8"/>
  <c r="H96" i="8" s="1"/>
  <c r="K96" i="8" s="1"/>
  <c r="G95" i="8"/>
  <c r="H95" i="8" s="1"/>
  <c r="K95" i="8" s="1"/>
  <c r="G94" i="8"/>
  <c r="H94" i="8" s="1"/>
  <c r="K94" i="8" s="1"/>
  <c r="G93" i="8"/>
  <c r="H93" i="8" s="1"/>
  <c r="K93" i="8" s="1"/>
  <c r="G92" i="8"/>
  <c r="H92" i="8" s="1"/>
  <c r="K92" i="8" s="1"/>
  <c r="G91" i="8"/>
  <c r="H91" i="8" s="1"/>
  <c r="K91" i="8" s="1"/>
  <c r="G90" i="8"/>
  <c r="H90" i="8" s="1"/>
  <c r="K90" i="8" s="1"/>
  <c r="G89" i="8"/>
  <c r="H89" i="8" s="1"/>
  <c r="K89" i="8" s="1"/>
  <c r="G88" i="8"/>
  <c r="H88" i="8" s="1"/>
  <c r="K88" i="8" s="1"/>
  <c r="G87" i="8"/>
  <c r="H87" i="8" s="1"/>
  <c r="K87" i="8" s="1"/>
  <c r="G86" i="8"/>
  <c r="H86" i="8" s="1"/>
  <c r="K86" i="8" s="1"/>
  <c r="G85" i="8"/>
  <c r="H85" i="8" s="1"/>
  <c r="K85" i="8" s="1"/>
  <c r="G84" i="8"/>
  <c r="H84" i="8" s="1"/>
  <c r="K84" i="8" s="1"/>
  <c r="G83" i="8"/>
  <c r="H83" i="8" s="1"/>
  <c r="K83" i="8" s="1"/>
  <c r="G82" i="8"/>
  <c r="H82" i="8" s="1"/>
  <c r="K82" i="8" s="1"/>
  <c r="G81" i="8"/>
  <c r="H81" i="8" s="1"/>
  <c r="K81" i="8" s="1"/>
  <c r="G80" i="8"/>
  <c r="H80" i="8" s="1"/>
  <c r="K80" i="8" s="1"/>
  <c r="G79" i="8"/>
  <c r="H79" i="8" s="1"/>
  <c r="K79" i="8" s="1"/>
  <c r="G78" i="8"/>
  <c r="H78" i="8" s="1"/>
  <c r="K78" i="8" s="1"/>
  <c r="G77" i="8"/>
  <c r="H77" i="8" s="1"/>
  <c r="K77" i="8" s="1"/>
  <c r="G76" i="8"/>
  <c r="H76" i="8" s="1"/>
  <c r="K76" i="8" s="1"/>
  <c r="G75" i="8"/>
  <c r="H75" i="8" s="1"/>
  <c r="K75" i="8" s="1"/>
  <c r="G74" i="8"/>
  <c r="H74" i="8" s="1"/>
  <c r="K74" i="8" s="1"/>
  <c r="G73" i="8"/>
  <c r="H73" i="8" s="1"/>
  <c r="K73" i="8" s="1"/>
  <c r="G72" i="8"/>
  <c r="H72" i="8" s="1"/>
  <c r="K72" i="8" s="1"/>
  <c r="G71" i="8"/>
  <c r="H71" i="8" s="1"/>
  <c r="K71" i="8" s="1"/>
  <c r="G70" i="8"/>
  <c r="H70" i="8" s="1"/>
  <c r="K70" i="8" s="1"/>
  <c r="G69" i="8"/>
  <c r="H69" i="8" s="1"/>
  <c r="K69" i="8" s="1"/>
  <c r="G68" i="8"/>
  <c r="H68" i="8" s="1"/>
  <c r="K68" i="8" s="1"/>
  <c r="G67" i="8"/>
  <c r="H67" i="8" s="1"/>
  <c r="K67" i="8" s="1"/>
  <c r="G66" i="8"/>
  <c r="H66" i="8" s="1"/>
  <c r="K66" i="8" s="1"/>
  <c r="G65" i="8"/>
  <c r="H65" i="8" s="1"/>
  <c r="K65" i="8" s="1"/>
  <c r="G64" i="8"/>
  <c r="H64" i="8" s="1"/>
  <c r="K64" i="8" s="1"/>
  <c r="G63" i="8"/>
  <c r="H63" i="8" s="1"/>
  <c r="K63" i="8" s="1"/>
  <c r="G62" i="8"/>
  <c r="H62" i="8" s="1"/>
  <c r="K62" i="8" s="1"/>
  <c r="G61" i="8"/>
  <c r="H61" i="8" s="1"/>
  <c r="K61" i="8" s="1"/>
  <c r="G60" i="8"/>
  <c r="H60" i="8" s="1"/>
  <c r="K60" i="8" s="1"/>
  <c r="G59" i="8"/>
  <c r="H59" i="8" s="1"/>
  <c r="K59" i="8" s="1"/>
  <c r="G58" i="8"/>
  <c r="H58" i="8" s="1"/>
  <c r="K58" i="8" s="1"/>
  <c r="G57" i="8"/>
  <c r="H57" i="8" s="1"/>
  <c r="K57" i="8" s="1"/>
  <c r="G56" i="8"/>
  <c r="H56" i="8" s="1"/>
  <c r="K56" i="8" s="1"/>
  <c r="G55" i="8"/>
  <c r="H55" i="8" s="1"/>
  <c r="K55" i="8" s="1"/>
  <c r="G54" i="8"/>
  <c r="H54" i="8" s="1"/>
  <c r="K54" i="8" s="1"/>
  <c r="G53" i="8"/>
  <c r="H53" i="8" s="1"/>
  <c r="K53" i="8" s="1"/>
  <c r="G52" i="8"/>
  <c r="H52" i="8" s="1"/>
  <c r="K52" i="8" s="1"/>
  <c r="G51" i="8"/>
  <c r="H51" i="8" s="1"/>
  <c r="K51" i="8" s="1"/>
  <c r="G50" i="8"/>
  <c r="H50" i="8" s="1"/>
  <c r="K50" i="8" s="1"/>
  <c r="G49" i="8"/>
  <c r="H49" i="8" s="1"/>
  <c r="K49" i="8" s="1"/>
  <c r="G48" i="8"/>
  <c r="H48" i="8" s="1"/>
  <c r="K48" i="8" s="1"/>
  <c r="G47" i="8"/>
  <c r="H47" i="8" s="1"/>
  <c r="K47" i="8" s="1"/>
  <c r="G46" i="8"/>
  <c r="H46" i="8" s="1"/>
  <c r="K46" i="8" s="1"/>
  <c r="G45" i="8"/>
  <c r="H45" i="8" s="1"/>
  <c r="K45" i="8" s="1"/>
  <c r="G44" i="8"/>
  <c r="H44" i="8" s="1"/>
  <c r="K44" i="8" s="1"/>
  <c r="G43" i="8"/>
  <c r="H43" i="8" s="1"/>
  <c r="K43" i="8" s="1"/>
  <c r="G42" i="8"/>
  <c r="H42" i="8" s="1"/>
  <c r="K42" i="8" s="1"/>
  <c r="G41" i="8"/>
  <c r="H41" i="8" s="1"/>
  <c r="K41" i="8" s="1"/>
  <c r="G40" i="8"/>
  <c r="H40" i="8" s="1"/>
  <c r="K40" i="8" s="1"/>
  <c r="G39" i="8"/>
  <c r="H39" i="8" s="1"/>
  <c r="K39" i="8" s="1"/>
  <c r="G38" i="8"/>
  <c r="H38" i="8" s="1"/>
  <c r="K38" i="8" s="1"/>
  <c r="G37" i="8"/>
  <c r="H37" i="8" s="1"/>
  <c r="K37" i="8" s="1"/>
  <c r="G36" i="8"/>
  <c r="H36" i="8" s="1"/>
  <c r="K36" i="8" s="1"/>
  <c r="G35" i="8"/>
  <c r="H35" i="8" s="1"/>
  <c r="K35" i="8" s="1"/>
  <c r="G34" i="8"/>
  <c r="H34" i="8" s="1"/>
  <c r="K34" i="8" s="1"/>
  <c r="G33" i="8"/>
  <c r="H33" i="8" s="1"/>
  <c r="K33" i="8" s="1"/>
  <c r="G32" i="8"/>
  <c r="H32" i="8" s="1"/>
  <c r="K32" i="8" s="1"/>
  <c r="G31" i="8"/>
  <c r="H31" i="8" s="1"/>
  <c r="K31" i="8" s="1"/>
  <c r="G30" i="8"/>
  <c r="H30" i="8" s="1"/>
  <c r="K30" i="8" s="1"/>
  <c r="G29" i="8"/>
  <c r="H29" i="8" s="1"/>
  <c r="K29" i="8" s="1"/>
  <c r="G28" i="8"/>
  <c r="H28" i="8" s="1"/>
  <c r="K28" i="8" s="1"/>
  <c r="G27" i="8"/>
  <c r="H27" i="8" s="1"/>
  <c r="K27" i="8" s="1"/>
  <c r="G26" i="8"/>
  <c r="H26" i="8" s="1"/>
  <c r="K26" i="8" s="1"/>
  <c r="G25" i="8"/>
  <c r="H25" i="8" s="1"/>
  <c r="K25" i="8" s="1"/>
  <c r="G24" i="8"/>
  <c r="H24" i="8" s="1"/>
  <c r="K24" i="8" s="1"/>
  <c r="G23" i="8"/>
  <c r="H23" i="8" s="1"/>
  <c r="K23" i="8" s="1"/>
  <c r="G22" i="8"/>
  <c r="H22" i="8" s="1"/>
  <c r="K22" i="8" s="1"/>
  <c r="G21" i="8"/>
  <c r="H21" i="8" s="1"/>
  <c r="K21" i="8" s="1"/>
  <c r="G20" i="8"/>
  <c r="H20" i="8" s="1"/>
  <c r="K20" i="8" s="1"/>
  <c r="G19" i="8"/>
  <c r="H19" i="8" s="1"/>
  <c r="K19" i="8" s="1"/>
  <c r="G18" i="8"/>
  <c r="H18" i="8" s="1"/>
  <c r="K18" i="8" s="1"/>
  <c r="G17" i="8"/>
  <c r="H17" i="8" s="1"/>
  <c r="K17" i="8" s="1"/>
  <c r="G16" i="8"/>
  <c r="H16" i="8" s="1"/>
  <c r="K16" i="8" s="1"/>
  <c r="G15" i="8"/>
  <c r="H15" i="8" s="1"/>
  <c r="K15" i="8" s="1"/>
  <c r="G14" i="8"/>
  <c r="H14" i="8" s="1"/>
  <c r="K14" i="8" s="1"/>
  <c r="G13" i="8"/>
  <c r="H13" i="8" s="1"/>
  <c r="K13" i="8" s="1"/>
  <c r="G12" i="8"/>
  <c r="H12" i="8" s="1"/>
  <c r="K12" i="8" s="1"/>
  <c r="G11" i="8"/>
  <c r="H11" i="8" s="1"/>
  <c r="K11" i="8" s="1"/>
  <c r="G10" i="8"/>
  <c r="H10" i="8" s="1"/>
  <c r="K10" i="8" s="1"/>
  <c r="G9" i="8"/>
  <c r="H9" i="8" s="1"/>
  <c r="K9" i="8" s="1"/>
  <c r="G8" i="8"/>
  <c r="H8" i="8" s="1"/>
  <c r="K8" i="8" s="1"/>
  <c r="G7" i="8"/>
  <c r="H7" i="8" s="1"/>
  <c r="K7" i="8" s="1"/>
  <c r="G6" i="8"/>
  <c r="H6" i="8" s="1"/>
  <c r="K6" i="8" s="1"/>
  <c r="G5" i="8"/>
  <c r="H5" i="8" s="1"/>
  <c r="K5" i="8" s="1"/>
  <c r="G4" i="8"/>
  <c r="H4" i="8" s="1"/>
  <c r="K4" i="8" s="1"/>
  <c r="G3" i="8"/>
  <c r="H3" i="8" s="1"/>
  <c r="K3" i="8" s="1"/>
  <c r="G2" i="8"/>
  <c r="H2" i="8" s="1"/>
  <c r="K2" i="8" s="1"/>
  <c r="J12" i="7"/>
  <c r="J13" i="7" s="1"/>
  <c r="J14" i="7" s="1"/>
  <c r="J15" i="7" s="1"/>
  <c r="J16" i="7" s="1"/>
  <c r="J17" i="7" s="1"/>
  <c r="J18" i="7"/>
  <c r="J19" i="7"/>
  <c r="J20" i="7" s="1"/>
  <c r="J21" i="7" s="1"/>
  <c r="J22" i="7" s="1"/>
  <c r="J29" i="7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/>
  <c r="J50" i="7" s="1"/>
  <c r="J63" i="7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K86" i="7" s="1"/>
  <c r="J87" i="7"/>
  <c r="J88" i="7" s="1"/>
  <c r="J89" i="7" s="1"/>
  <c r="J90" i="7" s="1"/>
  <c r="J91" i="7" s="1"/>
  <c r="J92" i="7" s="1"/>
  <c r="J93" i="7" s="1"/>
  <c r="K93" i="7" s="1"/>
  <c r="J94" i="7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K128" i="7" s="1"/>
  <c r="J129" i="7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/>
  <c r="J152" i="7"/>
  <c r="J153" i="7"/>
  <c r="J154" i="7"/>
  <c r="J155" i="7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/>
  <c r="J185" i="7" s="1"/>
  <c r="J186" i="7" s="1"/>
  <c r="J187" i="7" s="1"/>
  <c r="J188" i="7" s="1"/>
  <c r="J189" i="7" s="1"/>
  <c r="J190" i="7" s="1"/>
  <c r="J191" i="7" s="1"/>
  <c r="K191" i="7" s="1"/>
  <c r="J192" i="7"/>
  <c r="J193" i="7" s="1"/>
  <c r="J200" i="7"/>
  <c r="J201" i="7"/>
  <c r="J202" i="7" s="1"/>
  <c r="J203" i="7" s="1"/>
  <c r="J204" i="7" s="1"/>
  <c r="J205" i="7" s="1"/>
  <c r="J206" i="7" s="1"/>
  <c r="J207" i="7" s="1"/>
  <c r="K207" i="7" s="1"/>
  <c r="J208" i="7"/>
  <c r="J209" i="7"/>
  <c r="J210" i="7" s="1"/>
  <c r="J211" i="7" s="1"/>
  <c r="J212" i="7" s="1"/>
  <c r="J213" i="7" s="1"/>
  <c r="J214" i="7" s="1"/>
  <c r="J215" i="7" s="1"/>
  <c r="J216" i="7" s="1"/>
  <c r="J217" i="7" s="1"/>
  <c r="J218" i="7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/>
  <c r="J231" i="7" s="1"/>
  <c r="J232" i="7" s="1"/>
  <c r="J233" i="7" s="1"/>
  <c r="J234" i="7" s="1"/>
  <c r="J235" i="7" s="1"/>
  <c r="J236" i="7" s="1"/>
  <c r="K236" i="7" s="1"/>
  <c r="J3" i="7"/>
  <c r="J4" i="7" s="1"/>
  <c r="G17" i="7"/>
  <c r="H17" i="7" s="1"/>
  <c r="I17" i="7" s="1"/>
  <c r="G229" i="7"/>
  <c r="H229" i="7" s="1"/>
  <c r="I229" i="7" s="1"/>
  <c r="G207" i="7"/>
  <c r="H207" i="7" s="1"/>
  <c r="I207" i="7" s="1"/>
  <c r="G150" i="7"/>
  <c r="H150" i="7" s="1"/>
  <c r="I150" i="7" s="1"/>
  <c r="G128" i="7"/>
  <c r="H128" i="7" s="1"/>
  <c r="I128" i="7" s="1"/>
  <c r="G149" i="7"/>
  <c r="H149" i="7" s="1"/>
  <c r="I149" i="7" s="1"/>
  <c r="G93" i="7"/>
  <c r="H93" i="7" s="1"/>
  <c r="I93" i="7" s="1"/>
  <c r="G206" i="7"/>
  <c r="H206" i="7" s="1"/>
  <c r="I206" i="7" s="1"/>
  <c r="G48" i="7"/>
  <c r="H48" i="7" s="1"/>
  <c r="I48" i="7" s="1"/>
  <c r="G191" i="7"/>
  <c r="H191" i="7" s="1"/>
  <c r="I191" i="7" s="1"/>
  <c r="G92" i="7"/>
  <c r="H92" i="7" s="1"/>
  <c r="I92" i="7" s="1"/>
  <c r="G152" i="7"/>
  <c r="H152" i="7" s="1"/>
  <c r="I152" i="7" s="1"/>
  <c r="G62" i="7"/>
  <c r="H62" i="7" s="1"/>
  <c r="I62" i="7" s="1"/>
  <c r="G86" i="7"/>
  <c r="H86" i="7" s="1"/>
  <c r="I86" i="7" s="1"/>
  <c r="G47" i="7"/>
  <c r="H47" i="7" s="1"/>
  <c r="I47" i="7" s="1"/>
  <c r="G46" i="7"/>
  <c r="H46" i="7" s="1"/>
  <c r="I46" i="7" s="1"/>
  <c r="G183" i="7"/>
  <c r="H183" i="7" s="1"/>
  <c r="I183" i="7" s="1"/>
  <c r="G28" i="7"/>
  <c r="H28" i="7" s="1"/>
  <c r="I28" i="7" s="1"/>
  <c r="G45" i="7"/>
  <c r="H45" i="7" s="1"/>
  <c r="I45" i="7" s="1"/>
  <c r="G182" i="7"/>
  <c r="H182" i="7" s="1"/>
  <c r="I182" i="7" s="1"/>
  <c r="G236" i="7"/>
  <c r="H236" i="7" s="1"/>
  <c r="I236" i="7" s="1"/>
  <c r="G85" i="7"/>
  <c r="H85" i="7" s="1"/>
  <c r="I85" i="7" s="1"/>
  <c r="G181" i="7"/>
  <c r="H181" i="7" s="1"/>
  <c r="I181" i="7" s="1"/>
  <c r="G199" i="7"/>
  <c r="H199" i="7" s="1"/>
  <c r="I199" i="7" s="1"/>
  <c r="G180" i="7"/>
  <c r="H180" i="7" s="1"/>
  <c r="I180" i="7" s="1"/>
  <c r="G190" i="7"/>
  <c r="H190" i="7" s="1"/>
  <c r="I190" i="7" s="1"/>
  <c r="G179" i="7"/>
  <c r="H179" i="7" s="1"/>
  <c r="I179" i="7" s="1"/>
  <c r="G61" i="7"/>
  <c r="H61" i="7" s="1"/>
  <c r="I61" i="7" s="1"/>
  <c r="G148" i="7"/>
  <c r="H148" i="7" s="1"/>
  <c r="I148" i="7" s="1"/>
  <c r="G104" i="7"/>
  <c r="H104" i="7" s="1"/>
  <c r="I104" i="7" s="1"/>
  <c r="G103" i="7"/>
  <c r="H103" i="7" s="1"/>
  <c r="I103" i="7" s="1"/>
  <c r="G235" i="7"/>
  <c r="H235" i="7" s="1"/>
  <c r="I235" i="7" s="1"/>
  <c r="G198" i="7"/>
  <c r="H198" i="7" s="1"/>
  <c r="I198" i="7" s="1"/>
  <c r="G147" i="7"/>
  <c r="H147" i="7" s="1"/>
  <c r="I147" i="7" s="1"/>
  <c r="G11" i="7"/>
  <c r="H11" i="7" s="1"/>
  <c r="I11" i="7" s="1"/>
  <c r="G178" i="7"/>
  <c r="H178" i="7" s="1"/>
  <c r="I178" i="7" s="1"/>
  <c r="G27" i="7"/>
  <c r="H27" i="7" s="1"/>
  <c r="I27" i="7" s="1"/>
  <c r="G84" i="7"/>
  <c r="H84" i="7" s="1"/>
  <c r="I84" i="7" s="1"/>
  <c r="G127" i="7"/>
  <c r="H127" i="7" s="1"/>
  <c r="I127" i="7" s="1"/>
  <c r="G217" i="7"/>
  <c r="H217" i="7" s="1"/>
  <c r="I217" i="7" s="1"/>
  <c r="G177" i="7"/>
  <c r="H177" i="7" s="1"/>
  <c r="I177" i="7" s="1"/>
  <c r="G102" i="7"/>
  <c r="H102" i="7" s="1"/>
  <c r="I102" i="7" s="1"/>
  <c r="G126" i="7"/>
  <c r="H126" i="7" s="1"/>
  <c r="I126" i="7" s="1"/>
  <c r="G176" i="7"/>
  <c r="H176" i="7" s="1"/>
  <c r="I176" i="7" s="1"/>
  <c r="G83" i="7"/>
  <c r="H83" i="7" s="1"/>
  <c r="I83" i="7" s="1"/>
  <c r="G228" i="7"/>
  <c r="H228" i="7" s="1"/>
  <c r="I228" i="7" s="1"/>
  <c r="G175" i="7"/>
  <c r="H175" i="7" s="1"/>
  <c r="I175" i="7" s="1"/>
  <c r="G216" i="7"/>
  <c r="H216" i="7" s="1"/>
  <c r="I216" i="7" s="1"/>
  <c r="G44" i="7"/>
  <c r="H44" i="7" s="1"/>
  <c r="I44" i="7" s="1"/>
  <c r="G205" i="7"/>
  <c r="H205" i="7" s="1"/>
  <c r="I205" i="7" s="1"/>
  <c r="G125" i="7"/>
  <c r="H125" i="7" s="1"/>
  <c r="I125" i="7" s="1"/>
  <c r="G124" i="7"/>
  <c r="H124" i="7" s="1"/>
  <c r="I124" i="7" s="1"/>
  <c r="G174" i="7"/>
  <c r="H174" i="7" s="1"/>
  <c r="I174" i="7" s="1"/>
  <c r="G123" i="7"/>
  <c r="H123" i="7" s="1"/>
  <c r="I123" i="7" s="1"/>
  <c r="G204" i="7"/>
  <c r="H204" i="7" s="1"/>
  <c r="I204" i="7" s="1"/>
  <c r="G122" i="7"/>
  <c r="H122" i="7" s="1"/>
  <c r="I122" i="7" s="1"/>
  <c r="G82" i="7"/>
  <c r="H82" i="7" s="1"/>
  <c r="I82" i="7" s="1"/>
  <c r="G60" i="7"/>
  <c r="H60" i="7" s="1"/>
  <c r="I60" i="7" s="1"/>
  <c r="G101" i="7"/>
  <c r="H101" i="7" s="1"/>
  <c r="I101" i="7" s="1"/>
  <c r="G100" i="7"/>
  <c r="H100" i="7" s="1"/>
  <c r="I100" i="7" s="1"/>
  <c r="G197" i="7"/>
  <c r="H197" i="7" s="1"/>
  <c r="I197" i="7" s="1"/>
  <c r="G146" i="7"/>
  <c r="H146" i="7" s="1"/>
  <c r="I146" i="7" s="1"/>
  <c r="G173" i="7"/>
  <c r="H173" i="7" s="1"/>
  <c r="I173" i="7" s="1"/>
  <c r="G145" i="7"/>
  <c r="H145" i="7" s="1"/>
  <c r="I145" i="7" s="1"/>
  <c r="G121" i="7"/>
  <c r="H121" i="7" s="1"/>
  <c r="I121" i="7" s="1"/>
  <c r="G203" i="7"/>
  <c r="H203" i="7" s="1"/>
  <c r="I203" i="7" s="1"/>
  <c r="G227" i="7"/>
  <c r="H227" i="7" s="1"/>
  <c r="I227" i="7" s="1"/>
  <c r="G172" i="7"/>
  <c r="H172" i="7" s="1"/>
  <c r="I172" i="7" s="1"/>
  <c r="G81" i="7"/>
  <c r="H81" i="7" s="1"/>
  <c r="I81" i="7" s="1"/>
  <c r="G16" i="7"/>
  <c r="H16" i="7" s="1"/>
  <c r="I16" i="7" s="1"/>
  <c r="G80" i="7"/>
  <c r="H80" i="7" s="1"/>
  <c r="I80" i="7" s="1"/>
  <c r="G10" i="7"/>
  <c r="H10" i="7" s="1"/>
  <c r="I10" i="7" s="1"/>
  <c r="G171" i="7"/>
  <c r="H171" i="7" s="1"/>
  <c r="I171" i="7" s="1"/>
  <c r="G170" i="7"/>
  <c r="H170" i="7" s="1"/>
  <c r="I170" i="7" s="1"/>
  <c r="G234" i="7"/>
  <c r="H234" i="7" s="1"/>
  <c r="I234" i="7" s="1"/>
  <c r="G59" i="7"/>
  <c r="H59" i="7" s="1"/>
  <c r="I59" i="7" s="1"/>
  <c r="G26" i="7"/>
  <c r="H26" i="7" s="1"/>
  <c r="I26" i="7" s="1"/>
  <c r="G202" i="7"/>
  <c r="H202" i="7" s="1"/>
  <c r="I202" i="7" s="1"/>
  <c r="G91" i="7"/>
  <c r="H91" i="7" s="1"/>
  <c r="I91" i="7" s="1"/>
  <c r="G99" i="7"/>
  <c r="H99" i="7" s="1"/>
  <c r="I99" i="7" s="1"/>
  <c r="G144" i="7"/>
  <c r="H144" i="7" s="1"/>
  <c r="I144" i="7" s="1"/>
  <c r="G143" i="7"/>
  <c r="H143" i="7" s="1"/>
  <c r="I143" i="7" s="1"/>
  <c r="G120" i="7"/>
  <c r="H120" i="7" s="1"/>
  <c r="I120" i="7" s="1"/>
  <c r="G25" i="7"/>
  <c r="H25" i="7" s="1"/>
  <c r="I25" i="7" s="1"/>
  <c r="G169" i="7"/>
  <c r="H169" i="7" s="1"/>
  <c r="I169" i="7" s="1"/>
  <c r="G15" i="7"/>
  <c r="H15" i="7" s="1"/>
  <c r="I15" i="7" s="1"/>
  <c r="G168" i="7"/>
  <c r="H168" i="7" s="1"/>
  <c r="I168" i="7" s="1"/>
  <c r="G43" i="7"/>
  <c r="H43" i="7" s="1"/>
  <c r="I43" i="7" s="1"/>
  <c r="G58" i="7"/>
  <c r="H58" i="7" s="1"/>
  <c r="I58" i="7" s="1"/>
  <c r="G79" i="7"/>
  <c r="H79" i="7" s="1"/>
  <c r="I79" i="7" s="1"/>
  <c r="G57" i="7"/>
  <c r="H57" i="7" s="1"/>
  <c r="I57" i="7" s="1"/>
  <c r="G119" i="7"/>
  <c r="H119" i="7" s="1"/>
  <c r="I119" i="7" s="1"/>
  <c r="G42" i="7"/>
  <c r="H42" i="7" s="1"/>
  <c r="I42" i="7" s="1"/>
  <c r="G90" i="7"/>
  <c r="H90" i="7" s="1"/>
  <c r="I90" i="7" s="1"/>
  <c r="G215" i="7"/>
  <c r="H215" i="7" s="1"/>
  <c r="I215" i="7" s="1"/>
  <c r="G14" i="7"/>
  <c r="H14" i="7" s="1"/>
  <c r="I14" i="7" s="1"/>
  <c r="G98" i="7"/>
  <c r="H98" i="7" s="1"/>
  <c r="I98" i="7" s="1"/>
  <c r="G56" i="7"/>
  <c r="H56" i="7" s="1"/>
  <c r="I56" i="7" s="1"/>
  <c r="G24" i="7"/>
  <c r="H24" i="7" s="1"/>
  <c r="I24" i="7" s="1"/>
  <c r="G23" i="7"/>
  <c r="H23" i="7" s="1"/>
  <c r="I23" i="7" s="1"/>
  <c r="G167" i="7"/>
  <c r="H167" i="7" s="1"/>
  <c r="I167" i="7" s="1"/>
  <c r="G166" i="7"/>
  <c r="H166" i="7" s="1"/>
  <c r="I166" i="7" s="1"/>
  <c r="G22" i="7"/>
  <c r="H22" i="7" s="1"/>
  <c r="I22" i="7" s="1"/>
  <c r="G189" i="7"/>
  <c r="H189" i="7" s="1"/>
  <c r="I189" i="7" s="1"/>
  <c r="G118" i="7"/>
  <c r="H118" i="7" s="1"/>
  <c r="I118" i="7" s="1"/>
  <c r="G233" i="7"/>
  <c r="H233" i="7" s="1"/>
  <c r="I233" i="7" s="1"/>
  <c r="G21" i="7"/>
  <c r="H21" i="7" s="1"/>
  <c r="I21" i="7" s="1"/>
  <c r="G117" i="7"/>
  <c r="H117" i="7" s="1"/>
  <c r="I117" i="7" s="1"/>
  <c r="G41" i="7"/>
  <c r="H41" i="7" s="1"/>
  <c r="I41" i="7" s="1"/>
  <c r="G20" i="7"/>
  <c r="H20" i="7" s="1"/>
  <c r="I20" i="7" s="1"/>
  <c r="G116" i="7"/>
  <c r="H116" i="7" s="1"/>
  <c r="I116" i="7" s="1"/>
  <c r="G115" i="7"/>
  <c r="H115" i="7" s="1"/>
  <c r="I115" i="7" s="1"/>
  <c r="G40" i="7"/>
  <c r="H40" i="7" s="1"/>
  <c r="I40" i="7" s="1"/>
  <c r="G196" i="7"/>
  <c r="H196" i="7" s="1"/>
  <c r="I196" i="7" s="1"/>
  <c r="G78" i="7"/>
  <c r="H78" i="7" s="1"/>
  <c r="I78" i="7" s="1"/>
  <c r="G226" i="7"/>
  <c r="H226" i="7" s="1"/>
  <c r="I226" i="7" s="1"/>
  <c r="G188" i="7"/>
  <c r="H188" i="7" s="1"/>
  <c r="I188" i="7" s="1"/>
  <c r="G77" i="7"/>
  <c r="H77" i="7" s="1"/>
  <c r="I77" i="7" s="1"/>
  <c r="G97" i="7"/>
  <c r="H97" i="7" s="1"/>
  <c r="I97" i="7" s="1"/>
  <c r="G9" i="7"/>
  <c r="H9" i="7" s="1"/>
  <c r="I9" i="7" s="1"/>
  <c r="G19" i="7"/>
  <c r="H19" i="7" s="1"/>
  <c r="I19" i="7" s="1"/>
  <c r="G142" i="7"/>
  <c r="H142" i="7" s="1"/>
  <c r="I142" i="7" s="1"/>
  <c r="G214" i="7"/>
  <c r="H214" i="7" s="1"/>
  <c r="I214" i="7" s="1"/>
  <c r="G114" i="7"/>
  <c r="H114" i="7" s="1"/>
  <c r="I114" i="7" s="1"/>
  <c r="G76" i="7"/>
  <c r="H76" i="7" s="1"/>
  <c r="I76" i="7" s="1"/>
  <c r="G153" i="7"/>
  <c r="H153" i="7" s="1"/>
  <c r="I153" i="7" s="1"/>
  <c r="G225" i="7"/>
  <c r="H225" i="7" s="1"/>
  <c r="I225" i="7" s="1"/>
  <c r="G89" i="7"/>
  <c r="H89" i="7" s="1"/>
  <c r="I89" i="7" s="1"/>
  <c r="G113" i="7"/>
  <c r="H113" i="7" s="1"/>
  <c r="I113" i="7" s="1"/>
  <c r="G141" i="7"/>
  <c r="H141" i="7" s="1"/>
  <c r="I141" i="7" s="1"/>
  <c r="G213" i="7"/>
  <c r="H213" i="7" s="1"/>
  <c r="I213" i="7" s="1"/>
  <c r="G55" i="7"/>
  <c r="H55" i="7" s="1"/>
  <c r="I55" i="7" s="1"/>
  <c r="G140" i="7"/>
  <c r="H140" i="7" s="1"/>
  <c r="I140" i="7" s="1"/>
  <c r="G54" i="7"/>
  <c r="H54" i="7" s="1"/>
  <c r="I54" i="7" s="1"/>
  <c r="G39" i="7"/>
  <c r="H39" i="7" s="1"/>
  <c r="I39" i="7" s="1"/>
  <c r="G195" i="7"/>
  <c r="H195" i="7" s="1"/>
  <c r="I195" i="7" s="1"/>
  <c r="G151" i="7"/>
  <c r="H151" i="7" s="1"/>
  <c r="I151" i="7" s="1"/>
  <c r="G75" i="7"/>
  <c r="H75" i="7" s="1"/>
  <c r="I75" i="7" s="1"/>
  <c r="G224" i="7"/>
  <c r="H224" i="7" s="1"/>
  <c r="I224" i="7" s="1"/>
  <c r="G38" i="7"/>
  <c r="H38" i="7" s="1"/>
  <c r="I38" i="7" s="1"/>
  <c r="G139" i="7"/>
  <c r="H139" i="7" s="1"/>
  <c r="I139" i="7" s="1"/>
  <c r="G201" i="7"/>
  <c r="H201" i="7" s="1"/>
  <c r="I201" i="7" s="1"/>
  <c r="G8" i="7"/>
  <c r="H8" i="7" s="1"/>
  <c r="I8" i="7" s="1"/>
  <c r="G7" i="7"/>
  <c r="H7" i="7" s="1"/>
  <c r="I7" i="7" s="1"/>
  <c r="G194" i="7"/>
  <c r="H194" i="7" s="1"/>
  <c r="I194" i="7" s="1"/>
  <c r="G112" i="7"/>
  <c r="H112" i="7" s="1"/>
  <c r="I112" i="7" s="1"/>
  <c r="G138" i="7"/>
  <c r="H138" i="7" s="1"/>
  <c r="I138" i="7" s="1"/>
  <c r="G187" i="7"/>
  <c r="H187" i="7" s="1"/>
  <c r="I187" i="7" s="1"/>
  <c r="G74" i="7"/>
  <c r="H74" i="7" s="1"/>
  <c r="I74" i="7" s="1"/>
  <c r="G212" i="7"/>
  <c r="H212" i="7" s="1"/>
  <c r="I212" i="7" s="1"/>
  <c r="G165" i="7"/>
  <c r="H165" i="7" s="1"/>
  <c r="I165" i="7" s="1"/>
  <c r="G186" i="7"/>
  <c r="H186" i="7" s="1"/>
  <c r="I186" i="7" s="1"/>
  <c r="G73" i="7"/>
  <c r="H73" i="7" s="1"/>
  <c r="I73" i="7" s="1"/>
  <c r="G164" i="7"/>
  <c r="H164" i="7" s="1"/>
  <c r="I164" i="7" s="1"/>
  <c r="G53" i="7"/>
  <c r="H53" i="7" s="1"/>
  <c r="I53" i="7" s="1"/>
  <c r="G137" i="7"/>
  <c r="H137" i="7" s="1"/>
  <c r="I137" i="7" s="1"/>
  <c r="G18" i="7"/>
  <c r="H18" i="7" s="1"/>
  <c r="I18" i="7" s="1"/>
  <c r="G52" i="7"/>
  <c r="H52" i="7" s="1"/>
  <c r="I52" i="7" s="1"/>
  <c r="G136" i="7"/>
  <c r="H136" i="7" s="1"/>
  <c r="I136" i="7" s="1"/>
  <c r="G223" i="7"/>
  <c r="H223" i="7" s="1"/>
  <c r="I223" i="7" s="1"/>
  <c r="G211" i="7"/>
  <c r="H211" i="7" s="1"/>
  <c r="I211" i="7" s="1"/>
  <c r="G37" i="7"/>
  <c r="H37" i="7" s="1"/>
  <c r="I37" i="7" s="1"/>
  <c r="G36" i="7"/>
  <c r="H36" i="7" s="1"/>
  <c r="I36" i="7" s="1"/>
  <c r="G72" i="7"/>
  <c r="H72" i="7" s="1"/>
  <c r="I72" i="7" s="1"/>
  <c r="G71" i="7"/>
  <c r="H71" i="7" s="1"/>
  <c r="I71" i="7" s="1"/>
  <c r="G163" i="7"/>
  <c r="H163" i="7" s="1"/>
  <c r="I163" i="7" s="1"/>
  <c r="G88" i="7"/>
  <c r="H88" i="7" s="1"/>
  <c r="I88" i="7" s="1"/>
  <c r="G154" i="7"/>
  <c r="H154" i="7" s="1"/>
  <c r="I154" i="7" s="1"/>
  <c r="G13" i="7"/>
  <c r="H13" i="7" s="1"/>
  <c r="I13" i="7" s="1"/>
  <c r="G135" i="7"/>
  <c r="H135" i="7" s="1"/>
  <c r="I135" i="7" s="1"/>
  <c r="G134" i="7"/>
  <c r="H134" i="7" s="1"/>
  <c r="I134" i="7" s="1"/>
  <c r="G111" i="7"/>
  <c r="H111" i="7" s="1"/>
  <c r="I111" i="7" s="1"/>
  <c r="G6" i="7"/>
  <c r="H6" i="7" s="1"/>
  <c r="I6" i="7" s="1"/>
  <c r="G35" i="7"/>
  <c r="H35" i="7" s="1"/>
  <c r="I35" i="7" s="1"/>
  <c r="G96" i="7"/>
  <c r="H96" i="7" s="1"/>
  <c r="I96" i="7" s="1"/>
  <c r="G133" i="7"/>
  <c r="H133" i="7" s="1"/>
  <c r="I133" i="7" s="1"/>
  <c r="G5" i="7"/>
  <c r="H5" i="7" s="1"/>
  <c r="I5" i="7" s="1"/>
  <c r="G222" i="7"/>
  <c r="H222" i="7" s="1"/>
  <c r="I222" i="7" s="1"/>
  <c r="G87" i="7"/>
  <c r="H87" i="7" s="1"/>
  <c r="I87" i="7" s="1"/>
  <c r="G70" i="7"/>
  <c r="H70" i="7" s="1"/>
  <c r="I70" i="7" s="1"/>
  <c r="G69" i="7"/>
  <c r="H69" i="7" s="1"/>
  <c r="I69" i="7" s="1"/>
  <c r="G4" i="7"/>
  <c r="H4" i="7" s="1"/>
  <c r="I4" i="7" s="1"/>
  <c r="G110" i="7"/>
  <c r="H110" i="7" s="1"/>
  <c r="I110" i="7" s="1"/>
  <c r="G232" i="7"/>
  <c r="H232" i="7" s="1"/>
  <c r="I232" i="7" s="1"/>
  <c r="G3" i="7"/>
  <c r="H3" i="7" s="1"/>
  <c r="I3" i="7" s="1"/>
  <c r="G185" i="7"/>
  <c r="H185" i="7" s="1"/>
  <c r="I185" i="7" s="1"/>
  <c r="G51" i="7"/>
  <c r="H51" i="7" s="1"/>
  <c r="I51" i="7" s="1"/>
  <c r="G34" i="7"/>
  <c r="H34" i="7" s="1"/>
  <c r="I34" i="7" s="1"/>
  <c r="G221" i="7"/>
  <c r="H221" i="7" s="1"/>
  <c r="I221" i="7" s="1"/>
  <c r="G162" i="7"/>
  <c r="H162" i="7" s="1"/>
  <c r="I162" i="7" s="1"/>
  <c r="G161" i="7"/>
  <c r="H161" i="7" s="1"/>
  <c r="I161" i="7" s="1"/>
  <c r="G220" i="7"/>
  <c r="H220" i="7" s="1"/>
  <c r="I220" i="7" s="1"/>
  <c r="G33" i="7"/>
  <c r="H33" i="7" s="1"/>
  <c r="I33" i="7" s="1"/>
  <c r="G132" i="7"/>
  <c r="H132" i="7" s="1"/>
  <c r="I132" i="7" s="1"/>
  <c r="G109" i="7"/>
  <c r="H109" i="7" s="1"/>
  <c r="I109" i="7" s="1"/>
  <c r="G193" i="7"/>
  <c r="H193" i="7" s="1"/>
  <c r="I193" i="7" s="1"/>
  <c r="G131" i="7"/>
  <c r="H131" i="7" s="1"/>
  <c r="I131" i="7" s="1"/>
  <c r="G32" i="7"/>
  <c r="H32" i="7" s="1"/>
  <c r="I32" i="7" s="1"/>
  <c r="G200" i="7"/>
  <c r="H200" i="7" s="1"/>
  <c r="I200" i="7" s="1"/>
  <c r="G2" i="7"/>
  <c r="H2" i="7" s="1"/>
  <c r="I2" i="7" s="1"/>
  <c r="G210" i="7"/>
  <c r="H210" i="7" s="1"/>
  <c r="I210" i="7" s="1"/>
  <c r="G219" i="7"/>
  <c r="H219" i="7" s="1"/>
  <c r="I219" i="7" s="1"/>
  <c r="G231" i="7"/>
  <c r="H231" i="7" s="1"/>
  <c r="I231" i="7" s="1"/>
  <c r="G68" i="7"/>
  <c r="H68" i="7" s="1"/>
  <c r="I68" i="7" s="1"/>
  <c r="G95" i="7"/>
  <c r="H95" i="7" s="1"/>
  <c r="I95" i="7" s="1"/>
  <c r="G209" i="7"/>
  <c r="H209" i="7" s="1"/>
  <c r="I209" i="7" s="1"/>
  <c r="G160" i="7"/>
  <c r="H160" i="7" s="1"/>
  <c r="I160" i="7" s="1"/>
  <c r="G192" i="7"/>
  <c r="H192" i="7" s="1"/>
  <c r="I192" i="7" s="1"/>
  <c r="G108" i="7"/>
  <c r="H108" i="7" s="1"/>
  <c r="I108" i="7" s="1"/>
  <c r="G50" i="7"/>
  <c r="H50" i="7" s="1"/>
  <c r="I50" i="7" s="1"/>
  <c r="G208" i="7"/>
  <c r="H208" i="7" s="1"/>
  <c r="I208" i="7" s="1"/>
  <c r="G159" i="7"/>
  <c r="H159" i="7" s="1"/>
  <c r="I159" i="7" s="1"/>
  <c r="G130" i="7"/>
  <c r="H130" i="7" s="1"/>
  <c r="I130" i="7" s="1"/>
  <c r="G129" i="7"/>
  <c r="H129" i="7" s="1"/>
  <c r="I129" i="7" s="1"/>
  <c r="G49" i="7"/>
  <c r="H49" i="7" s="1"/>
  <c r="I49" i="7" s="1"/>
  <c r="G94" i="7"/>
  <c r="H94" i="7" s="1"/>
  <c r="I94" i="7" s="1"/>
  <c r="G67" i="7"/>
  <c r="H67" i="7" s="1"/>
  <c r="I67" i="7" s="1"/>
  <c r="G158" i="7"/>
  <c r="H158" i="7" s="1"/>
  <c r="I158" i="7" s="1"/>
  <c r="G66" i="7"/>
  <c r="H66" i="7" s="1"/>
  <c r="I66" i="7" s="1"/>
  <c r="G218" i="7"/>
  <c r="H218" i="7" s="1"/>
  <c r="I218" i="7" s="1"/>
  <c r="G31" i="7"/>
  <c r="H31" i="7" s="1"/>
  <c r="I31" i="7" s="1"/>
  <c r="G107" i="7"/>
  <c r="H107" i="7" s="1"/>
  <c r="I107" i="7" s="1"/>
  <c r="G30" i="7"/>
  <c r="H30" i="7" s="1"/>
  <c r="I30" i="7" s="1"/>
  <c r="G157" i="7"/>
  <c r="H157" i="7" s="1"/>
  <c r="I157" i="7" s="1"/>
  <c r="G65" i="7"/>
  <c r="H65" i="7" s="1"/>
  <c r="I65" i="7" s="1"/>
  <c r="G64" i="7"/>
  <c r="H64" i="7" s="1"/>
  <c r="I64" i="7" s="1"/>
  <c r="G106" i="7"/>
  <c r="H106" i="7" s="1"/>
  <c r="I106" i="7" s="1"/>
  <c r="G184" i="7"/>
  <c r="H184" i="7" s="1"/>
  <c r="I184" i="7" s="1"/>
  <c r="G105" i="7"/>
  <c r="H105" i="7" s="1"/>
  <c r="I105" i="7" s="1"/>
  <c r="G12" i="7"/>
  <c r="H12" i="7" s="1"/>
  <c r="I12" i="7" s="1"/>
  <c r="G156" i="7"/>
  <c r="H156" i="7" s="1"/>
  <c r="I156" i="7" s="1"/>
  <c r="G63" i="7"/>
  <c r="H63" i="7" s="1"/>
  <c r="I63" i="7" s="1"/>
  <c r="G230" i="7"/>
  <c r="H230" i="7" s="1"/>
  <c r="I230" i="7" s="1"/>
  <c r="G155" i="7"/>
  <c r="H155" i="7" s="1"/>
  <c r="I155" i="7" s="1"/>
  <c r="G29" i="7"/>
  <c r="H29" i="7" s="1"/>
  <c r="I29" i="7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H7" i="1"/>
  <c r="H9" i="1"/>
  <c r="H10" i="1"/>
  <c r="H12" i="1"/>
  <c r="H13" i="1"/>
  <c r="H19" i="1"/>
  <c r="H21" i="1"/>
  <c r="H22" i="1"/>
  <c r="H24" i="1"/>
  <c r="H25" i="1"/>
  <c r="H31" i="1"/>
  <c r="H33" i="1"/>
  <c r="H34" i="1"/>
  <c r="H36" i="1"/>
  <c r="H37" i="1"/>
  <c r="H43" i="1"/>
  <c r="H45" i="1"/>
  <c r="H46" i="1"/>
  <c r="H48" i="1"/>
  <c r="H49" i="1"/>
  <c r="H55" i="1"/>
  <c r="H57" i="1"/>
  <c r="H58" i="1"/>
  <c r="H60" i="1"/>
  <c r="H61" i="1"/>
  <c r="H67" i="1"/>
  <c r="H69" i="1"/>
  <c r="H70" i="1"/>
  <c r="H72" i="1"/>
  <c r="H73" i="1"/>
  <c r="H79" i="1"/>
  <c r="H81" i="1"/>
  <c r="H82" i="1"/>
  <c r="H84" i="1"/>
  <c r="H85" i="1"/>
  <c r="H91" i="1"/>
  <c r="H93" i="1"/>
  <c r="H94" i="1"/>
  <c r="H96" i="1"/>
  <c r="H97" i="1"/>
  <c r="H103" i="1"/>
  <c r="H105" i="1"/>
  <c r="H106" i="1"/>
  <c r="H108" i="1"/>
  <c r="H109" i="1"/>
  <c r="H115" i="1"/>
  <c r="H117" i="1"/>
  <c r="H118" i="1"/>
  <c r="H120" i="1"/>
  <c r="H121" i="1"/>
  <c r="H127" i="1"/>
  <c r="H129" i="1"/>
  <c r="H130" i="1"/>
  <c r="H132" i="1"/>
  <c r="H133" i="1"/>
  <c r="H139" i="1"/>
  <c r="H141" i="1"/>
  <c r="H142" i="1"/>
  <c r="H144" i="1"/>
  <c r="H145" i="1"/>
  <c r="H151" i="1"/>
  <c r="H153" i="1"/>
  <c r="H154" i="1"/>
  <c r="H156" i="1"/>
  <c r="H157" i="1"/>
  <c r="H163" i="1"/>
  <c r="H165" i="1"/>
  <c r="H166" i="1"/>
  <c r="H168" i="1"/>
  <c r="H169" i="1"/>
  <c r="H175" i="1"/>
  <c r="H177" i="1"/>
  <c r="H178" i="1"/>
  <c r="H180" i="1"/>
  <c r="H181" i="1"/>
  <c r="H187" i="1"/>
  <c r="H189" i="1"/>
  <c r="H190" i="1"/>
  <c r="H192" i="1"/>
  <c r="H193" i="1"/>
  <c r="H199" i="1"/>
  <c r="H201" i="1"/>
  <c r="H202" i="1"/>
  <c r="H204" i="1"/>
  <c r="H205" i="1"/>
  <c r="H211" i="1"/>
  <c r="H213" i="1"/>
  <c r="H214" i="1"/>
  <c r="H216" i="1"/>
  <c r="H217" i="1"/>
  <c r="H223" i="1"/>
  <c r="H225" i="1"/>
  <c r="H226" i="1"/>
  <c r="H228" i="1"/>
  <c r="H229" i="1"/>
  <c r="H235" i="1"/>
  <c r="G2" i="1"/>
  <c r="H2" i="1" s="1"/>
  <c r="G3" i="1"/>
  <c r="H3" i="1" s="1"/>
  <c r="G4" i="1"/>
  <c r="H4" i="1" s="1"/>
  <c r="G5" i="1"/>
  <c r="H5" i="1" s="1"/>
  <c r="G6" i="1"/>
  <c r="H6" i="1" s="1"/>
  <c r="G7" i="1"/>
  <c r="G8" i="1"/>
  <c r="H8" i="1" s="1"/>
  <c r="G9" i="1"/>
  <c r="G10" i="1"/>
  <c r="G11" i="1"/>
  <c r="H11" i="1" s="1"/>
  <c r="G12" i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G22" i="1"/>
  <c r="G23" i="1"/>
  <c r="H23" i="1" s="1"/>
  <c r="G24" i="1"/>
  <c r="G25" i="1"/>
  <c r="G26" i="1"/>
  <c r="H26" i="1" s="1"/>
  <c r="G27" i="1"/>
  <c r="H27" i="1" s="1"/>
  <c r="G28" i="1"/>
  <c r="H28" i="1" s="1"/>
  <c r="G29" i="1"/>
  <c r="H29" i="1" s="1"/>
  <c r="G30" i="1"/>
  <c r="H30" i="1" s="1"/>
  <c r="G31" i="1"/>
  <c r="G32" i="1"/>
  <c r="H32" i="1" s="1"/>
  <c r="G33" i="1"/>
  <c r="G34" i="1"/>
  <c r="G35" i="1"/>
  <c r="H35" i="1" s="1"/>
  <c r="G36" i="1"/>
  <c r="G37" i="1"/>
  <c r="G38" i="1"/>
  <c r="H38" i="1" s="1"/>
  <c r="G39" i="1"/>
  <c r="H39" i="1" s="1"/>
  <c r="G40" i="1"/>
  <c r="H40" i="1" s="1"/>
  <c r="G41" i="1"/>
  <c r="H41" i="1" s="1"/>
  <c r="G42" i="1"/>
  <c r="H42" i="1" s="1"/>
  <c r="G43" i="1"/>
  <c r="G44" i="1"/>
  <c r="H44" i="1" s="1"/>
  <c r="G45" i="1"/>
  <c r="G46" i="1"/>
  <c r="G47" i="1"/>
  <c r="H47" i="1" s="1"/>
  <c r="G48" i="1"/>
  <c r="G49" i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G58" i="1"/>
  <c r="G59" i="1"/>
  <c r="H59" i="1" s="1"/>
  <c r="G60" i="1"/>
  <c r="G61" i="1"/>
  <c r="G62" i="1"/>
  <c r="H62" i="1" s="1"/>
  <c r="G63" i="1"/>
  <c r="H63" i="1" s="1"/>
  <c r="G64" i="1"/>
  <c r="H64" i="1" s="1"/>
  <c r="G65" i="1"/>
  <c r="H65" i="1" s="1"/>
  <c r="G66" i="1"/>
  <c r="H66" i="1" s="1"/>
  <c r="G67" i="1"/>
  <c r="G68" i="1"/>
  <c r="H68" i="1" s="1"/>
  <c r="G69" i="1"/>
  <c r="G70" i="1"/>
  <c r="G71" i="1"/>
  <c r="H71" i="1" s="1"/>
  <c r="G72" i="1"/>
  <c r="G73" i="1"/>
  <c r="G74" i="1"/>
  <c r="H74" i="1" s="1"/>
  <c r="G75" i="1"/>
  <c r="H75" i="1" s="1"/>
  <c r="G76" i="1"/>
  <c r="H76" i="1" s="1"/>
  <c r="G77" i="1"/>
  <c r="H77" i="1" s="1"/>
  <c r="G78" i="1"/>
  <c r="H78" i="1" s="1"/>
  <c r="G79" i="1"/>
  <c r="G80" i="1"/>
  <c r="H80" i="1" s="1"/>
  <c r="G81" i="1"/>
  <c r="G82" i="1"/>
  <c r="G83" i="1"/>
  <c r="H83" i="1" s="1"/>
  <c r="G84" i="1"/>
  <c r="G85" i="1"/>
  <c r="G86" i="1"/>
  <c r="H86" i="1" s="1"/>
  <c r="G87" i="1"/>
  <c r="H87" i="1" s="1"/>
  <c r="G88" i="1"/>
  <c r="H88" i="1" s="1"/>
  <c r="G89" i="1"/>
  <c r="H89" i="1" s="1"/>
  <c r="G90" i="1"/>
  <c r="H90" i="1" s="1"/>
  <c r="G91" i="1"/>
  <c r="G92" i="1"/>
  <c r="H92" i="1" s="1"/>
  <c r="G93" i="1"/>
  <c r="G94" i="1"/>
  <c r="G95" i="1"/>
  <c r="H95" i="1" s="1"/>
  <c r="G96" i="1"/>
  <c r="G97" i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G104" i="1"/>
  <c r="H104" i="1" s="1"/>
  <c r="G105" i="1"/>
  <c r="G106" i="1"/>
  <c r="G107" i="1"/>
  <c r="H107" i="1" s="1"/>
  <c r="G108" i="1"/>
  <c r="G109" i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G116" i="1"/>
  <c r="H116" i="1" s="1"/>
  <c r="G117" i="1"/>
  <c r="G118" i="1"/>
  <c r="G119" i="1"/>
  <c r="H119" i="1" s="1"/>
  <c r="G120" i="1"/>
  <c r="G121" i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G128" i="1"/>
  <c r="H128" i="1" s="1"/>
  <c r="G129" i="1"/>
  <c r="G130" i="1"/>
  <c r="G131" i="1"/>
  <c r="H131" i="1" s="1"/>
  <c r="G132" i="1"/>
  <c r="G133" i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G140" i="1"/>
  <c r="H140" i="1" s="1"/>
  <c r="G141" i="1"/>
  <c r="G142" i="1"/>
  <c r="G143" i="1"/>
  <c r="H143" i="1" s="1"/>
  <c r="G144" i="1"/>
  <c r="G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G152" i="1"/>
  <c r="H152" i="1" s="1"/>
  <c r="G153" i="1"/>
  <c r="G154" i="1"/>
  <c r="G155" i="1"/>
  <c r="H155" i="1" s="1"/>
  <c r="G156" i="1"/>
  <c r="G157" i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G164" i="1"/>
  <c r="H164" i="1" s="1"/>
  <c r="G165" i="1"/>
  <c r="G166" i="1"/>
  <c r="G167" i="1"/>
  <c r="H167" i="1" s="1"/>
  <c r="G168" i="1"/>
  <c r="G169" i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G176" i="1"/>
  <c r="H176" i="1" s="1"/>
  <c r="G177" i="1"/>
  <c r="G178" i="1"/>
  <c r="G179" i="1"/>
  <c r="H179" i="1" s="1"/>
  <c r="G180" i="1"/>
  <c r="G181" i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G188" i="1"/>
  <c r="H188" i="1" s="1"/>
  <c r="G189" i="1"/>
  <c r="G190" i="1"/>
  <c r="G191" i="1"/>
  <c r="H191" i="1" s="1"/>
  <c r="G192" i="1"/>
  <c r="G193" i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G200" i="1"/>
  <c r="H200" i="1" s="1"/>
  <c r="G201" i="1"/>
  <c r="G202" i="1"/>
  <c r="G203" i="1"/>
  <c r="H203" i="1" s="1"/>
  <c r="G204" i="1"/>
  <c r="G205" i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G212" i="1"/>
  <c r="H212" i="1" s="1"/>
  <c r="G213" i="1"/>
  <c r="G214" i="1"/>
  <c r="G215" i="1"/>
  <c r="H215" i="1" s="1"/>
  <c r="G216" i="1"/>
  <c r="G217" i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G224" i="1"/>
  <c r="H224" i="1" s="1"/>
  <c r="G225" i="1"/>
  <c r="G226" i="1"/>
  <c r="G227" i="1"/>
  <c r="H227" i="1" s="1"/>
  <c r="G228" i="1"/>
  <c r="G229" i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G236" i="1"/>
  <c r="H236" i="1" s="1"/>
  <c r="Q6" i="8" l="1"/>
  <c r="O225" i="8"/>
  <c r="O213" i="8"/>
  <c r="O201" i="8"/>
  <c r="O189" i="8"/>
  <c r="O177" i="8"/>
  <c r="O165" i="8"/>
  <c r="O153" i="8"/>
  <c r="O141" i="8"/>
  <c r="O129" i="8"/>
  <c r="O117" i="8"/>
  <c r="O105" i="8"/>
  <c r="O93" i="8"/>
  <c r="O81" i="8"/>
  <c r="O69" i="8"/>
  <c r="O57" i="8"/>
  <c r="O45" i="8"/>
  <c r="O33" i="8"/>
  <c r="O21" i="8"/>
  <c r="O9" i="8"/>
  <c r="O126" i="8"/>
  <c r="O54" i="8"/>
  <c r="P214" i="8"/>
  <c r="P178" i="8"/>
  <c r="O186" i="8"/>
  <c r="O232" i="8"/>
  <c r="O220" i="8"/>
  <c r="O208" i="8"/>
  <c r="O196" i="8"/>
  <c r="O184" i="8"/>
  <c r="O172" i="8"/>
  <c r="O160" i="8"/>
  <c r="O148" i="8"/>
  <c r="O136" i="8"/>
  <c r="O124" i="8"/>
  <c r="O112" i="8"/>
  <c r="O100" i="8"/>
  <c r="O88" i="8"/>
  <c r="O76" i="8"/>
  <c r="O64" i="8"/>
  <c r="O52" i="8"/>
  <c r="O40" i="8"/>
  <c r="O28" i="8"/>
  <c r="O16" i="8"/>
  <c r="O4" i="8"/>
  <c r="O42" i="8"/>
  <c r="O230" i="8"/>
  <c r="O218" i="8"/>
  <c r="O206" i="8"/>
  <c r="O194" i="8"/>
  <c r="O182" i="8"/>
  <c r="O170" i="8"/>
  <c r="O158" i="8"/>
  <c r="O146" i="8"/>
  <c r="O134" i="8"/>
  <c r="O122" i="8"/>
  <c r="O110" i="8"/>
  <c r="O98" i="8"/>
  <c r="O86" i="8"/>
  <c r="O74" i="8"/>
  <c r="O62" i="8"/>
  <c r="O50" i="8"/>
  <c r="O38" i="8"/>
  <c r="O26" i="8"/>
  <c r="O14" i="8"/>
  <c r="O171" i="8"/>
  <c r="O99" i="8"/>
  <c r="O27" i="8"/>
  <c r="O162" i="8"/>
  <c r="O90" i="8"/>
  <c r="O18" i="8"/>
  <c r="N95" i="8"/>
  <c r="P58" i="8"/>
  <c r="P34" i="8"/>
  <c r="P22" i="8"/>
  <c r="N236" i="8"/>
  <c r="N224" i="8"/>
  <c r="N212" i="8"/>
  <c r="N200" i="8"/>
  <c r="N188" i="8"/>
  <c r="N176" i="8"/>
  <c r="N164" i="8"/>
  <c r="N152" i="8"/>
  <c r="N140" i="8"/>
  <c r="N128" i="8"/>
  <c r="N116" i="8"/>
  <c r="N104" i="8"/>
  <c r="N92" i="8"/>
  <c r="N80" i="8"/>
  <c r="N68" i="8"/>
  <c r="N56" i="8"/>
  <c r="N44" i="8"/>
  <c r="N32" i="8"/>
  <c r="N20" i="8"/>
  <c r="N8" i="8"/>
  <c r="O227" i="8"/>
  <c r="O215" i="8"/>
  <c r="O203" i="8"/>
  <c r="O191" i="8"/>
  <c r="O179" i="8"/>
  <c r="O167" i="8"/>
  <c r="O155" i="8"/>
  <c r="O143" i="8"/>
  <c r="O131" i="8"/>
  <c r="O119" i="8"/>
  <c r="O107" i="8"/>
  <c r="O95" i="8"/>
  <c r="O83" i="8"/>
  <c r="O71" i="8"/>
  <c r="O59" i="8"/>
  <c r="O47" i="8"/>
  <c r="O35" i="8"/>
  <c r="O23" i="8"/>
  <c r="O11" i="8"/>
  <c r="O3" i="8"/>
  <c r="O236" i="8"/>
  <c r="O224" i="8"/>
  <c r="O212" i="8"/>
  <c r="O200" i="8"/>
  <c r="O188" i="8"/>
  <c r="O176" i="8"/>
  <c r="O164" i="8"/>
  <c r="O152" i="8"/>
  <c r="O140" i="8"/>
  <c r="O128" i="8"/>
  <c r="O116" i="8"/>
  <c r="O104" i="8"/>
  <c r="O92" i="8"/>
  <c r="O80" i="8"/>
  <c r="O68" i="8"/>
  <c r="O56" i="8"/>
  <c r="O44" i="8"/>
  <c r="O32" i="8"/>
  <c r="O20" i="8"/>
  <c r="O8" i="8"/>
  <c r="P229" i="8"/>
  <c r="N217" i="8"/>
  <c r="P205" i="8"/>
  <c r="P193" i="8"/>
  <c r="P181" i="8"/>
  <c r="P169" i="8"/>
  <c r="N157" i="8"/>
  <c r="P145" i="8"/>
  <c r="P133" i="8"/>
  <c r="P121" i="8"/>
  <c r="P109" i="8"/>
  <c r="P97" i="8"/>
  <c r="P85" i="8"/>
  <c r="N73" i="8"/>
  <c r="P61" i="8"/>
  <c r="P49" i="8"/>
  <c r="P37" i="8"/>
  <c r="P25" i="8"/>
  <c r="N13" i="8"/>
  <c r="N230" i="8"/>
  <c r="N218" i="8"/>
  <c r="N206" i="8"/>
  <c r="N170" i="8"/>
  <c r="P158" i="8"/>
  <c r="P146" i="8"/>
  <c r="N122" i="8"/>
  <c r="N110" i="8"/>
  <c r="N98" i="8"/>
  <c r="N86" i="8"/>
  <c r="N74" i="8"/>
  <c r="N62" i="8"/>
  <c r="P51" i="8"/>
  <c r="P38" i="8"/>
  <c r="N26" i="8"/>
  <c r="N156" i="8"/>
  <c r="N11" i="8"/>
  <c r="P233" i="8"/>
  <c r="P221" i="8"/>
  <c r="P209" i="8"/>
  <c r="P197" i="8"/>
  <c r="P185" i="8"/>
  <c r="P173" i="8"/>
  <c r="P161" i="8"/>
  <c r="P149" i="8"/>
  <c r="P137" i="8"/>
  <c r="P125" i="8"/>
  <c r="P113" i="8"/>
  <c r="P101" i="8"/>
  <c r="P89" i="8"/>
  <c r="P77" i="8"/>
  <c r="P65" i="8"/>
  <c r="P53" i="8"/>
  <c r="P41" i="8"/>
  <c r="P29" i="8"/>
  <c r="P17" i="8"/>
  <c r="P5" i="8"/>
  <c r="N232" i="8"/>
  <c r="N220" i="8"/>
  <c r="N208" i="8"/>
  <c r="N196" i="8"/>
  <c r="N184" i="8"/>
  <c r="N172" i="8"/>
  <c r="N160" i="8"/>
  <c r="N148" i="8"/>
  <c r="N136" i="8"/>
  <c r="N124" i="8"/>
  <c r="N112" i="8"/>
  <c r="N100" i="8"/>
  <c r="N88" i="8"/>
  <c r="N76" i="8"/>
  <c r="N64" i="8"/>
  <c r="N52" i="8"/>
  <c r="N40" i="8"/>
  <c r="N28" i="8"/>
  <c r="N16" i="8"/>
  <c r="N4" i="8"/>
  <c r="P159" i="8"/>
  <c r="P147" i="8"/>
  <c r="P111" i="8"/>
  <c r="P99" i="8"/>
  <c r="N87" i="8"/>
  <c r="P63" i="8"/>
  <c r="P27" i="8"/>
  <c r="P180" i="8"/>
  <c r="N168" i="8"/>
  <c r="P120" i="8"/>
  <c r="P108" i="8"/>
  <c r="N96" i="8"/>
  <c r="N84" i="8"/>
  <c r="N72" i="8"/>
  <c r="N60" i="8"/>
  <c r="N48" i="8"/>
  <c r="N36" i="8"/>
  <c r="P24" i="8"/>
  <c r="N12" i="8"/>
  <c r="P228" i="8"/>
  <c r="P227" i="8"/>
  <c r="P215" i="8"/>
  <c r="P203" i="8"/>
  <c r="P191" i="8"/>
  <c r="P179" i="8"/>
  <c r="P167" i="8"/>
  <c r="P155" i="8"/>
  <c r="P143" i="8"/>
  <c r="P131" i="8"/>
  <c r="N71" i="8"/>
  <c r="N6" i="8"/>
  <c r="P135" i="8"/>
  <c r="N231" i="8"/>
  <c r="N135" i="8"/>
  <c r="P219" i="8"/>
  <c r="P134" i="8"/>
  <c r="P86" i="8"/>
  <c r="P50" i="8"/>
  <c r="P14" i="8"/>
  <c r="N75" i="8"/>
  <c r="N228" i="8"/>
  <c r="N216" i="8"/>
  <c r="N204" i="8"/>
  <c r="N192" i="8"/>
  <c r="N180" i="8"/>
  <c r="N144" i="8"/>
  <c r="N227" i="8"/>
  <c r="N134" i="8"/>
  <c r="N50" i="8"/>
  <c r="P218" i="8"/>
  <c r="P132" i="8"/>
  <c r="P84" i="8"/>
  <c r="P48" i="8"/>
  <c r="P12" i="8"/>
  <c r="P119" i="8"/>
  <c r="P107" i="8"/>
  <c r="P95" i="8"/>
  <c r="P83" i="8"/>
  <c r="P71" i="8"/>
  <c r="P59" i="8"/>
  <c r="P47" i="8"/>
  <c r="P35" i="8"/>
  <c r="P23" i="8"/>
  <c r="P11" i="8"/>
  <c r="N219" i="8"/>
  <c r="N132" i="8"/>
  <c r="N49" i="8"/>
  <c r="P216" i="8"/>
  <c r="P171" i="8"/>
  <c r="P123" i="8"/>
  <c r="P82" i="8"/>
  <c r="P46" i="8"/>
  <c r="P10" i="8"/>
  <c r="N155" i="8"/>
  <c r="N215" i="8"/>
  <c r="N123" i="8"/>
  <c r="N47" i="8"/>
  <c r="P170" i="8"/>
  <c r="P122" i="8"/>
  <c r="P75" i="8"/>
  <c r="P39" i="8"/>
  <c r="P3" i="8"/>
  <c r="P15" i="8"/>
  <c r="N225" i="8"/>
  <c r="N213" i="8"/>
  <c r="N201" i="8"/>
  <c r="N189" i="8"/>
  <c r="N177" i="8"/>
  <c r="N165" i="8"/>
  <c r="N153" i="8"/>
  <c r="N141" i="8"/>
  <c r="N129" i="8"/>
  <c r="N117" i="8"/>
  <c r="N105" i="8"/>
  <c r="N93" i="8"/>
  <c r="N81" i="8"/>
  <c r="N69" i="8"/>
  <c r="N57" i="8"/>
  <c r="N45" i="8"/>
  <c r="N33" i="8"/>
  <c r="N21" i="8"/>
  <c r="N9" i="8"/>
  <c r="N194" i="8"/>
  <c r="N120" i="8"/>
  <c r="N38" i="8"/>
  <c r="P207" i="8"/>
  <c r="P168" i="8"/>
  <c r="P74" i="8"/>
  <c r="N193" i="8"/>
  <c r="N109" i="8"/>
  <c r="N35" i="8"/>
  <c r="P206" i="8"/>
  <c r="P72" i="8"/>
  <c r="P36" i="8"/>
  <c r="P182" i="8"/>
  <c r="N191" i="8"/>
  <c r="N108" i="8"/>
  <c r="N24" i="8"/>
  <c r="P204" i="8"/>
  <c r="P110" i="8"/>
  <c r="P70" i="8"/>
  <c r="P87" i="8"/>
  <c r="N234" i="8"/>
  <c r="N222" i="8"/>
  <c r="N210" i="8"/>
  <c r="N198" i="8"/>
  <c r="N186" i="8"/>
  <c r="N174" i="8"/>
  <c r="N162" i="8"/>
  <c r="N150" i="8"/>
  <c r="N138" i="8"/>
  <c r="N126" i="8"/>
  <c r="N114" i="8"/>
  <c r="N102" i="8"/>
  <c r="N90" i="8"/>
  <c r="N78" i="8"/>
  <c r="N66" i="8"/>
  <c r="N54" i="8"/>
  <c r="N42" i="8"/>
  <c r="N30" i="8"/>
  <c r="N18" i="8"/>
  <c r="N182" i="8"/>
  <c r="N99" i="8"/>
  <c r="N23" i="8"/>
  <c r="P195" i="8"/>
  <c r="P156" i="8"/>
  <c r="N179" i="8"/>
  <c r="N97" i="8"/>
  <c r="P194" i="8"/>
  <c r="P62" i="8"/>
  <c r="P26" i="8"/>
  <c r="P231" i="8"/>
  <c r="P192" i="8"/>
  <c r="P98" i="8"/>
  <c r="P60" i="8"/>
  <c r="N207" i="8"/>
  <c r="N195" i="8"/>
  <c r="N183" i="8"/>
  <c r="N171" i="8"/>
  <c r="N159" i="8"/>
  <c r="N147" i="8"/>
  <c r="N111" i="8"/>
  <c r="N63" i="8"/>
  <c r="N51" i="8"/>
  <c r="N39" i="8"/>
  <c r="N27" i="8"/>
  <c r="N15" i="8"/>
  <c r="N3" i="8"/>
  <c r="M3" i="8" s="1"/>
  <c r="N167" i="8"/>
  <c r="N83" i="8"/>
  <c r="P230" i="8"/>
  <c r="P183" i="8"/>
  <c r="P144" i="8"/>
  <c r="P96" i="8"/>
  <c r="P190" i="8"/>
  <c r="P154" i="8"/>
  <c r="P130" i="8"/>
  <c r="P118" i="8"/>
  <c r="P94" i="8"/>
  <c r="N181" i="8"/>
  <c r="N37" i="8"/>
  <c r="P225" i="8"/>
  <c r="P213" i="8"/>
  <c r="P201" i="8"/>
  <c r="P189" i="8"/>
  <c r="P177" i="8"/>
  <c r="P165" i="8"/>
  <c r="P153" i="8"/>
  <c r="P141" i="8"/>
  <c r="P129" i="8"/>
  <c r="P117" i="8"/>
  <c r="P105" i="8"/>
  <c r="P93" i="8"/>
  <c r="P81" i="8"/>
  <c r="P69" i="8"/>
  <c r="P57" i="8"/>
  <c r="P45" i="8"/>
  <c r="P33" i="8"/>
  <c r="P21" i="8"/>
  <c r="P9" i="8"/>
  <c r="P202" i="8"/>
  <c r="P166" i="8"/>
  <c r="P142" i="8"/>
  <c r="P106" i="8"/>
  <c r="N121" i="8"/>
  <c r="P236" i="8"/>
  <c r="P224" i="8"/>
  <c r="P212" i="8"/>
  <c r="P200" i="8"/>
  <c r="P188" i="8"/>
  <c r="P176" i="8"/>
  <c r="P164" i="8"/>
  <c r="P152" i="8"/>
  <c r="P140" i="8"/>
  <c r="P128" i="8"/>
  <c r="P116" i="8"/>
  <c r="P104" i="8"/>
  <c r="P92" i="8"/>
  <c r="P80" i="8"/>
  <c r="P68" i="8"/>
  <c r="P56" i="8"/>
  <c r="P44" i="8"/>
  <c r="P32" i="8"/>
  <c r="P20" i="8"/>
  <c r="P8" i="8"/>
  <c r="N205" i="8"/>
  <c r="N146" i="8"/>
  <c r="N61" i="8"/>
  <c r="P235" i="8"/>
  <c r="P223" i="8"/>
  <c r="P211" i="8"/>
  <c r="P199" i="8"/>
  <c r="P187" i="8"/>
  <c r="P175" i="8"/>
  <c r="P163" i="8"/>
  <c r="P151" i="8"/>
  <c r="P139" i="8"/>
  <c r="P127" i="8"/>
  <c r="P115" i="8"/>
  <c r="P103" i="8"/>
  <c r="P91" i="8"/>
  <c r="P79" i="8"/>
  <c r="P67" i="8"/>
  <c r="P55" i="8"/>
  <c r="P43" i="8"/>
  <c r="P31" i="8"/>
  <c r="P19" i="8"/>
  <c r="P7" i="8"/>
  <c r="P226" i="8"/>
  <c r="N145" i="8"/>
  <c r="N119" i="8"/>
  <c r="P234" i="8"/>
  <c r="P222" i="8"/>
  <c r="P210" i="8"/>
  <c r="P198" i="8"/>
  <c r="P186" i="8"/>
  <c r="P174" i="8"/>
  <c r="P162" i="8"/>
  <c r="P150" i="8"/>
  <c r="P138" i="8"/>
  <c r="P126" i="8"/>
  <c r="P114" i="8"/>
  <c r="P102" i="8"/>
  <c r="P90" i="8"/>
  <c r="P78" i="8"/>
  <c r="P66" i="8"/>
  <c r="P54" i="8"/>
  <c r="P42" i="8"/>
  <c r="P30" i="8"/>
  <c r="P18" i="8"/>
  <c r="P6" i="8"/>
  <c r="N229" i="8"/>
  <c r="N203" i="8"/>
  <c r="N85" i="8"/>
  <c r="N59" i="8"/>
  <c r="N226" i="8"/>
  <c r="N214" i="8"/>
  <c r="N202" i="8"/>
  <c r="N190" i="8"/>
  <c r="N178" i="8"/>
  <c r="N166" i="8"/>
  <c r="N154" i="8"/>
  <c r="N142" i="8"/>
  <c r="N130" i="8"/>
  <c r="N118" i="8"/>
  <c r="N106" i="8"/>
  <c r="N94" i="8"/>
  <c r="N82" i="8"/>
  <c r="N70" i="8"/>
  <c r="N58" i="8"/>
  <c r="N46" i="8"/>
  <c r="N34" i="8"/>
  <c r="N22" i="8"/>
  <c r="N10" i="8"/>
  <c r="N169" i="8"/>
  <c r="N143" i="8"/>
  <c r="N25" i="8"/>
  <c r="P232" i="8"/>
  <c r="P220" i="8"/>
  <c r="P208" i="8"/>
  <c r="P196" i="8"/>
  <c r="P184" i="8"/>
  <c r="P172" i="8"/>
  <c r="P160" i="8"/>
  <c r="P148" i="8"/>
  <c r="P136" i="8"/>
  <c r="P124" i="8"/>
  <c r="P112" i="8"/>
  <c r="P100" i="8"/>
  <c r="P88" i="8"/>
  <c r="P76" i="8"/>
  <c r="P64" i="8"/>
  <c r="P52" i="8"/>
  <c r="P40" i="8"/>
  <c r="P28" i="8"/>
  <c r="P16" i="8"/>
  <c r="P4" i="8"/>
  <c r="N235" i="8"/>
  <c r="N223" i="8"/>
  <c r="N211" i="8"/>
  <c r="N199" i="8"/>
  <c r="N187" i="8"/>
  <c r="N175" i="8"/>
  <c r="N163" i="8"/>
  <c r="N151" i="8"/>
  <c r="N139" i="8"/>
  <c r="N127" i="8"/>
  <c r="N115" i="8"/>
  <c r="N103" i="8"/>
  <c r="N91" i="8"/>
  <c r="N79" i="8"/>
  <c r="N67" i="8"/>
  <c r="N55" i="8"/>
  <c r="N43" i="8"/>
  <c r="N31" i="8"/>
  <c r="N19" i="8"/>
  <c r="N7" i="8"/>
  <c r="N133" i="8"/>
  <c r="N107" i="8"/>
  <c r="P217" i="8"/>
  <c r="P157" i="8"/>
  <c r="P73" i="8"/>
  <c r="P13" i="8"/>
  <c r="N158" i="8"/>
  <c r="N14" i="8"/>
  <c r="N233" i="8"/>
  <c r="N221" i="8"/>
  <c r="N209" i="8"/>
  <c r="N197" i="8"/>
  <c r="N185" i="8"/>
  <c r="N173" i="8"/>
  <c r="N161" i="8"/>
  <c r="N149" i="8"/>
  <c r="N137" i="8"/>
  <c r="N125" i="8"/>
  <c r="N113" i="8"/>
  <c r="N101" i="8"/>
  <c r="N89" i="8"/>
  <c r="N77" i="8"/>
  <c r="N65" i="8"/>
  <c r="N53" i="8"/>
  <c r="N41" i="8"/>
  <c r="N29" i="8"/>
  <c r="N17" i="8"/>
  <c r="N5" i="8"/>
  <c r="N131" i="8"/>
  <c r="K48" i="7"/>
  <c r="K18" i="7"/>
  <c r="K181" i="7"/>
  <c r="K158" i="7"/>
  <c r="K134" i="7"/>
  <c r="K73" i="7"/>
  <c r="K217" i="7"/>
  <c r="K68" i="7"/>
  <c r="K229" i="7"/>
  <c r="K150" i="7"/>
  <c r="K104" i="7"/>
  <c r="K123" i="7"/>
  <c r="K105" i="7"/>
  <c r="K99" i="7"/>
  <c r="K97" i="7"/>
  <c r="K92" i="7"/>
  <c r="K183" i="7"/>
  <c r="K87" i="7"/>
  <c r="K153" i="7"/>
  <c r="K152" i="7"/>
  <c r="K63" i="7"/>
  <c r="K189" i="7"/>
  <c r="K188" i="7"/>
  <c r="K157" i="7"/>
  <c r="K20" i="7"/>
  <c r="K147" i="7"/>
  <c r="K19" i="7"/>
  <c r="K182" i="7"/>
  <c r="K135" i="7"/>
  <c r="K98" i="7"/>
  <c r="K44" i="7"/>
  <c r="K39" i="7"/>
  <c r="K151" i="7"/>
  <c r="K17" i="7"/>
  <c r="K176" i="7"/>
  <c r="K38" i="7"/>
  <c r="K171" i="7"/>
  <c r="K122" i="7"/>
  <c r="K37" i="7"/>
  <c r="K231" i="7"/>
  <c r="K170" i="7"/>
  <c r="K121" i="7"/>
  <c r="K33" i="7"/>
  <c r="K208" i="7"/>
  <c r="K230" i="7"/>
  <c r="K169" i="7"/>
  <c r="K116" i="7"/>
  <c r="K85" i="7"/>
  <c r="K32" i="7"/>
  <c r="K165" i="7"/>
  <c r="K111" i="7"/>
  <c r="K80" i="7"/>
  <c r="K15" i="7"/>
  <c r="K206" i="7"/>
  <c r="K164" i="7"/>
  <c r="K110" i="7"/>
  <c r="K75" i="7"/>
  <c r="K14" i="7"/>
  <c r="K205" i="7"/>
  <c r="K159" i="7"/>
  <c r="K109" i="7"/>
  <c r="K74" i="7"/>
  <c r="K13" i="7"/>
  <c r="J23" i="7"/>
  <c r="K22" i="7" s="1"/>
  <c r="J5" i="7"/>
  <c r="K4" i="7" s="1"/>
  <c r="K3" i="7"/>
  <c r="J194" i="7"/>
  <c r="K193" i="7" s="1"/>
  <c r="J51" i="7"/>
  <c r="K50" i="7" s="1"/>
  <c r="K49" i="7"/>
  <c r="K228" i="7"/>
  <c r="K216" i="7"/>
  <c r="K204" i="7"/>
  <c r="K192" i="7"/>
  <c r="K180" i="7"/>
  <c r="K168" i="7"/>
  <c r="K156" i="7"/>
  <c r="K144" i="7"/>
  <c r="K132" i="7"/>
  <c r="K120" i="7"/>
  <c r="K108" i="7"/>
  <c r="K96" i="7"/>
  <c r="K84" i="7"/>
  <c r="K72" i="7"/>
  <c r="K36" i="7"/>
  <c r="K12" i="7"/>
  <c r="K227" i="7"/>
  <c r="K215" i="7"/>
  <c r="K203" i="7"/>
  <c r="K179" i="7"/>
  <c r="K167" i="7"/>
  <c r="K155" i="7"/>
  <c r="K143" i="7"/>
  <c r="K131" i="7"/>
  <c r="K119" i="7"/>
  <c r="K107" i="7"/>
  <c r="K95" i="7"/>
  <c r="K83" i="7"/>
  <c r="K71" i="7"/>
  <c r="K47" i="7"/>
  <c r="K35" i="7"/>
  <c r="K133" i="7"/>
  <c r="K226" i="7"/>
  <c r="K214" i="7"/>
  <c r="K202" i="7"/>
  <c r="K190" i="7"/>
  <c r="K178" i="7"/>
  <c r="K166" i="7"/>
  <c r="K154" i="7"/>
  <c r="K142" i="7"/>
  <c r="K130" i="7"/>
  <c r="K118" i="7"/>
  <c r="K106" i="7"/>
  <c r="K94" i="7"/>
  <c r="K82" i="7"/>
  <c r="K70" i="7"/>
  <c r="K46" i="7"/>
  <c r="K34" i="7"/>
  <c r="K218" i="7"/>
  <c r="K225" i="7"/>
  <c r="K213" i="7"/>
  <c r="K201" i="7"/>
  <c r="K177" i="7"/>
  <c r="K141" i="7"/>
  <c r="K129" i="7"/>
  <c r="K117" i="7"/>
  <c r="K81" i="7"/>
  <c r="K69" i="7"/>
  <c r="K45" i="7"/>
  <c r="K21" i="7"/>
  <c r="K145" i="7"/>
  <c r="K146" i="7"/>
  <c r="K224" i="7"/>
  <c r="K212" i="7"/>
  <c r="K200" i="7"/>
  <c r="K140" i="7"/>
  <c r="K235" i="7"/>
  <c r="K223" i="7"/>
  <c r="K211" i="7"/>
  <c r="K187" i="7"/>
  <c r="K175" i="7"/>
  <c r="K163" i="7"/>
  <c r="K139" i="7"/>
  <c r="K127" i="7"/>
  <c r="K115" i="7"/>
  <c r="K103" i="7"/>
  <c r="K91" i="7"/>
  <c r="K79" i="7"/>
  <c r="K67" i="7"/>
  <c r="K43" i="7"/>
  <c r="K31" i="7"/>
  <c r="K234" i="7"/>
  <c r="K222" i="7"/>
  <c r="K210" i="7"/>
  <c r="K186" i="7"/>
  <c r="K174" i="7"/>
  <c r="K162" i="7"/>
  <c r="K138" i="7"/>
  <c r="K126" i="7"/>
  <c r="K114" i="7"/>
  <c r="K102" i="7"/>
  <c r="K90" i="7"/>
  <c r="K78" i="7"/>
  <c r="K66" i="7"/>
  <c r="K42" i="7"/>
  <c r="K30" i="7"/>
  <c r="K233" i="7"/>
  <c r="K221" i="7"/>
  <c r="K209" i="7"/>
  <c r="K185" i="7"/>
  <c r="K173" i="7"/>
  <c r="K161" i="7"/>
  <c r="K149" i="7"/>
  <c r="K137" i="7"/>
  <c r="K125" i="7"/>
  <c r="K113" i="7"/>
  <c r="K101" i="7"/>
  <c r="K89" i="7"/>
  <c r="K77" i="7"/>
  <c r="K65" i="7"/>
  <c r="K41" i="7"/>
  <c r="K29" i="7"/>
  <c r="K219" i="7"/>
  <c r="K232" i="7"/>
  <c r="K220" i="7"/>
  <c r="K184" i="7"/>
  <c r="K172" i="7"/>
  <c r="K160" i="7"/>
  <c r="K148" i="7"/>
  <c r="K136" i="7"/>
  <c r="K124" i="7"/>
  <c r="K112" i="7"/>
  <c r="K100" i="7"/>
  <c r="K88" i="7"/>
  <c r="K76" i="7"/>
  <c r="K64" i="7"/>
  <c r="K40" i="7"/>
  <c r="K16" i="7"/>
  <c r="J52" i="7" l="1"/>
  <c r="K51" i="7"/>
  <c r="J195" i="7"/>
  <c r="J6" i="7"/>
  <c r="K5" i="7" s="1"/>
  <c r="J24" i="7"/>
  <c r="K23" i="7" s="1"/>
  <c r="J196" i="7" l="1"/>
  <c r="K195" i="7"/>
  <c r="J25" i="7"/>
  <c r="K24" i="7"/>
  <c r="J7" i="7"/>
  <c r="K194" i="7"/>
  <c r="J53" i="7"/>
  <c r="J54" i="7" l="1"/>
  <c r="K53" i="7" s="1"/>
  <c r="J8" i="7"/>
  <c r="K7" i="7" s="1"/>
  <c r="K52" i="7"/>
  <c r="K6" i="7"/>
  <c r="J26" i="7"/>
  <c r="J197" i="7"/>
  <c r="J198" i="7" l="1"/>
  <c r="K197" i="7" s="1"/>
  <c r="J27" i="7"/>
  <c r="K26" i="7" s="1"/>
  <c r="K196" i="7"/>
  <c r="K25" i="7"/>
  <c r="J9" i="7"/>
  <c r="J55" i="7"/>
  <c r="K54" i="7" s="1"/>
  <c r="J10" i="7" l="1"/>
  <c r="K9" i="7" s="1"/>
  <c r="J56" i="7"/>
  <c r="K55" i="7" s="1"/>
  <c r="K8" i="7"/>
  <c r="J28" i="7"/>
  <c r="K28" i="7" s="1"/>
  <c r="K27" i="7"/>
  <c r="J199" i="7"/>
  <c r="K199" i="7" s="1"/>
  <c r="K198" i="7" l="1"/>
  <c r="J57" i="7"/>
  <c r="K56" i="7" s="1"/>
  <c r="J11" i="7"/>
  <c r="K11" i="7" s="1"/>
  <c r="K10" i="7" l="1"/>
  <c r="J58" i="7"/>
  <c r="K57" i="7" s="1"/>
  <c r="J59" i="7" l="1"/>
  <c r="J60" i="7" l="1"/>
  <c r="K59" i="7"/>
  <c r="K58" i="7"/>
  <c r="J61" i="7" l="1"/>
  <c r="K60" i="7" s="1"/>
  <c r="J62" i="7" l="1"/>
  <c r="K62" i="7" s="1"/>
  <c r="K61" i="7" l="1"/>
  <c r="R3" i="8"/>
  <c r="M4" i="8" s="1"/>
  <c r="R4" i="8" l="1"/>
  <c r="M5" i="8" s="1"/>
  <c r="R5" i="8" l="1"/>
  <c r="M6" i="8" s="1"/>
  <c r="R6" i="8" l="1"/>
  <c r="M7" i="8" s="1"/>
  <c r="R7" i="8" l="1"/>
  <c r="M8" i="8" s="1"/>
  <c r="R8" i="8" l="1"/>
  <c r="M9" i="8" s="1"/>
  <c r="R9" i="8" l="1"/>
  <c r="M10" i="8" s="1"/>
  <c r="R10" i="8" l="1"/>
  <c r="M11" i="8" s="1"/>
  <c r="R11" i="8" l="1"/>
  <c r="M12" i="8" s="1"/>
  <c r="R12" i="8" l="1"/>
  <c r="M13" i="8" s="1"/>
  <c r="Q13" i="8" s="1"/>
  <c r="R13" i="8" l="1"/>
  <c r="M14" i="8" s="1"/>
  <c r="R14" i="8" l="1"/>
  <c r="M15" i="8" s="1"/>
  <c r="R15" i="8" l="1"/>
  <c r="M16" i="8" s="1"/>
  <c r="R16" i="8" l="1"/>
  <c r="M17" i="8" s="1"/>
  <c r="R17" i="8" l="1"/>
  <c r="M18" i="8" s="1"/>
  <c r="R18" i="8" l="1"/>
  <c r="M19" i="8" s="1"/>
  <c r="R19" i="8" l="1"/>
  <c r="M20" i="8" s="1"/>
  <c r="R20" i="8" l="1"/>
  <c r="M21" i="8" s="1"/>
  <c r="R21" i="8" l="1"/>
  <c r="M22" i="8" s="1"/>
  <c r="R22" i="8" l="1"/>
  <c r="M23" i="8" s="1"/>
  <c r="R23" i="8" l="1"/>
  <c r="M24" i="8" s="1"/>
  <c r="R24" i="8" l="1"/>
  <c r="M25" i="8" s="1"/>
  <c r="R25" i="8" l="1"/>
  <c r="M26" i="8" s="1"/>
  <c r="R26" i="8" l="1"/>
  <c r="M27" i="8" s="1"/>
  <c r="R27" i="8" l="1"/>
  <c r="M28" i="8" s="1"/>
  <c r="R28" i="8" l="1"/>
  <c r="M29" i="8" s="1"/>
  <c r="R29" i="8" l="1"/>
  <c r="M30" i="8" s="1"/>
  <c r="R30" i="8" l="1"/>
  <c r="M31" i="8" s="1"/>
  <c r="R31" i="8" l="1"/>
  <c r="M32" i="8" s="1"/>
  <c r="R32" i="8" l="1"/>
  <c r="M33" i="8" s="1"/>
  <c r="R33" i="8" l="1"/>
  <c r="M34" i="8" s="1"/>
  <c r="R34" i="8" l="1"/>
  <c r="M35" i="8" s="1"/>
  <c r="R35" i="8" l="1"/>
  <c r="M36" i="8" s="1"/>
  <c r="R36" i="8" l="1"/>
  <c r="M37" i="8" s="1"/>
  <c r="R37" i="8" l="1"/>
  <c r="M38" i="8" s="1"/>
  <c r="Q38" i="8" s="1"/>
  <c r="R38" i="8" l="1"/>
  <c r="M39" i="8" s="1"/>
  <c r="R39" i="8" l="1"/>
  <c r="M40" i="8" s="1"/>
  <c r="R40" i="8" l="1"/>
  <c r="M41" i="8" s="1"/>
  <c r="R41" i="8" l="1"/>
  <c r="M42" i="8" s="1"/>
  <c r="R42" i="8" l="1"/>
  <c r="M43" i="8" s="1"/>
  <c r="R43" i="8" l="1"/>
  <c r="M44" i="8" s="1"/>
  <c r="R44" i="8" l="1"/>
  <c r="M45" i="8" s="1"/>
  <c r="R45" i="8" l="1"/>
  <c r="M46" i="8" s="1"/>
  <c r="R46" i="8" l="1"/>
  <c r="M47" i="8" s="1"/>
  <c r="R47" i="8" l="1"/>
  <c r="M48" i="8" s="1"/>
  <c r="R48" i="8" l="1"/>
  <c r="M49" i="8" s="1"/>
  <c r="Q49" i="8" s="1"/>
  <c r="R49" i="8" l="1"/>
  <c r="M50" i="8" s="1"/>
  <c r="R50" i="8" l="1"/>
  <c r="M51" i="8" s="1"/>
  <c r="R51" i="8" l="1"/>
  <c r="M52" i="8" s="1"/>
  <c r="R52" i="8" l="1"/>
  <c r="M53" i="8" s="1"/>
  <c r="R53" i="8" l="1"/>
  <c r="M54" i="8" s="1"/>
  <c r="R54" i="8" l="1"/>
  <c r="M55" i="8" s="1"/>
  <c r="R55" i="8" l="1"/>
  <c r="M56" i="8" s="1"/>
  <c r="R56" i="8" l="1"/>
  <c r="M57" i="8" s="1"/>
  <c r="R57" i="8" l="1"/>
  <c r="M58" i="8" s="1"/>
  <c r="R58" i="8" l="1"/>
  <c r="M59" i="8" s="1"/>
  <c r="R59" i="8" l="1"/>
  <c r="M60" i="8" s="1"/>
  <c r="R60" i="8" l="1"/>
  <c r="M61" i="8" s="1"/>
  <c r="R61" i="8" l="1"/>
  <c r="M62" i="8" s="1"/>
  <c r="R62" i="8" l="1"/>
  <c r="M63" i="8" s="1"/>
  <c r="R63" i="8" l="1"/>
  <c r="M64" i="8" s="1"/>
  <c r="R64" i="8" l="1"/>
  <c r="M65" i="8" s="1"/>
  <c r="R65" i="8" l="1"/>
  <c r="M66" i="8" s="1"/>
  <c r="Q66" i="8" s="1"/>
  <c r="R66" i="8" l="1"/>
  <c r="M67" i="8" s="1"/>
  <c r="R67" i="8" l="1"/>
  <c r="M68" i="8" s="1"/>
  <c r="R68" i="8" l="1"/>
  <c r="M69" i="8" s="1"/>
  <c r="R69" i="8" l="1"/>
  <c r="M70" i="8" s="1"/>
  <c r="R70" i="8" l="1"/>
  <c r="M71" i="8" s="1"/>
  <c r="R71" i="8" l="1"/>
  <c r="M72" i="8" s="1"/>
  <c r="R72" i="8" l="1"/>
  <c r="M73" i="8" s="1"/>
  <c r="R73" i="8" l="1"/>
  <c r="M74" i="8" s="1"/>
  <c r="R74" i="8" l="1"/>
  <c r="M75" i="8" s="1"/>
  <c r="R75" i="8" l="1"/>
  <c r="M76" i="8" s="1"/>
  <c r="R76" i="8" l="1"/>
  <c r="M77" i="8" s="1"/>
  <c r="R77" i="8" l="1"/>
  <c r="M78" i="8" s="1"/>
  <c r="R78" i="8" l="1"/>
  <c r="M79" i="8" s="1"/>
  <c r="R79" i="8" l="1"/>
  <c r="M80" i="8" s="1"/>
  <c r="R80" i="8" l="1"/>
  <c r="M81" i="8" s="1"/>
  <c r="R81" i="8" l="1"/>
  <c r="M82" i="8" s="1"/>
  <c r="R82" i="8" l="1"/>
  <c r="M83" i="8" s="1"/>
  <c r="Q83" i="8" s="1"/>
  <c r="R83" i="8" l="1"/>
  <c r="M84" i="8" s="1"/>
  <c r="R84" i="8" l="1"/>
  <c r="M85" i="8" s="1"/>
  <c r="R85" i="8" l="1"/>
  <c r="M86" i="8" s="1"/>
  <c r="R86" i="8" l="1"/>
  <c r="M87" i="8" s="1"/>
  <c r="R87" i="8" l="1"/>
  <c r="M88" i="8" s="1"/>
  <c r="R88" i="8" l="1"/>
  <c r="M89" i="8" s="1"/>
  <c r="R89" i="8" l="1"/>
  <c r="M90" i="8" s="1"/>
  <c r="R90" i="8" l="1"/>
  <c r="M91" i="8" s="1"/>
  <c r="R91" i="8" l="1"/>
  <c r="M92" i="8" s="1"/>
  <c r="R92" i="8" l="1"/>
  <c r="M93" i="8" s="1"/>
  <c r="R93" i="8" l="1"/>
  <c r="M94" i="8" s="1"/>
  <c r="R94" i="8" l="1"/>
  <c r="M95" i="8" s="1"/>
  <c r="R95" i="8" l="1"/>
  <c r="M96" i="8" s="1"/>
  <c r="R96" i="8" l="1"/>
  <c r="M97" i="8" s="1"/>
  <c r="R97" i="8" l="1"/>
  <c r="M98" i="8" s="1"/>
  <c r="Q98" i="8" s="1"/>
  <c r="R98" i="8" l="1"/>
  <c r="M99" i="8" s="1"/>
  <c r="R99" i="8" l="1"/>
  <c r="M100" i="8" s="1"/>
  <c r="R100" i="8" l="1"/>
  <c r="M101" i="8" s="1"/>
  <c r="R101" i="8" l="1"/>
  <c r="M102" i="8" s="1"/>
  <c r="R102" i="8" l="1"/>
  <c r="M103" i="8" s="1"/>
  <c r="R103" i="8" l="1"/>
  <c r="M104" i="8" s="1"/>
  <c r="R104" i="8" l="1"/>
  <c r="M105" i="8" s="1"/>
  <c r="R105" i="8" l="1"/>
  <c r="M106" i="8" s="1"/>
  <c r="R106" i="8" l="1"/>
  <c r="M107" i="8" s="1"/>
  <c r="R107" i="8" l="1"/>
  <c r="M108" i="8" s="1"/>
  <c r="Q108" i="8" s="1"/>
  <c r="R108" i="8" l="1"/>
  <c r="M109" i="8" s="1"/>
  <c r="R109" i="8" l="1"/>
  <c r="M110" i="8" s="1"/>
  <c r="R110" i="8" l="1"/>
  <c r="M111" i="8" s="1"/>
  <c r="R111" i="8" l="1"/>
  <c r="M112" i="8" s="1"/>
  <c r="R112" i="8" l="1"/>
  <c r="M113" i="8" s="1"/>
  <c r="R113" i="8" l="1"/>
  <c r="M114" i="8" s="1"/>
  <c r="R114" i="8" l="1"/>
  <c r="M115" i="8" s="1"/>
  <c r="R115" i="8" l="1"/>
  <c r="M116" i="8" s="1"/>
  <c r="R116" i="8" l="1"/>
  <c r="M117" i="8" s="1"/>
  <c r="R117" i="8" l="1"/>
  <c r="M118" i="8" s="1"/>
  <c r="R118" i="8" l="1"/>
  <c r="M119" i="8" s="1"/>
  <c r="R119" i="8" l="1"/>
  <c r="M120" i="8" s="1"/>
  <c r="Q120" i="8" s="1"/>
  <c r="R120" i="8" l="1"/>
  <c r="M121" i="8" s="1"/>
  <c r="R121" i="8" l="1"/>
  <c r="M122" i="8" s="1"/>
  <c r="R122" i="8" l="1"/>
  <c r="M123" i="8" s="1"/>
  <c r="R123" i="8" l="1"/>
  <c r="M124" i="8" s="1"/>
  <c r="R124" i="8" l="1"/>
  <c r="M125" i="8" s="1"/>
  <c r="R125" i="8" l="1"/>
  <c r="M126" i="8" s="1"/>
  <c r="R126" i="8" l="1"/>
  <c r="M127" i="8" s="1"/>
  <c r="R127" i="8" l="1"/>
  <c r="M128" i="8" s="1"/>
  <c r="R128" i="8" l="1"/>
  <c r="M129" i="8" s="1"/>
  <c r="R129" i="8" l="1"/>
  <c r="M130" i="8" s="1"/>
  <c r="R130" i="8" l="1"/>
  <c r="M131" i="8" s="1"/>
  <c r="R131" i="8" l="1"/>
  <c r="M132" i="8" s="1"/>
  <c r="R132" i="8" l="1"/>
  <c r="M133" i="8" s="1"/>
  <c r="R133" i="8" l="1"/>
  <c r="M134" i="8" s="1"/>
  <c r="R134" i="8" l="1"/>
  <c r="M135" i="8" s="1"/>
  <c r="R135" i="8" l="1"/>
  <c r="M136" i="8" s="1"/>
  <c r="R136" i="8" l="1"/>
  <c r="M137" i="8" s="1"/>
  <c r="R137" i="8" l="1"/>
  <c r="M138" i="8" s="1"/>
  <c r="R138" i="8" l="1"/>
  <c r="M139" i="8" s="1"/>
  <c r="R139" i="8" l="1"/>
  <c r="M140" i="8" s="1"/>
  <c r="R140" i="8" l="1"/>
  <c r="M141" i="8" s="1"/>
  <c r="R141" i="8" l="1"/>
  <c r="M142" i="8" s="1"/>
  <c r="R142" i="8" l="1"/>
  <c r="M143" i="8" s="1"/>
  <c r="R143" i="8" l="1"/>
  <c r="M144" i="8" s="1"/>
  <c r="R144" i="8" l="1"/>
  <c r="M145" i="8" s="1"/>
  <c r="R145" i="8" l="1"/>
  <c r="M146" i="8" s="1"/>
  <c r="R146" i="8" l="1"/>
  <c r="M147" i="8" s="1"/>
  <c r="R147" i="8" l="1"/>
  <c r="M148" i="8" s="1"/>
  <c r="Q148" i="8" s="1"/>
  <c r="R148" i="8" l="1"/>
  <c r="M149" i="8" s="1"/>
  <c r="R149" i="8" l="1"/>
  <c r="M150" i="8" s="1"/>
  <c r="R150" i="8" l="1"/>
  <c r="M151" i="8" s="1"/>
  <c r="R151" i="8" l="1"/>
  <c r="M152" i="8" s="1"/>
  <c r="R152" i="8" l="1"/>
  <c r="M153" i="8" s="1"/>
  <c r="R153" i="8" l="1"/>
  <c r="M154" i="8" s="1"/>
  <c r="R154" i="8" l="1"/>
  <c r="M155" i="8" s="1"/>
  <c r="R155" i="8" l="1"/>
  <c r="M156" i="8" s="1"/>
  <c r="R156" i="8" l="1"/>
  <c r="M157" i="8" s="1"/>
  <c r="R157" i="8" l="1"/>
  <c r="M158" i="8" s="1"/>
  <c r="R158" i="8" l="1"/>
  <c r="M159" i="8" s="1"/>
  <c r="R159" i="8" l="1"/>
  <c r="M160" i="8" s="1"/>
  <c r="Q160" i="8" s="1"/>
  <c r="R160" i="8" l="1"/>
  <c r="M161" i="8" s="1"/>
  <c r="R161" i="8" l="1"/>
  <c r="M162" i="8" s="1"/>
  <c r="R162" i="8" l="1"/>
  <c r="M163" i="8" s="1"/>
  <c r="R163" i="8" l="1"/>
  <c r="M164" i="8" s="1"/>
  <c r="R164" i="8" l="1"/>
  <c r="M165" i="8" s="1"/>
  <c r="R165" i="8" l="1"/>
  <c r="M166" i="8" s="1"/>
  <c r="R166" i="8" l="1"/>
  <c r="M167" i="8" s="1"/>
  <c r="R167" i="8" l="1"/>
  <c r="M168" i="8" s="1"/>
  <c r="R168" i="8" l="1"/>
  <c r="M169" i="8" s="1"/>
  <c r="R169" i="8" l="1"/>
  <c r="M170" i="8" s="1"/>
  <c r="R170" i="8" l="1"/>
  <c r="M171" i="8" s="1"/>
  <c r="R171" i="8" l="1"/>
  <c r="M172" i="8" s="1"/>
  <c r="R172" i="8" l="1"/>
  <c r="M173" i="8" s="1"/>
  <c r="R173" i="8" l="1"/>
  <c r="M174" i="8" s="1"/>
  <c r="Q174" i="8" s="1"/>
  <c r="R174" i="8" l="1"/>
  <c r="M175" i="8" s="1"/>
  <c r="R175" i="8" l="1"/>
  <c r="M176" i="8" s="1"/>
  <c r="R176" i="8" l="1"/>
  <c r="M177" i="8" s="1"/>
  <c r="R177" i="8" l="1"/>
  <c r="M178" i="8" s="1"/>
  <c r="R178" i="8" l="1"/>
  <c r="M179" i="8" s="1"/>
  <c r="R179" i="8" l="1"/>
  <c r="M180" i="8" s="1"/>
  <c r="R180" i="8" l="1"/>
  <c r="M181" i="8" s="1"/>
  <c r="R181" i="8" l="1"/>
  <c r="M182" i="8" s="1"/>
  <c r="R182" i="8" l="1"/>
  <c r="M183" i="8" s="1"/>
  <c r="R183" i="8" l="1"/>
  <c r="M184" i="8" s="1"/>
  <c r="R184" i="8" l="1"/>
  <c r="M185" i="8" s="1"/>
  <c r="Q185" i="8" s="1"/>
  <c r="R185" i="8" l="1"/>
  <c r="M186" i="8" s="1"/>
  <c r="R186" i="8" l="1"/>
  <c r="M187" i="8" s="1"/>
  <c r="R187" i="8" l="1"/>
  <c r="M188" i="8" s="1"/>
  <c r="R188" i="8" l="1"/>
  <c r="M189" i="8" s="1"/>
  <c r="R189" i="8" l="1"/>
  <c r="M190" i="8" s="1"/>
  <c r="R190" i="8" l="1"/>
  <c r="M191" i="8" s="1"/>
  <c r="R191" i="8" l="1"/>
  <c r="M192" i="8" s="1"/>
  <c r="R192" i="8" l="1"/>
  <c r="M193" i="8" s="1"/>
  <c r="R193" i="8" l="1"/>
  <c r="M194" i="8" s="1"/>
  <c r="R194" i="8" l="1"/>
  <c r="M195" i="8" s="1"/>
  <c r="R195" i="8" l="1"/>
  <c r="M196" i="8" s="1"/>
  <c r="R196" i="8" l="1"/>
  <c r="M197" i="8" s="1"/>
  <c r="R197" i="8" l="1"/>
  <c r="M198" i="8" s="1"/>
  <c r="R198" i="8" l="1"/>
  <c r="M199" i="8" s="1"/>
  <c r="R199" i="8" l="1"/>
  <c r="M200" i="8" s="1"/>
  <c r="R200" i="8" l="1"/>
  <c r="M201" i="8" s="1"/>
  <c r="R201" i="8" l="1"/>
  <c r="M202" i="8" s="1"/>
  <c r="R202" i="8" l="1"/>
  <c r="M203" i="8" s="1"/>
  <c r="R203" i="8" l="1"/>
  <c r="M204" i="8" s="1"/>
  <c r="Q204" i="8" s="1"/>
  <c r="R204" i="8" l="1"/>
  <c r="M205" i="8" s="1"/>
  <c r="R205" i="8" l="1"/>
  <c r="M206" i="8" s="1"/>
  <c r="R206" i="8" l="1"/>
  <c r="M207" i="8" s="1"/>
  <c r="R207" i="8" l="1"/>
  <c r="M208" i="8" s="1"/>
  <c r="R208" i="8" l="1"/>
  <c r="M209" i="8" s="1"/>
  <c r="R209" i="8" l="1"/>
  <c r="M210" i="8" s="1"/>
  <c r="R210" i="8" l="1"/>
  <c r="M211" i="8" s="1"/>
  <c r="R211" i="8" l="1"/>
  <c r="M212" i="8" s="1"/>
  <c r="R212" i="8" l="1"/>
  <c r="M213" i="8" s="1"/>
  <c r="R213" i="8" l="1"/>
  <c r="M214" i="8" s="1"/>
  <c r="R214" i="8" l="1"/>
  <c r="M215" i="8" s="1"/>
  <c r="R215" i="8" l="1"/>
  <c r="M216" i="8" s="1"/>
  <c r="R216" i="8" l="1"/>
  <c r="M217" i="8" s="1"/>
  <c r="R217" i="8" l="1"/>
  <c r="M218" i="8" s="1"/>
  <c r="R218" i="8" l="1"/>
  <c r="M219" i="8" s="1"/>
  <c r="R219" i="8" l="1"/>
  <c r="M220" i="8" s="1"/>
  <c r="Q220" i="8" s="1"/>
  <c r="R220" i="8" l="1"/>
  <c r="M221" i="8" s="1"/>
  <c r="R221" i="8" l="1"/>
  <c r="M222" i="8" s="1"/>
  <c r="R222" i="8" l="1"/>
  <c r="M223" i="8" s="1"/>
  <c r="R223" i="8" l="1"/>
  <c r="M224" i="8" s="1"/>
  <c r="R224" i="8" l="1"/>
  <c r="M225" i="8" s="1"/>
  <c r="R225" i="8" l="1"/>
  <c r="M226" i="8" s="1"/>
  <c r="R226" i="8" l="1"/>
  <c r="M227" i="8" s="1"/>
  <c r="R227" i="8" l="1"/>
  <c r="M228" i="8" s="1"/>
  <c r="R228" i="8" l="1"/>
  <c r="M229" i="8" s="1"/>
  <c r="R229" i="8" l="1"/>
  <c r="M230" i="8" s="1"/>
  <c r="Q230" i="8" s="1"/>
  <c r="R230" i="8" l="1"/>
  <c r="M231" i="8" s="1"/>
  <c r="R231" i="8" l="1"/>
  <c r="M232" i="8" s="1"/>
  <c r="R232" i="8" l="1"/>
  <c r="M233" i="8" s="1"/>
  <c r="R233" i="8" l="1"/>
  <c r="M234" i="8" s="1"/>
  <c r="R234" i="8" l="1"/>
  <c r="M235" i="8" s="1"/>
  <c r="R235" i="8" l="1"/>
  <c r="M236" i="8" l="1"/>
  <c r="R236" i="8" s="1"/>
</calcChain>
</file>

<file path=xl/sharedStrings.xml><?xml version="1.0" encoding="utf-8"?>
<sst xmlns="http://schemas.openxmlformats.org/spreadsheetml/2006/main" count="1522" uniqueCount="70">
  <si>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</si>
  <si>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</si>
  <si>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</si>
  <si>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</si>
  <si>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</si>
  <si>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</si>
  <si>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</si>
  <si>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</si>
  <si>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</si>
  <si>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</si>
  <si>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</si>
  <si>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</si>
  <si>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</si>
  <si>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</si>
  <si>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</si>
  <si>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</si>
  <si>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</si>
  <si>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</si>
  <si>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</si>
  <si>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</si>
  <si>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</si>
  <si>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</si>
  <si>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</si>
  <si>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</si>
  <si>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</si>
  <si>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</si>
  <si>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czas</t>
  </si>
  <si>
    <t>cas trwania w h</t>
  </si>
  <si>
    <t>koszt za zajęcia</t>
  </si>
  <si>
    <t>Etykiety wierszy</t>
  </si>
  <si>
    <t>Suma końcowa</t>
  </si>
  <si>
    <t>Suma z koszt za zajęcia</t>
  </si>
  <si>
    <t>Maksimum z koszt za zajęcia</t>
  </si>
  <si>
    <t>Liczba z Data</t>
  </si>
  <si>
    <t>nick</t>
  </si>
  <si>
    <t>licznik</t>
  </si>
  <si>
    <t>BRAK</t>
  </si>
  <si>
    <t>nicki posortowane</t>
  </si>
  <si>
    <t>AGNINF10</t>
  </si>
  <si>
    <t>AGNMAT6</t>
  </si>
  <si>
    <t>ANDINF1</t>
  </si>
  <si>
    <t>ANNINF10</t>
  </si>
  <si>
    <t>BARINF20</t>
  </si>
  <si>
    <t>EWAMAT14</t>
  </si>
  <si>
    <t>JANFIZ24</t>
  </si>
  <si>
    <t>JULFIZ7</t>
  </si>
  <si>
    <t>JULINF11</t>
  </si>
  <si>
    <t>KATINF24</t>
  </si>
  <si>
    <t>MACFIZ22</t>
  </si>
  <si>
    <t>MARMAT1</t>
  </si>
  <si>
    <t>OLAINF1</t>
  </si>
  <si>
    <t>PATINF1</t>
  </si>
  <si>
    <t>PIOFIZ1</t>
  </si>
  <si>
    <t>WIKMAT29</t>
  </si>
  <si>
    <t>ZBIFIZ8</t>
  </si>
  <si>
    <t>ZBIINF8</t>
  </si>
  <si>
    <t>ZDZFIZ8</t>
  </si>
  <si>
    <t>ZDZMAT10</t>
  </si>
  <si>
    <t>ZUZINF12</t>
  </si>
  <si>
    <t>ZUZMAT7</t>
  </si>
  <si>
    <t>dzien</t>
  </si>
  <si>
    <t>aktualne pieniadze</t>
  </si>
  <si>
    <t>koszty transport</t>
  </si>
  <si>
    <t>koszty zakupy</t>
  </si>
  <si>
    <t>koszt za miasto</t>
  </si>
  <si>
    <t>aktualne z miastem</t>
  </si>
  <si>
    <t>koszt akademik</t>
  </si>
  <si>
    <t>dzień</t>
  </si>
  <si>
    <t>czy w domu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</si>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</sst>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/>
  </cellXfs>
  <cellStyles count="1">
    <cellStyle name="Normalny" xfId="0" builtinId="0"/>
  </cellStyles>
  <dxfs count="28">
    <dxf>
      <numFmt numFmtId="0" formatCode="General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5" formatCode="hh:mm"/>
    </dxf>
    <dxf>
      <numFmt numFmtId="25" formatCode="hh:mm"/>
    </dxf>
    <dxf>
      <numFmt numFmtId="19" formatCode="dd/mm/yyyy"/>
    </dxf>
    <dxf>
      <numFmt numFmtId="0" formatCode="General"/>
    </dxf>
    <dxf>
      <numFmt numFmtId="2" formatCode="0.00"/>
    </dxf>
    <dxf>
      <numFmt numFmtId="0" formatCode="General"/>
    </dxf>
    <dxf>
      <numFmt numFmtId="25" formatCode="hh:mm"/>
    </dxf>
    <dxf>
      <numFmt numFmtId="25" formatCode="hh:mm"/>
    </dxf>
    <dxf>
      <numFmt numFmtId="19" formatCode="dd/mm/yyyy"/>
    </dxf>
    <dxf>
      <numFmt numFmtId="0" formatCode="General"/>
    </dxf>
    <dxf>
      <numFmt numFmtId="2" formatCode="0.00"/>
    </dxf>
    <dxf>
      <numFmt numFmtId="0" formatCode="General"/>
    </dxf>
    <dxf>
      <numFmt numFmtId="25" formatCode="hh:mm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 Jasińska" refreshedDate="45772.694849421299" createdVersion="5" refreshedVersion="5" minRefreshableVersion="3" recordCount="235">
  <cacheSource type="worksheet">
    <worksheetSource name="uczniowie"/>
  </cacheSource>
  <cacheFields count="9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" numFmtId="0">
      <sharedItems containsSemiMixedTypes="0" containsString="0" containsNumber="1" minValue="4.166666666666663E-2" maxValue="8.333333333333337E-2"/>
    </cacheField>
    <cacheField name="cas trwania w h" numFmtId="2">
      <sharedItems containsSemiMixedTypes="0" containsString="0" containsNumber="1" minValue="0.99999999999999911" maxValue="2.0000000000000009"/>
    </cacheField>
    <cacheField name="koszt za zajęcia" numFmtId="0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lia Jasińska" refreshedDate="45772.69710636574" createdVersion="5" refreshedVersion="5" minRefreshableVersion="3" recordCount="235">
  <cacheSource type="worksheet">
    <worksheetSource name="uczniowie"/>
  </cacheSource>
  <cacheFields count="9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" numFmtId="0">
      <sharedItems containsSemiMixedTypes="0" containsString="0" containsNumber="1" minValue="4.166666666666663E-2" maxValue="8.333333333333337E-2"/>
    </cacheField>
    <cacheField name="cas trwania w h" numFmtId="2">
      <sharedItems containsSemiMixedTypes="0" containsString="0" containsNumber="1" minValue="0.99999999999999911" maxValue="2.0000000000000009"/>
    </cacheField>
    <cacheField name="koszt za zajęcia" numFmtId="0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lia Jasińska" refreshedDate="45772.69782465278" createdVersion="5" refreshedVersion="5" minRefreshableVersion="3" recordCount="235">
  <cacheSource type="worksheet">
    <worksheetSource name="uczniowie"/>
  </cacheSource>
  <cacheFields count="9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" numFmtId="0">
      <sharedItems containsSemiMixedTypes="0" containsString="0" containsNumber="1" minValue="4.166666666666663E-2" maxValue="8.333333333333337E-2"/>
    </cacheField>
    <cacheField name="cas trwania w h" numFmtId="2">
      <sharedItems containsSemiMixedTypes="0" containsString="0" containsNumber="1" minValue="0.99999999999999911" maxValue="2.0000000000000009"/>
    </cacheField>
    <cacheField name="koszt za zajęcia" numFmtId="0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d v="1899-12-30T09:00:00"/>
    <d v="1899-12-30T10:00:00"/>
    <n v="60"/>
    <n v="4.1666666666666685E-2"/>
    <n v="1.0000000000000004"/>
    <n v="60.000000000000028"/>
  </r>
  <r>
    <x v="1"/>
    <x v="1"/>
    <x v="1"/>
    <d v="1899-12-30T09:00:00"/>
    <d v="1899-12-30T10:45:00"/>
    <n v="50"/>
    <n v="7.2916666666666685E-2"/>
    <n v="1.7500000000000004"/>
    <n v="87.500000000000028"/>
  </r>
  <r>
    <x v="2"/>
    <x v="1"/>
    <x v="1"/>
    <d v="1899-12-30T11:15:00"/>
    <d v="1899-12-30T13:15:00"/>
    <n v="50"/>
    <n v="8.333333333333337E-2"/>
    <n v="2.0000000000000009"/>
    <n v="100.00000000000004"/>
  </r>
  <r>
    <x v="3"/>
    <x v="2"/>
    <x v="2"/>
    <d v="1899-12-30T09:00:00"/>
    <d v="1899-12-30T11:00:00"/>
    <n v="40"/>
    <n v="8.3333333333333315E-2"/>
    <n v="1.9999999999999996"/>
    <n v="79.999999999999986"/>
  </r>
  <r>
    <x v="1"/>
    <x v="1"/>
    <x v="2"/>
    <d v="1899-12-30T11:30:00"/>
    <d v="1899-12-30T12:30:00"/>
    <n v="50"/>
    <n v="4.1666666666666685E-2"/>
    <n v="1.0000000000000004"/>
    <n v="50.000000000000021"/>
  </r>
  <r>
    <x v="4"/>
    <x v="1"/>
    <x v="3"/>
    <d v="1899-12-30T09:00:00"/>
    <d v="1899-12-30T10:15:00"/>
    <n v="50"/>
    <n v="5.2083333333333315E-2"/>
    <n v="1.2499999999999996"/>
    <n v="62.499999999999979"/>
  </r>
  <r>
    <x v="5"/>
    <x v="0"/>
    <x v="3"/>
    <d v="1899-12-30T11:00:00"/>
    <d v="1899-12-30T12:45:00"/>
    <n v="60"/>
    <n v="7.2916666666666685E-2"/>
    <n v="1.7500000000000004"/>
    <n v="105.00000000000003"/>
  </r>
  <r>
    <x v="6"/>
    <x v="2"/>
    <x v="3"/>
    <d v="1899-12-30T13:30:00"/>
    <d v="1899-12-30T14:45:00"/>
    <n v="40"/>
    <n v="5.208333333333337E-2"/>
    <n v="1.2500000000000009"/>
    <n v="50.000000000000036"/>
  </r>
  <r>
    <x v="5"/>
    <x v="0"/>
    <x v="4"/>
    <d v="1899-12-30T09:00:00"/>
    <d v="1899-12-30T10:00:00"/>
    <n v="60"/>
    <n v="4.1666666666666685E-2"/>
    <n v="1.0000000000000004"/>
    <n v="60.000000000000028"/>
  </r>
  <r>
    <x v="3"/>
    <x v="2"/>
    <x v="4"/>
    <d v="1899-12-30T10:45:00"/>
    <d v="1899-12-30T12:15:00"/>
    <n v="40"/>
    <n v="6.2499999999999944E-2"/>
    <n v="1.4999999999999987"/>
    <n v="59.999999999999943"/>
  </r>
  <r>
    <x v="3"/>
    <x v="2"/>
    <x v="4"/>
    <d v="1899-12-30T12:30:00"/>
    <d v="1899-12-30T14:15:00"/>
    <n v="40"/>
    <n v="7.291666666666663E-2"/>
    <n v="1.7499999999999991"/>
    <n v="69.999999999999972"/>
  </r>
  <r>
    <x v="1"/>
    <x v="1"/>
    <x v="5"/>
    <d v="1899-12-30T09:00:00"/>
    <d v="1899-12-30T10:00:00"/>
    <n v="50"/>
    <n v="4.1666666666666685E-2"/>
    <n v="1.0000000000000004"/>
    <n v="50.000000000000021"/>
  </r>
  <r>
    <x v="0"/>
    <x v="0"/>
    <x v="5"/>
    <d v="1899-12-30T10:30:00"/>
    <d v="1899-12-30T12:00:00"/>
    <n v="60"/>
    <n v="6.25E-2"/>
    <n v="1.5"/>
    <n v="90"/>
  </r>
  <r>
    <x v="5"/>
    <x v="0"/>
    <x v="5"/>
    <d v="1899-12-30T12:45:00"/>
    <d v="1899-12-30T13:45:00"/>
    <n v="60"/>
    <n v="4.166666666666663E-2"/>
    <n v="0.99999999999999911"/>
    <n v="59.999999999999943"/>
  </r>
  <r>
    <x v="0"/>
    <x v="0"/>
    <x v="5"/>
    <d v="1899-12-30T14:15:00"/>
    <d v="1899-12-30T15:45:00"/>
    <n v="60"/>
    <n v="6.25E-2"/>
    <n v="1.5"/>
    <n v="90"/>
  </r>
  <r>
    <x v="2"/>
    <x v="0"/>
    <x v="6"/>
    <d v="1899-12-30T09:30:00"/>
    <d v="1899-12-30T11:00:00"/>
    <n v="60"/>
    <n v="6.25E-2"/>
    <n v="1.5"/>
    <n v="90"/>
  </r>
  <r>
    <x v="3"/>
    <x v="2"/>
    <x v="6"/>
    <d v="1899-12-30T11:15:00"/>
    <d v="1899-12-30T12:30:00"/>
    <n v="40"/>
    <n v="5.208333333333337E-2"/>
    <n v="1.2500000000000009"/>
    <n v="50.000000000000036"/>
  </r>
  <r>
    <x v="1"/>
    <x v="1"/>
    <x v="6"/>
    <d v="1899-12-30T12:45:00"/>
    <d v="1899-12-30T14:45:00"/>
    <n v="50"/>
    <n v="8.333333333333337E-2"/>
    <n v="2.0000000000000009"/>
    <n v="100.00000000000004"/>
  </r>
  <r>
    <x v="3"/>
    <x v="2"/>
    <x v="6"/>
    <d v="1899-12-30T15:00:00"/>
    <d v="1899-12-30T17:00:00"/>
    <n v="40"/>
    <n v="8.333333333333337E-2"/>
    <n v="2.0000000000000009"/>
    <n v="80.000000000000028"/>
  </r>
  <r>
    <x v="7"/>
    <x v="0"/>
    <x v="6"/>
    <d v="1899-12-30T17:00:00"/>
    <d v="1899-12-30T18:15:00"/>
    <n v="60"/>
    <n v="5.2083333333333259E-2"/>
    <n v="1.2499999999999982"/>
    <n v="74.999999999999886"/>
  </r>
  <r>
    <x v="8"/>
    <x v="1"/>
    <x v="7"/>
    <d v="1899-12-30T09:00:00"/>
    <d v="1899-12-30T10:15:00"/>
    <n v="50"/>
    <n v="5.2083333333333315E-2"/>
    <n v="1.2499999999999996"/>
    <n v="62.499999999999979"/>
  </r>
  <r>
    <x v="9"/>
    <x v="2"/>
    <x v="7"/>
    <d v="1899-12-30T10:30:00"/>
    <d v="1899-12-30T11:30:00"/>
    <n v="40"/>
    <n v="4.1666666666666685E-2"/>
    <n v="1.0000000000000004"/>
    <n v="40.000000000000014"/>
  </r>
  <r>
    <x v="9"/>
    <x v="2"/>
    <x v="7"/>
    <d v="1899-12-30T11:30:00"/>
    <d v="1899-12-30T12:45:00"/>
    <n v="40"/>
    <n v="5.2083333333333315E-2"/>
    <n v="1.2499999999999996"/>
    <n v="49.999999999999986"/>
  </r>
  <r>
    <x v="1"/>
    <x v="1"/>
    <x v="7"/>
    <d v="1899-12-30T12:45:00"/>
    <d v="1899-12-30T14:15:00"/>
    <n v="50"/>
    <n v="6.25E-2"/>
    <n v="1.5"/>
    <n v="75"/>
  </r>
  <r>
    <x v="10"/>
    <x v="1"/>
    <x v="7"/>
    <d v="1899-12-30T14:30:00"/>
    <d v="1899-12-30T15:30:00"/>
    <n v="50"/>
    <n v="4.1666666666666741E-2"/>
    <n v="1.0000000000000018"/>
    <n v="50.000000000000085"/>
  </r>
  <r>
    <x v="8"/>
    <x v="1"/>
    <x v="8"/>
    <d v="1899-12-30T09:00:00"/>
    <d v="1899-12-30T10:15:00"/>
    <n v="50"/>
    <n v="5.2083333333333315E-2"/>
    <n v="1.2499999999999996"/>
    <n v="62.499999999999979"/>
  </r>
  <r>
    <x v="5"/>
    <x v="0"/>
    <x v="8"/>
    <d v="1899-12-30T10:15:00"/>
    <d v="1899-12-30T11:30:00"/>
    <n v="60"/>
    <n v="5.208333333333337E-2"/>
    <n v="1.2500000000000009"/>
    <n v="75.000000000000057"/>
  </r>
  <r>
    <x v="6"/>
    <x v="0"/>
    <x v="8"/>
    <d v="1899-12-30T12:15:00"/>
    <d v="1899-12-30T14:00:00"/>
    <n v="60"/>
    <n v="7.2916666666666741E-2"/>
    <n v="1.7500000000000018"/>
    <n v="105.00000000000011"/>
  </r>
  <r>
    <x v="1"/>
    <x v="1"/>
    <x v="9"/>
    <d v="1899-12-30T09:00:00"/>
    <d v="1899-12-30T10:30:00"/>
    <n v="50"/>
    <n v="6.25E-2"/>
    <n v="1.5"/>
    <n v="75"/>
  </r>
  <r>
    <x v="10"/>
    <x v="1"/>
    <x v="9"/>
    <d v="1899-12-30T11:00:00"/>
    <d v="1899-12-30T13:00:00"/>
    <n v="50"/>
    <n v="8.3333333333333315E-2"/>
    <n v="1.9999999999999996"/>
    <n v="99.999999999999972"/>
  </r>
  <r>
    <x v="7"/>
    <x v="0"/>
    <x v="9"/>
    <d v="1899-12-30T14:00:00"/>
    <d v="1899-12-30T15:00:00"/>
    <n v="60"/>
    <n v="4.166666666666663E-2"/>
    <n v="0.99999999999999911"/>
    <n v="59.999999999999943"/>
  </r>
  <r>
    <x v="3"/>
    <x v="2"/>
    <x v="9"/>
    <d v="1899-12-30T15:15:00"/>
    <d v="1899-12-30T16:45:00"/>
    <n v="40"/>
    <n v="6.25E-2"/>
    <n v="1.5"/>
    <n v="60"/>
  </r>
  <r>
    <x v="2"/>
    <x v="1"/>
    <x v="10"/>
    <d v="1899-12-30T09:00:00"/>
    <d v="1899-12-30T11:00:00"/>
    <n v="50"/>
    <n v="8.3333333333333315E-2"/>
    <n v="1.9999999999999996"/>
    <n v="99.999999999999972"/>
  </r>
  <r>
    <x v="2"/>
    <x v="0"/>
    <x v="10"/>
    <d v="1899-12-30T11:30:00"/>
    <d v="1899-12-30T13:15:00"/>
    <n v="60"/>
    <n v="7.2916666666666685E-2"/>
    <n v="1.7500000000000004"/>
    <n v="105.00000000000003"/>
  </r>
  <r>
    <x v="10"/>
    <x v="1"/>
    <x v="11"/>
    <d v="1899-12-30T09:00:00"/>
    <d v="1899-12-30T10:15:00"/>
    <n v="50"/>
    <n v="5.2083333333333315E-2"/>
    <n v="1.2499999999999996"/>
    <n v="62.499999999999979"/>
  </r>
  <r>
    <x v="4"/>
    <x v="0"/>
    <x v="11"/>
    <d v="1899-12-30T10:45:00"/>
    <d v="1899-12-30T11:45:00"/>
    <n v="60"/>
    <n v="4.166666666666663E-2"/>
    <n v="0.99999999999999911"/>
    <n v="59.999999999999943"/>
  </r>
  <r>
    <x v="10"/>
    <x v="2"/>
    <x v="12"/>
    <d v="1899-12-30T09:00:00"/>
    <d v="1899-12-30T10:00:00"/>
    <n v="40"/>
    <n v="4.1666666666666685E-2"/>
    <n v="1.0000000000000004"/>
    <n v="40.000000000000014"/>
  </r>
  <r>
    <x v="0"/>
    <x v="0"/>
    <x v="13"/>
    <d v="1899-12-30T09:00:00"/>
    <d v="1899-12-30T10:00:00"/>
    <n v="60"/>
    <n v="4.1666666666666685E-2"/>
    <n v="1.0000000000000004"/>
    <n v="60.000000000000028"/>
  </r>
  <r>
    <x v="9"/>
    <x v="2"/>
    <x v="13"/>
    <d v="1899-12-30T10:30:00"/>
    <d v="1899-12-30T11:30:00"/>
    <n v="40"/>
    <n v="4.1666666666666685E-2"/>
    <n v="1.0000000000000004"/>
    <n v="40.000000000000014"/>
  </r>
  <r>
    <x v="6"/>
    <x v="0"/>
    <x v="14"/>
    <d v="1899-12-30T09:00:00"/>
    <d v="1899-12-30T10:45:00"/>
    <n v="60"/>
    <n v="7.2916666666666685E-2"/>
    <n v="1.7500000000000004"/>
    <n v="105.00000000000003"/>
  </r>
  <r>
    <x v="5"/>
    <x v="0"/>
    <x v="14"/>
    <d v="1899-12-30T10:45:00"/>
    <d v="1899-12-30T12:15:00"/>
    <n v="60"/>
    <n v="6.2499999999999944E-2"/>
    <n v="1.4999999999999987"/>
    <n v="89.999999999999915"/>
  </r>
  <r>
    <x v="9"/>
    <x v="2"/>
    <x v="14"/>
    <d v="1899-12-30T12:45:00"/>
    <d v="1899-12-30T14:30:00"/>
    <n v="40"/>
    <n v="7.291666666666663E-2"/>
    <n v="1.7499999999999991"/>
    <n v="69.999999999999972"/>
  </r>
  <r>
    <x v="0"/>
    <x v="0"/>
    <x v="14"/>
    <d v="1899-12-30T14:30:00"/>
    <d v="1899-12-30T16:15:00"/>
    <n v="60"/>
    <n v="7.2916666666666741E-2"/>
    <n v="1.7500000000000018"/>
    <n v="105.00000000000011"/>
  </r>
  <r>
    <x v="2"/>
    <x v="0"/>
    <x v="15"/>
    <d v="1899-12-30T09:00:00"/>
    <d v="1899-12-30T10:30:00"/>
    <n v="60"/>
    <n v="6.25E-2"/>
    <n v="1.5"/>
    <n v="90"/>
  </r>
  <r>
    <x v="1"/>
    <x v="1"/>
    <x v="16"/>
    <d v="1899-12-30T09:00:00"/>
    <d v="1899-12-30T10:00:00"/>
    <n v="50"/>
    <n v="4.1666666666666685E-2"/>
    <n v="1.0000000000000004"/>
    <n v="50.000000000000021"/>
  </r>
  <r>
    <x v="1"/>
    <x v="1"/>
    <x v="16"/>
    <d v="1899-12-30T10:00:00"/>
    <d v="1899-12-30T12:00:00"/>
    <n v="50"/>
    <n v="8.3333333333333315E-2"/>
    <n v="1.9999999999999996"/>
    <n v="99.999999999999972"/>
  </r>
  <r>
    <x v="2"/>
    <x v="0"/>
    <x v="16"/>
    <d v="1899-12-30T12:30:00"/>
    <d v="1899-12-30T14:00:00"/>
    <n v="60"/>
    <n v="6.25E-2"/>
    <n v="1.5"/>
    <n v="90"/>
  </r>
  <r>
    <x v="0"/>
    <x v="0"/>
    <x v="17"/>
    <d v="1899-12-30T09:00:00"/>
    <d v="1899-12-30T10:30:00"/>
    <n v="60"/>
    <n v="6.25E-2"/>
    <n v="1.5"/>
    <n v="90"/>
  </r>
  <r>
    <x v="8"/>
    <x v="1"/>
    <x v="17"/>
    <d v="1899-12-30T11:00:00"/>
    <d v="1899-12-30T12:45:00"/>
    <n v="50"/>
    <n v="7.2916666666666685E-2"/>
    <n v="1.7500000000000004"/>
    <n v="87.500000000000028"/>
  </r>
  <r>
    <x v="6"/>
    <x v="2"/>
    <x v="17"/>
    <d v="1899-12-30T13:45:00"/>
    <d v="1899-12-30T15:30:00"/>
    <n v="40"/>
    <n v="7.2916666666666741E-2"/>
    <n v="1.7500000000000018"/>
    <n v="70.000000000000071"/>
  </r>
  <r>
    <x v="4"/>
    <x v="0"/>
    <x v="17"/>
    <d v="1899-12-30T15:30:00"/>
    <d v="1899-12-30T17:00:00"/>
    <n v="60"/>
    <n v="6.25E-2"/>
    <n v="1.5"/>
    <n v="90"/>
  </r>
  <r>
    <x v="2"/>
    <x v="1"/>
    <x v="17"/>
    <d v="1899-12-30T17:00:00"/>
    <d v="1899-12-30T18:00:00"/>
    <n v="50"/>
    <n v="4.166666666666663E-2"/>
    <n v="0.99999999999999911"/>
    <n v="49.999999999999957"/>
  </r>
  <r>
    <x v="5"/>
    <x v="0"/>
    <x v="18"/>
    <d v="1899-12-30T09:00:00"/>
    <d v="1899-12-30T10:00:00"/>
    <n v="60"/>
    <n v="4.1666666666666685E-2"/>
    <n v="1.0000000000000004"/>
    <n v="60.000000000000028"/>
  </r>
  <r>
    <x v="4"/>
    <x v="0"/>
    <x v="18"/>
    <d v="1899-12-30T10:45:00"/>
    <d v="1899-12-30T12:15:00"/>
    <n v="60"/>
    <n v="6.2499999999999944E-2"/>
    <n v="1.4999999999999987"/>
    <n v="89.999999999999915"/>
  </r>
  <r>
    <x v="3"/>
    <x v="2"/>
    <x v="19"/>
    <d v="1899-12-30T09:00:00"/>
    <d v="1899-12-30T10:15:00"/>
    <n v="40"/>
    <n v="5.2083333333333315E-2"/>
    <n v="1.2499999999999996"/>
    <n v="49.999999999999986"/>
  </r>
  <r>
    <x v="3"/>
    <x v="2"/>
    <x v="19"/>
    <d v="1899-12-30T10:15:00"/>
    <d v="1899-12-30T11:30:00"/>
    <n v="40"/>
    <n v="5.208333333333337E-2"/>
    <n v="1.2500000000000009"/>
    <n v="50.000000000000036"/>
  </r>
  <r>
    <x v="7"/>
    <x v="2"/>
    <x v="20"/>
    <d v="1899-12-30T09:00:00"/>
    <d v="1899-12-30T10:00:00"/>
    <n v="40"/>
    <n v="4.1666666666666685E-2"/>
    <n v="1.0000000000000004"/>
    <n v="40.000000000000014"/>
  </r>
  <r>
    <x v="2"/>
    <x v="0"/>
    <x v="20"/>
    <d v="1899-12-30T10:00:00"/>
    <d v="1899-12-30T11:15:00"/>
    <n v="60"/>
    <n v="5.2083333333333315E-2"/>
    <n v="1.2499999999999996"/>
    <n v="74.999999999999972"/>
  </r>
  <r>
    <x v="4"/>
    <x v="0"/>
    <x v="20"/>
    <d v="1899-12-30T11:15:00"/>
    <d v="1899-12-30T12:15:00"/>
    <n v="60"/>
    <n v="4.166666666666663E-2"/>
    <n v="0.99999999999999911"/>
    <n v="59.999999999999943"/>
  </r>
  <r>
    <x v="9"/>
    <x v="2"/>
    <x v="21"/>
    <d v="1899-12-30T09:00:00"/>
    <d v="1899-12-30T10:00:00"/>
    <n v="40"/>
    <n v="4.1666666666666685E-2"/>
    <n v="1.0000000000000004"/>
    <n v="40.000000000000014"/>
  </r>
  <r>
    <x v="7"/>
    <x v="0"/>
    <x v="21"/>
    <d v="1899-12-30T11:00:00"/>
    <d v="1899-12-30T12:30:00"/>
    <n v="60"/>
    <n v="6.2500000000000056E-2"/>
    <n v="1.5000000000000013"/>
    <n v="90.000000000000085"/>
  </r>
  <r>
    <x v="0"/>
    <x v="0"/>
    <x v="21"/>
    <d v="1899-12-30T12:45:00"/>
    <d v="1899-12-30T13:45:00"/>
    <n v="60"/>
    <n v="4.166666666666663E-2"/>
    <n v="0.99999999999999911"/>
    <n v="59.999999999999943"/>
  </r>
  <r>
    <x v="4"/>
    <x v="0"/>
    <x v="21"/>
    <d v="1899-12-30T13:45:00"/>
    <d v="1899-12-30T15:00:00"/>
    <n v="60"/>
    <n v="5.208333333333337E-2"/>
    <n v="1.2500000000000009"/>
    <n v="75.000000000000057"/>
  </r>
  <r>
    <x v="5"/>
    <x v="0"/>
    <x v="21"/>
    <d v="1899-12-30T15:45:00"/>
    <d v="1899-12-30T17:15:00"/>
    <n v="60"/>
    <n v="6.25E-2"/>
    <n v="1.5"/>
    <n v="90"/>
  </r>
  <r>
    <x v="9"/>
    <x v="2"/>
    <x v="22"/>
    <d v="1899-12-30T09:00:00"/>
    <d v="1899-12-30T11:00:00"/>
    <n v="40"/>
    <n v="8.3333333333333315E-2"/>
    <n v="1.9999999999999996"/>
    <n v="79.999999999999986"/>
  </r>
  <r>
    <x v="9"/>
    <x v="2"/>
    <x v="22"/>
    <d v="1899-12-30T11:15:00"/>
    <d v="1899-12-30T12:45:00"/>
    <n v="40"/>
    <n v="6.25E-2"/>
    <n v="1.5"/>
    <n v="60"/>
  </r>
  <r>
    <x v="4"/>
    <x v="1"/>
    <x v="22"/>
    <d v="1899-12-30T13:30:00"/>
    <d v="1899-12-30T15:15:00"/>
    <n v="50"/>
    <n v="7.291666666666663E-2"/>
    <n v="1.7499999999999991"/>
    <n v="87.499999999999957"/>
  </r>
  <r>
    <x v="11"/>
    <x v="2"/>
    <x v="22"/>
    <d v="1899-12-30T16:00:00"/>
    <d v="1899-12-30T18:00:00"/>
    <n v="40"/>
    <n v="8.333333333333337E-2"/>
    <n v="2.0000000000000009"/>
    <n v="80.000000000000028"/>
  </r>
  <r>
    <x v="7"/>
    <x v="2"/>
    <x v="23"/>
    <d v="1899-12-30T09:00:00"/>
    <d v="1899-12-30T10:15:00"/>
    <n v="40"/>
    <n v="5.2083333333333315E-2"/>
    <n v="1.2499999999999996"/>
    <n v="49.999999999999986"/>
  </r>
  <r>
    <x v="1"/>
    <x v="1"/>
    <x v="23"/>
    <d v="1899-12-30T10:30:00"/>
    <d v="1899-12-30T11:45:00"/>
    <n v="50"/>
    <n v="5.2083333333333315E-2"/>
    <n v="1.2499999999999996"/>
    <n v="62.499999999999979"/>
  </r>
  <r>
    <x v="3"/>
    <x v="2"/>
    <x v="23"/>
    <d v="1899-12-30T12:15:00"/>
    <d v="1899-12-30T14:15:00"/>
    <n v="40"/>
    <n v="8.333333333333337E-2"/>
    <n v="2.0000000000000009"/>
    <n v="80.000000000000028"/>
  </r>
  <r>
    <x v="3"/>
    <x v="2"/>
    <x v="24"/>
    <d v="1899-12-30T09:00:00"/>
    <d v="1899-12-30T11:00:00"/>
    <n v="40"/>
    <n v="8.3333333333333315E-2"/>
    <n v="1.9999999999999996"/>
    <n v="79.999999999999986"/>
  </r>
  <r>
    <x v="0"/>
    <x v="0"/>
    <x v="24"/>
    <d v="1899-12-30T11:30:00"/>
    <d v="1899-12-30T13:15:00"/>
    <n v="60"/>
    <n v="7.2916666666666685E-2"/>
    <n v="1.7500000000000004"/>
    <n v="105.00000000000003"/>
  </r>
  <r>
    <x v="0"/>
    <x v="0"/>
    <x v="24"/>
    <d v="1899-12-30T13:30:00"/>
    <d v="1899-12-30T15:00:00"/>
    <n v="60"/>
    <n v="6.25E-2"/>
    <n v="1.5"/>
    <n v="90"/>
  </r>
  <r>
    <x v="10"/>
    <x v="1"/>
    <x v="24"/>
    <d v="1899-12-30T16:15:00"/>
    <d v="1899-12-30T18:15:00"/>
    <n v="50"/>
    <n v="8.3333333333333259E-2"/>
    <n v="1.9999999999999982"/>
    <n v="99.999999999999915"/>
  </r>
  <r>
    <x v="2"/>
    <x v="0"/>
    <x v="25"/>
    <d v="1899-12-30T09:00:00"/>
    <d v="1899-12-30T10:00:00"/>
    <n v="60"/>
    <n v="4.1666666666666685E-2"/>
    <n v="1.0000000000000004"/>
    <n v="60.000000000000028"/>
  </r>
  <r>
    <x v="9"/>
    <x v="2"/>
    <x v="25"/>
    <d v="1899-12-30T10:30:00"/>
    <d v="1899-12-30T11:45:00"/>
    <n v="40"/>
    <n v="5.2083333333333315E-2"/>
    <n v="1.2499999999999996"/>
    <n v="49.999999999999986"/>
  </r>
  <r>
    <x v="8"/>
    <x v="1"/>
    <x v="26"/>
    <d v="1899-12-30T09:00:00"/>
    <d v="1899-12-30T10:45:00"/>
    <n v="50"/>
    <n v="7.2916666666666685E-2"/>
    <n v="1.7500000000000004"/>
    <n v="87.500000000000028"/>
  </r>
  <r>
    <x v="12"/>
    <x v="0"/>
    <x v="26"/>
    <d v="1899-12-30T11:15:00"/>
    <d v="1899-12-30T12:15:00"/>
    <n v="60"/>
    <n v="4.166666666666663E-2"/>
    <n v="0.99999999999999911"/>
    <n v="59.999999999999943"/>
  </r>
  <r>
    <x v="9"/>
    <x v="2"/>
    <x v="26"/>
    <d v="1899-12-30T13:00:00"/>
    <d v="1899-12-30T14:45:00"/>
    <n v="40"/>
    <n v="7.2916666666666741E-2"/>
    <n v="1.7500000000000018"/>
    <n v="70.000000000000071"/>
  </r>
  <r>
    <x v="8"/>
    <x v="1"/>
    <x v="26"/>
    <d v="1899-12-30T15:45:00"/>
    <d v="1899-12-30T17:15:00"/>
    <n v="50"/>
    <n v="6.25E-2"/>
    <n v="1.5"/>
    <n v="75"/>
  </r>
  <r>
    <x v="1"/>
    <x v="1"/>
    <x v="27"/>
    <d v="1899-12-30T09:00:00"/>
    <d v="1899-12-30T10:00:00"/>
    <n v="50"/>
    <n v="4.1666666666666685E-2"/>
    <n v="1.0000000000000004"/>
    <n v="50.000000000000021"/>
  </r>
  <r>
    <x v="3"/>
    <x v="2"/>
    <x v="27"/>
    <d v="1899-12-30T10:00:00"/>
    <d v="1899-12-30T12:00:00"/>
    <n v="40"/>
    <n v="8.3333333333333315E-2"/>
    <n v="1.9999999999999996"/>
    <n v="79.999999999999986"/>
  </r>
  <r>
    <x v="6"/>
    <x v="2"/>
    <x v="27"/>
    <d v="1899-12-30T12:45:00"/>
    <d v="1899-12-30T13:45:00"/>
    <n v="40"/>
    <n v="4.166666666666663E-2"/>
    <n v="0.99999999999999911"/>
    <n v="39.999999999999964"/>
  </r>
  <r>
    <x v="1"/>
    <x v="1"/>
    <x v="27"/>
    <d v="1899-12-30T14:15:00"/>
    <d v="1899-12-30T15:15:00"/>
    <n v="50"/>
    <n v="4.166666666666663E-2"/>
    <n v="0.99999999999999911"/>
    <n v="49.999999999999957"/>
  </r>
  <r>
    <x v="10"/>
    <x v="1"/>
    <x v="27"/>
    <d v="1899-12-30T15:15:00"/>
    <d v="1899-12-30T16:15:00"/>
    <n v="50"/>
    <n v="4.1666666666666741E-2"/>
    <n v="1.0000000000000018"/>
    <n v="50.000000000000085"/>
  </r>
  <r>
    <x v="3"/>
    <x v="2"/>
    <x v="28"/>
    <d v="1899-12-30T09:00:00"/>
    <d v="1899-12-30T10:30:00"/>
    <n v="40"/>
    <n v="6.25E-2"/>
    <n v="1.5"/>
    <n v="60"/>
  </r>
  <r>
    <x v="6"/>
    <x v="2"/>
    <x v="28"/>
    <d v="1899-12-30T10:45:00"/>
    <d v="1899-12-30T12:00:00"/>
    <n v="40"/>
    <n v="5.2083333333333315E-2"/>
    <n v="1.2499999999999996"/>
    <n v="49.999999999999986"/>
  </r>
  <r>
    <x v="9"/>
    <x v="2"/>
    <x v="28"/>
    <d v="1899-12-30T12:30:00"/>
    <d v="1899-12-30T13:30:00"/>
    <n v="40"/>
    <n v="4.166666666666663E-2"/>
    <n v="0.99999999999999911"/>
    <n v="39.999999999999964"/>
  </r>
  <r>
    <x v="5"/>
    <x v="0"/>
    <x v="28"/>
    <d v="1899-12-30T14:30:00"/>
    <d v="1899-12-30T16:00:00"/>
    <n v="60"/>
    <n v="6.25E-2"/>
    <n v="1.5"/>
    <n v="90"/>
  </r>
  <r>
    <x v="6"/>
    <x v="0"/>
    <x v="28"/>
    <d v="1899-12-30T16:30:00"/>
    <d v="1899-12-30T18:00:00"/>
    <n v="60"/>
    <n v="6.25E-2"/>
    <n v="1.5"/>
    <n v="90"/>
  </r>
  <r>
    <x v="4"/>
    <x v="0"/>
    <x v="29"/>
    <d v="1899-12-30T09:00:00"/>
    <d v="1899-12-30T10:15:00"/>
    <n v="60"/>
    <n v="5.2083333333333315E-2"/>
    <n v="1.2499999999999996"/>
    <n v="74.999999999999972"/>
  </r>
  <r>
    <x v="4"/>
    <x v="0"/>
    <x v="30"/>
    <d v="1899-12-30T09:00:00"/>
    <d v="1899-12-30T10:00:00"/>
    <n v="60"/>
    <n v="4.1666666666666685E-2"/>
    <n v="1.0000000000000004"/>
    <n v="60.000000000000028"/>
  </r>
  <r>
    <x v="10"/>
    <x v="2"/>
    <x v="30"/>
    <d v="1899-12-30T11:00:00"/>
    <d v="1899-12-30T12:45:00"/>
    <n v="40"/>
    <n v="7.2916666666666685E-2"/>
    <n v="1.7500000000000004"/>
    <n v="70.000000000000014"/>
  </r>
  <r>
    <x v="9"/>
    <x v="2"/>
    <x v="30"/>
    <d v="1899-12-30T13:45:00"/>
    <d v="1899-12-30T15:45:00"/>
    <n v="40"/>
    <n v="8.333333333333337E-2"/>
    <n v="2.0000000000000009"/>
    <n v="80.000000000000028"/>
  </r>
  <r>
    <x v="0"/>
    <x v="0"/>
    <x v="30"/>
    <d v="1899-12-30T16:30:00"/>
    <d v="1899-12-30T17:30:00"/>
    <n v="60"/>
    <n v="4.166666666666663E-2"/>
    <n v="0.99999999999999911"/>
    <n v="59.999999999999943"/>
  </r>
  <r>
    <x v="2"/>
    <x v="0"/>
    <x v="31"/>
    <d v="1899-12-30T09:30:00"/>
    <d v="1899-12-30T11:00:00"/>
    <n v="60"/>
    <n v="6.25E-2"/>
    <n v="1.5"/>
    <n v="90"/>
  </r>
  <r>
    <x v="3"/>
    <x v="2"/>
    <x v="31"/>
    <d v="1899-12-30T11:30:00"/>
    <d v="1899-12-30T12:45:00"/>
    <n v="40"/>
    <n v="5.2083333333333315E-2"/>
    <n v="1.2499999999999996"/>
    <n v="49.999999999999986"/>
  </r>
  <r>
    <x v="13"/>
    <x v="1"/>
    <x v="32"/>
    <d v="1899-12-30T09:00:00"/>
    <d v="1899-12-30T10:00:00"/>
    <n v="50"/>
    <n v="4.1666666666666685E-2"/>
    <n v="1.0000000000000004"/>
    <n v="50.000000000000021"/>
  </r>
  <r>
    <x v="6"/>
    <x v="0"/>
    <x v="32"/>
    <d v="1899-12-30T10:30:00"/>
    <d v="1899-12-30T11:30:00"/>
    <n v="60"/>
    <n v="4.1666666666666685E-2"/>
    <n v="1.0000000000000004"/>
    <n v="60.000000000000028"/>
  </r>
  <r>
    <x v="0"/>
    <x v="0"/>
    <x v="32"/>
    <d v="1899-12-30T11:30:00"/>
    <d v="1899-12-30T13:30:00"/>
    <n v="60"/>
    <n v="8.3333333333333315E-2"/>
    <n v="1.9999999999999996"/>
    <n v="119.99999999999997"/>
  </r>
  <r>
    <x v="8"/>
    <x v="1"/>
    <x v="33"/>
    <d v="1899-12-30T09:00:00"/>
    <d v="1899-12-30T10:45:00"/>
    <n v="50"/>
    <n v="7.2916666666666685E-2"/>
    <n v="1.7500000000000004"/>
    <n v="87.500000000000028"/>
  </r>
  <r>
    <x v="9"/>
    <x v="2"/>
    <x v="33"/>
    <d v="1899-12-30T11:30:00"/>
    <d v="1899-12-30T13:00:00"/>
    <n v="40"/>
    <n v="6.2499999999999944E-2"/>
    <n v="1.4999999999999987"/>
    <n v="59.999999999999943"/>
  </r>
  <r>
    <x v="8"/>
    <x v="1"/>
    <x v="33"/>
    <d v="1899-12-30T13:45:00"/>
    <d v="1899-12-30T14:45:00"/>
    <n v="50"/>
    <n v="4.1666666666666741E-2"/>
    <n v="1.0000000000000018"/>
    <n v="50.000000000000085"/>
  </r>
  <r>
    <x v="10"/>
    <x v="1"/>
    <x v="33"/>
    <d v="1899-12-30T15:45:00"/>
    <d v="1899-12-30T17:15:00"/>
    <n v="50"/>
    <n v="6.25E-2"/>
    <n v="1.5"/>
    <n v="75"/>
  </r>
  <r>
    <x v="9"/>
    <x v="2"/>
    <x v="33"/>
    <d v="1899-12-30T18:00:00"/>
    <d v="1899-12-30T19:00:00"/>
    <n v="40"/>
    <n v="4.166666666666663E-2"/>
    <n v="0.99999999999999911"/>
    <n v="39.999999999999964"/>
  </r>
  <r>
    <x v="5"/>
    <x v="0"/>
    <x v="34"/>
    <d v="1899-12-30T09:00:00"/>
    <d v="1899-12-30T10:45:00"/>
    <n v="60"/>
    <n v="7.2916666666666685E-2"/>
    <n v="1.7500000000000004"/>
    <n v="105.00000000000003"/>
  </r>
  <r>
    <x v="7"/>
    <x v="2"/>
    <x v="34"/>
    <d v="1899-12-30T11:00:00"/>
    <d v="1899-12-30T12:00:00"/>
    <n v="40"/>
    <n v="4.1666666666666685E-2"/>
    <n v="1.0000000000000004"/>
    <n v="40.000000000000014"/>
  </r>
  <r>
    <x v="2"/>
    <x v="0"/>
    <x v="34"/>
    <d v="1899-12-30T12:45:00"/>
    <d v="1899-12-30T14:15:00"/>
    <n v="60"/>
    <n v="6.25E-2"/>
    <n v="1.5"/>
    <n v="90"/>
  </r>
  <r>
    <x v="14"/>
    <x v="0"/>
    <x v="35"/>
    <d v="1899-12-30T09:00:00"/>
    <d v="1899-12-30T10:45:00"/>
    <n v="60"/>
    <n v="7.2916666666666685E-2"/>
    <n v="1.7500000000000004"/>
    <n v="105.00000000000003"/>
  </r>
  <r>
    <x v="3"/>
    <x v="2"/>
    <x v="35"/>
    <d v="1899-12-30T11:15:00"/>
    <d v="1899-12-30T13:00:00"/>
    <n v="40"/>
    <n v="7.291666666666663E-2"/>
    <n v="1.7499999999999991"/>
    <n v="69.999999999999972"/>
  </r>
  <r>
    <x v="5"/>
    <x v="0"/>
    <x v="36"/>
    <d v="1899-12-30T09:00:00"/>
    <d v="1899-12-30T10:15:00"/>
    <n v="60"/>
    <n v="5.2083333333333315E-2"/>
    <n v="1.2499999999999996"/>
    <n v="74.999999999999972"/>
  </r>
  <r>
    <x v="10"/>
    <x v="1"/>
    <x v="36"/>
    <d v="1899-12-30T10:30:00"/>
    <d v="1899-12-30T11:30:00"/>
    <n v="50"/>
    <n v="4.1666666666666685E-2"/>
    <n v="1.0000000000000004"/>
    <n v="50.000000000000021"/>
  </r>
  <r>
    <x v="9"/>
    <x v="2"/>
    <x v="37"/>
    <d v="1899-12-30T09:00:00"/>
    <d v="1899-12-30T10:30:00"/>
    <n v="40"/>
    <n v="6.25E-2"/>
    <n v="1.5"/>
    <n v="60"/>
  </r>
  <r>
    <x v="15"/>
    <x v="0"/>
    <x v="37"/>
    <d v="1899-12-30T10:30:00"/>
    <d v="1899-12-30T12:00:00"/>
    <n v="60"/>
    <n v="6.25E-2"/>
    <n v="1.5"/>
    <n v="90"/>
  </r>
  <r>
    <x v="4"/>
    <x v="0"/>
    <x v="37"/>
    <d v="1899-12-30T13:00:00"/>
    <d v="1899-12-30T14:15:00"/>
    <n v="60"/>
    <n v="5.208333333333337E-2"/>
    <n v="1.2500000000000009"/>
    <n v="75.000000000000057"/>
  </r>
  <r>
    <x v="7"/>
    <x v="0"/>
    <x v="37"/>
    <d v="1899-12-30T14:45:00"/>
    <d v="1899-12-30T15:45:00"/>
    <n v="60"/>
    <n v="4.166666666666663E-2"/>
    <n v="0.99999999999999911"/>
    <n v="59.999999999999943"/>
  </r>
  <r>
    <x v="3"/>
    <x v="2"/>
    <x v="37"/>
    <d v="1899-12-30T16:15:00"/>
    <d v="1899-12-30T17:45:00"/>
    <n v="40"/>
    <n v="6.25E-2"/>
    <n v="1.5"/>
    <n v="60"/>
  </r>
  <r>
    <x v="6"/>
    <x v="2"/>
    <x v="38"/>
    <d v="1899-12-30T09:00:00"/>
    <d v="1899-12-30T10:15:00"/>
    <n v="40"/>
    <n v="5.2083333333333315E-2"/>
    <n v="1.2499999999999996"/>
    <n v="49.999999999999986"/>
  </r>
  <r>
    <x v="2"/>
    <x v="0"/>
    <x v="38"/>
    <d v="1899-12-30T10:30:00"/>
    <d v="1899-12-30T11:45:00"/>
    <n v="60"/>
    <n v="5.2083333333333315E-2"/>
    <n v="1.2499999999999996"/>
    <n v="74.999999999999972"/>
  </r>
  <r>
    <x v="3"/>
    <x v="2"/>
    <x v="39"/>
    <d v="1899-12-30T09:00:00"/>
    <d v="1899-12-30T10:15:00"/>
    <n v="40"/>
    <n v="5.2083333333333315E-2"/>
    <n v="1.2499999999999996"/>
    <n v="49.999999999999986"/>
  </r>
  <r>
    <x v="6"/>
    <x v="0"/>
    <x v="39"/>
    <d v="1899-12-30T10:30:00"/>
    <d v="1899-12-30T11:30:00"/>
    <n v="60"/>
    <n v="4.1666666666666685E-2"/>
    <n v="1.0000000000000004"/>
    <n v="60.000000000000028"/>
  </r>
  <r>
    <x v="0"/>
    <x v="0"/>
    <x v="39"/>
    <d v="1899-12-30T11:30:00"/>
    <d v="1899-12-30T13:15:00"/>
    <n v="60"/>
    <n v="7.2916666666666685E-2"/>
    <n v="1.7500000000000004"/>
    <n v="105.00000000000003"/>
  </r>
  <r>
    <x v="5"/>
    <x v="0"/>
    <x v="40"/>
    <d v="1899-12-30T09:30:00"/>
    <d v="1899-12-30T11:00:00"/>
    <n v="60"/>
    <n v="6.25E-2"/>
    <n v="1.5"/>
    <n v="90"/>
  </r>
  <r>
    <x v="5"/>
    <x v="0"/>
    <x v="40"/>
    <d v="1899-12-30T11:15:00"/>
    <d v="1899-12-30T12:45:00"/>
    <n v="60"/>
    <n v="6.25E-2"/>
    <n v="1.5"/>
    <n v="90"/>
  </r>
  <r>
    <x v="15"/>
    <x v="0"/>
    <x v="41"/>
    <d v="1899-12-30T09:00:00"/>
    <d v="1899-12-30T10:00:00"/>
    <n v="60"/>
    <n v="4.1666666666666685E-2"/>
    <n v="1.0000000000000004"/>
    <n v="60.000000000000028"/>
  </r>
  <r>
    <x v="0"/>
    <x v="0"/>
    <x v="42"/>
    <d v="1899-12-30T09:00:00"/>
    <d v="1899-12-30T10:45:00"/>
    <n v="60"/>
    <n v="7.2916666666666685E-2"/>
    <n v="1.7500000000000004"/>
    <n v="105.00000000000003"/>
  </r>
  <r>
    <x v="5"/>
    <x v="0"/>
    <x v="42"/>
    <d v="1899-12-30T11:30:00"/>
    <d v="1899-12-30T13:00:00"/>
    <n v="60"/>
    <n v="6.2499999999999944E-2"/>
    <n v="1.4999999999999987"/>
    <n v="89.999999999999915"/>
  </r>
  <r>
    <x v="15"/>
    <x v="0"/>
    <x v="42"/>
    <d v="1899-12-30T13:45:00"/>
    <d v="1899-12-30T14:45:00"/>
    <n v="60"/>
    <n v="4.1666666666666741E-2"/>
    <n v="1.0000000000000018"/>
    <n v="60.000000000000107"/>
  </r>
  <r>
    <x v="2"/>
    <x v="1"/>
    <x v="42"/>
    <d v="1899-12-30T15:30:00"/>
    <d v="1899-12-30T16:45:00"/>
    <n v="50"/>
    <n v="5.2083333333333259E-2"/>
    <n v="1.2499999999999982"/>
    <n v="62.499999999999915"/>
  </r>
  <r>
    <x v="5"/>
    <x v="0"/>
    <x v="42"/>
    <d v="1899-12-30T17:30:00"/>
    <d v="1899-12-30T19:00:00"/>
    <n v="60"/>
    <n v="6.25E-2"/>
    <n v="1.5"/>
    <n v="90"/>
  </r>
  <r>
    <x v="6"/>
    <x v="2"/>
    <x v="43"/>
    <d v="1899-12-30T09:00:00"/>
    <d v="1899-12-30T10:45:00"/>
    <n v="40"/>
    <n v="7.2916666666666685E-2"/>
    <n v="1.7500000000000004"/>
    <n v="70.000000000000014"/>
  </r>
  <r>
    <x v="15"/>
    <x v="0"/>
    <x v="43"/>
    <d v="1899-12-30T11:15:00"/>
    <d v="1899-12-30T13:00:00"/>
    <n v="60"/>
    <n v="7.291666666666663E-2"/>
    <n v="1.7499999999999991"/>
    <n v="104.99999999999994"/>
  </r>
  <r>
    <x v="1"/>
    <x v="1"/>
    <x v="43"/>
    <d v="1899-12-30T14:00:00"/>
    <d v="1899-12-30T15:00:00"/>
    <n v="50"/>
    <n v="4.166666666666663E-2"/>
    <n v="0.99999999999999911"/>
    <n v="49.999999999999957"/>
  </r>
  <r>
    <x v="1"/>
    <x v="1"/>
    <x v="44"/>
    <d v="1899-12-30T09:00:00"/>
    <d v="1899-12-30T10:30:00"/>
    <n v="50"/>
    <n v="6.25E-2"/>
    <n v="1.5"/>
    <n v="75"/>
  </r>
  <r>
    <x v="15"/>
    <x v="0"/>
    <x v="44"/>
    <d v="1899-12-30T10:45:00"/>
    <d v="1899-12-30T12:00:00"/>
    <n v="60"/>
    <n v="5.2083333333333315E-2"/>
    <n v="1.2499999999999996"/>
    <n v="74.999999999999972"/>
  </r>
  <r>
    <x v="15"/>
    <x v="0"/>
    <x v="44"/>
    <d v="1899-12-30T12:00:00"/>
    <d v="1899-12-30T13:00:00"/>
    <n v="60"/>
    <n v="4.166666666666663E-2"/>
    <n v="0.99999999999999911"/>
    <n v="59.999999999999943"/>
  </r>
  <r>
    <x v="8"/>
    <x v="1"/>
    <x v="44"/>
    <d v="1899-12-30T13:15:00"/>
    <d v="1899-12-30T15:15:00"/>
    <n v="50"/>
    <n v="8.3333333333333259E-2"/>
    <n v="1.9999999999999982"/>
    <n v="99.999999999999915"/>
  </r>
  <r>
    <x v="7"/>
    <x v="0"/>
    <x v="44"/>
    <d v="1899-12-30T15:30:00"/>
    <d v="1899-12-30T17:15:00"/>
    <n v="60"/>
    <n v="7.291666666666663E-2"/>
    <n v="1.7499999999999991"/>
    <n v="104.99999999999994"/>
  </r>
  <r>
    <x v="4"/>
    <x v="1"/>
    <x v="45"/>
    <d v="1899-12-30T09:00:00"/>
    <d v="1899-12-30T11:00:00"/>
    <n v="50"/>
    <n v="8.3333333333333315E-2"/>
    <n v="1.9999999999999996"/>
    <n v="99.999999999999972"/>
  </r>
  <r>
    <x v="10"/>
    <x v="1"/>
    <x v="45"/>
    <d v="1899-12-30T11:00:00"/>
    <d v="1899-12-30T12:00:00"/>
    <n v="50"/>
    <n v="4.1666666666666685E-2"/>
    <n v="1.0000000000000004"/>
    <n v="50.000000000000021"/>
  </r>
  <r>
    <x v="7"/>
    <x v="2"/>
    <x v="45"/>
    <d v="1899-12-30T13:00:00"/>
    <d v="1899-12-30T15:00:00"/>
    <n v="40"/>
    <n v="8.333333333333337E-2"/>
    <n v="2.0000000000000009"/>
    <n v="80.000000000000028"/>
  </r>
  <r>
    <x v="0"/>
    <x v="0"/>
    <x v="45"/>
    <d v="1899-12-30T15:45:00"/>
    <d v="1899-12-30T17:30:00"/>
    <n v="60"/>
    <n v="7.291666666666663E-2"/>
    <n v="1.7499999999999991"/>
    <n v="104.99999999999994"/>
  </r>
  <r>
    <x v="5"/>
    <x v="0"/>
    <x v="46"/>
    <d v="1899-12-30T09:00:00"/>
    <d v="1899-12-30T10:30:00"/>
    <n v="60"/>
    <n v="6.25E-2"/>
    <n v="1.5"/>
    <n v="90"/>
  </r>
  <r>
    <x v="8"/>
    <x v="1"/>
    <x v="46"/>
    <d v="1899-12-30T11:15:00"/>
    <d v="1899-12-30T13:15:00"/>
    <n v="50"/>
    <n v="8.333333333333337E-2"/>
    <n v="2.0000000000000009"/>
    <n v="100.00000000000004"/>
  </r>
  <r>
    <x v="3"/>
    <x v="2"/>
    <x v="46"/>
    <d v="1899-12-30T13:45:00"/>
    <d v="1899-12-30T14:45:00"/>
    <n v="40"/>
    <n v="4.1666666666666741E-2"/>
    <n v="1.0000000000000018"/>
    <n v="40.000000000000071"/>
  </r>
  <r>
    <x v="8"/>
    <x v="1"/>
    <x v="47"/>
    <d v="1899-12-30T09:00:00"/>
    <d v="1899-12-30T11:00:00"/>
    <n v="50"/>
    <n v="8.3333333333333315E-2"/>
    <n v="1.9999999999999996"/>
    <n v="99.999999999999972"/>
  </r>
  <r>
    <x v="0"/>
    <x v="0"/>
    <x v="47"/>
    <d v="1899-12-30T11:00:00"/>
    <d v="1899-12-30T12:15:00"/>
    <n v="60"/>
    <n v="5.2083333333333315E-2"/>
    <n v="1.2499999999999996"/>
    <n v="74.999999999999972"/>
  </r>
  <r>
    <x v="1"/>
    <x v="1"/>
    <x v="47"/>
    <d v="1899-12-30T12:30:00"/>
    <d v="1899-12-30T14:00:00"/>
    <n v="50"/>
    <n v="6.25E-2"/>
    <n v="1.5"/>
    <n v="75"/>
  </r>
  <r>
    <x v="4"/>
    <x v="1"/>
    <x v="47"/>
    <d v="1899-12-30T14:30:00"/>
    <d v="1899-12-30T16:15:00"/>
    <n v="50"/>
    <n v="7.2916666666666741E-2"/>
    <n v="1.7500000000000018"/>
    <n v="87.500000000000085"/>
  </r>
  <r>
    <x v="1"/>
    <x v="1"/>
    <x v="48"/>
    <d v="1899-12-30T09:00:00"/>
    <d v="1899-12-30T10:30:00"/>
    <n v="50"/>
    <n v="6.25E-2"/>
    <n v="1.5"/>
    <n v="75"/>
  </r>
  <r>
    <x v="15"/>
    <x v="0"/>
    <x v="48"/>
    <d v="1899-12-30T11:00:00"/>
    <d v="1899-12-30T12:30:00"/>
    <n v="60"/>
    <n v="6.2500000000000056E-2"/>
    <n v="1.5000000000000013"/>
    <n v="90.000000000000085"/>
  </r>
  <r>
    <x v="5"/>
    <x v="0"/>
    <x v="48"/>
    <d v="1899-12-30T13:00:00"/>
    <d v="1899-12-30T14:30:00"/>
    <n v="60"/>
    <n v="6.25E-2"/>
    <n v="1.5"/>
    <n v="90"/>
  </r>
  <r>
    <x v="9"/>
    <x v="2"/>
    <x v="48"/>
    <d v="1899-12-30T15:15:00"/>
    <d v="1899-12-30T16:30:00"/>
    <n v="40"/>
    <n v="5.208333333333337E-2"/>
    <n v="1.2500000000000009"/>
    <n v="50.000000000000036"/>
  </r>
  <r>
    <x v="9"/>
    <x v="2"/>
    <x v="49"/>
    <d v="1899-12-30T09:00:00"/>
    <d v="1899-12-30T10:30:00"/>
    <n v="40"/>
    <n v="6.25E-2"/>
    <n v="1.5"/>
    <n v="60"/>
  </r>
  <r>
    <x v="7"/>
    <x v="0"/>
    <x v="49"/>
    <d v="1899-12-30T10:30:00"/>
    <d v="1899-12-30T11:30:00"/>
    <n v="60"/>
    <n v="4.1666666666666685E-2"/>
    <n v="1.0000000000000004"/>
    <n v="60.000000000000028"/>
  </r>
  <r>
    <x v="7"/>
    <x v="2"/>
    <x v="50"/>
    <d v="1899-12-30T09:00:00"/>
    <d v="1899-12-30T10:45:00"/>
    <n v="40"/>
    <n v="7.2916666666666685E-2"/>
    <n v="1.7500000000000004"/>
    <n v="70.000000000000014"/>
  </r>
  <r>
    <x v="10"/>
    <x v="2"/>
    <x v="50"/>
    <d v="1899-12-30T11:45:00"/>
    <d v="1899-12-30T13:45:00"/>
    <n v="40"/>
    <n v="8.3333333333333315E-2"/>
    <n v="1.9999999999999996"/>
    <n v="79.999999999999986"/>
  </r>
  <r>
    <x v="15"/>
    <x v="0"/>
    <x v="51"/>
    <d v="1899-12-30T09:00:00"/>
    <d v="1899-12-30T10:15:00"/>
    <n v="60"/>
    <n v="5.2083333333333315E-2"/>
    <n v="1.2499999999999996"/>
    <n v="74.999999999999972"/>
  </r>
  <r>
    <x v="8"/>
    <x v="1"/>
    <x v="51"/>
    <d v="1899-12-30T10:30:00"/>
    <d v="1899-12-30T11:45:00"/>
    <n v="50"/>
    <n v="5.2083333333333315E-2"/>
    <n v="1.2499999999999996"/>
    <n v="62.499999999999979"/>
  </r>
  <r>
    <x v="2"/>
    <x v="1"/>
    <x v="51"/>
    <d v="1899-12-30T11:45:00"/>
    <d v="1899-12-30T13:45:00"/>
    <n v="50"/>
    <n v="8.3333333333333315E-2"/>
    <n v="1.9999999999999996"/>
    <n v="99.999999999999972"/>
  </r>
  <r>
    <x v="1"/>
    <x v="1"/>
    <x v="51"/>
    <d v="1899-12-30T14:15:00"/>
    <d v="1899-12-30T15:15:00"/>
    <n v="50"/>
    <n v="4.166666666666663E-2"/>
    <n v="0.99999999999999911"/>
    <n v="49.999999999999957"/>
  </r>
  <r>
    <x v="1"/>
    <x v="1"/>
    <x v="51"/>
    <d v="1899-12-30T16:00:00"/>
    <d v="1899-12-30T17:45:00"/>
    <n v="50"/>
    <n v="7.2916666666666741E-2"/>
    <n v="1.7500000000000018"/>
    <n v="87.500000000000085"/>
  </r>
  <r>
    <x v="4"/>
    <x v="0"/>
    <x v="52"/>
    <d v="1899-12-30T09:00:00"/>
    <d v="1899-12-30T10:00:00"/>
    <n v="60"/>
    <n v="4.1666666666666685E-2"/>
    <n v="1.0000000000000004"/>
    <n v="60.000000000000028"/>
  </r>
  <r>
    <x v="3"/>
    <x v="2"/>
    <x v="52"/>
    <d v="1899-12-30T10:00:00"/>
    <d v="1899-12-30T11:00:00"/>
    <n v="40"/>
    <n v="4.166666666666663E-2"/>
    <n v="0.99999999999999911"/>
    <n v="39.999999999999964"/>
  </r>
  <r>
    <x v="4"/>
    <x v="1"/>
    <x v="52"/>
    <d v="1899-12-30T11:15:00"/>
    <d v="1899-12-30T12:45:00"/>
    <n v="50"/>
    <n v="6.25E-2"/>
    <n v="1.5"/>
    <n v="75"/>
  </r>
  <r>
    <x v="3"/>
    <x v="2"/>
    <x v="52"/>
    <d v="1899-12-30T13:45:00"/>
    <d v="1899-12-30T15:15:00"/>
    <n v="40"/>
    <n v="6.25E-2"/>
    <n v="1.5"/>
    <n v="60"/>
  </r>
  <r>
    <x v="1"/>
    <x v="1"/>
    <x v="52"/>
    <d v="1899-12-30T15:45:00"/>
    <d v="1899-12-30T16:45:00"/>
    <n v="50"/>
    <n v="4.166666666666663E-2"/>
    <n v="0.99999999999999911"/>
    <n v="49.999999999999957"/>
  </r>
  <r>
    <x v="2"/>
    <x v="0"/>
    <x v="53"/>
    <d v="1899-12-30T09:00:00"/>
    <d v="1899-12-30T10:30:00"/>
    <n v="60"/>
    <n v="6.25E-2"/>
    <n v="1.5"/>
    <n v="90"/>
  </r>
  <r>
    <x v="10"/>
    <x v="2"/>
    <x v="54"/>
    <d v="1899-12-30T09:00:00"/>
    <d v="1899-12-30T11:00:00"/>
    <n v="40"/>
    <n v="8.3333333333333315E-2"/>
    <n v="1.9999999999999996"/>
    <n v="79.999999999999986"/>
  </r>
  <r>
    <x v="5"/>
    <x v="0"/>
    <x v="54"/>
    <d v="1899-12-30T12:30:00"/>
    <d v="1899-12-30T14:00:00"/>
    <n v="60"/>
    <n v="6.25E-2"/>
    <n v="1.5"/>
    <n v="90"/>
  </r>
  <r>
    <x v="9"/>
    <x v="2"/>
    <x v="55"/>
    <d v="1899-12-30T09:00:00"/>
    <d v="1899-12-30T10:00:00"/>
    <n v="40"/>
    <n v="4.1666666666666685E-2"/>
    <n v="1.0000000000000004"/>
    <n v="40.000000000000014"/>
  </r>
  <r>
    <x v="1"/>
    <x v="1"/>
    <x v="56"/>
    <d v="1899-12-30T09:00:00"/>
    <d v="1899-12-30T10:30:00"/>
    <n v="50"/>
    <n v="6.25E-2"/>
    <n v="1.5"/>
    <n v="75"/>
  </r>
  <r>
    <x v="9"/>
    <x v="2"/>
    <x v="56"/>
    <d v="1899-12-30T10:30:00"/>
    <d v="1899-12-30T12:15:00"/>
    <n v="40"/>
    <n v="7.291666666666663E-2"/>
    <n v="1.7499999999999991"/>
    <n v="69.999999999999972"/>
  </r>
  <r>
    <x v="6"/>
    <x v="0"/>
    <x v="56"/>
    <d v="1899-12-30T12:45:00"/>
    <d v="1899-12-30T13:45:00"/>
    <n v="60"/>
    <n v="4.166666666666663E-2"/>
    <n v="0.99999999999999911"/>
    <n v="59.999999999999943"/>
  </r>
  <r>
    <x v="7"/>
    <x v="0"/>
    <x v="57"/>
    <d v="1899-12-30T09:00:00"/>
    <d v="1899-12-30T10:15:00"/>
    <n v="60"/>
    <n v="5.2083333333333315E-2"/>
    <n v="1.2499999999999996"/>
    <n v="74.999999999999972"/>
  </r>
  <r>
    <x v="7"/>
    <x v="0"/>
    <x v="57"/>
    <d v="1899-12-30T11:15:00"/>
    <d v="1899-12-30T13:00:00"/>
    <n v="60"/>
    <n v="7.291666666666663E-2"/>
    <n v="1.7499999999999991"/>
    <n v="104.99999999999994"/>
  </r>
  <r>
    <x v="8"/>
    <x v="1"/>
    <x v="57"/>
    <d v="1899-12-30T14:00:00"/>
    <d v="1899-12-30T16:00:00"/>
    <n v="50"/>
    <n v="8.3333333333333259E-2"/>
    <n v="1.9999999999999982"/>
    <n v="99.999999999999915"/>
  </r>
  <r>
    <x v="3"/>
    <x v="2"/>
    <x v="57"/>
    <d v="1899-12-30T16:00:00"/>
    <d v="1899-12-30T17:30:00"/>
    <n v="40"/>
    <n v="6.25E-2"/>
    <n v="1.5"/>
    <n v="60"/>
  </r>
  <r>
    <x v="5"/>
    <x v="0"/>
    <x v="58"/>
    <d v="1899-12-30T09:00:00"/>
    <d v="1899-12-30T10:00:00"/>
    <n v="60"/>
    <n v="4.1666666666666685E-2"/>
    <n v="1.0000000000000004"/>
    <n v="60.000000000000028"/>
  </r>
  <r>
    <x v="10"/>
    <x v="2"/>
    <x v="58"/>
    <d v="1899-12-30T10:15:00"/>
    <d v="1899-12-30T11:45:00"/>
    <n v="40"/>
    <n v="6.25E-2"/>
    <n v="1.5"/>
    <n v="60"/>
  </r>
  <r>
    <x v="5"/>
    <x v="0"/>
    <x v="58"/>
    <d v="1899-12-30T12:00:00"/>
    <d v="1899-12-30T13:30:00"/>
    <n v="60"/>
    <n v="6.25E-2"/>
    <n v="1.5"/>
    <n v="90"/>
  </r>
  <r>
    <x v="1"/>
    <x v="1"/>
    <x v="58"/>
    <d v="1899-12-30T14:15:00"/>
    <d v="1899-12-30T15:15:00"/>
    <n v="50"/>
    <n v="4.166666666666663E-2"/>
    <n v="0.99999999999999911"/>
    <n v="49.999999999999957"/>
  </r>
  <r>
    <x v="5"/>
    <x v="0"/>
    <x v="59"/>
    <d v="1899-12-30T09:00:00"/>
    <d v="1899-12-30T10:30:00"/>
    <n v="60"/>
    <n v="6.25E-2"/>
    <n v="1.5"/>
    <n v="90"/>
  </r>
  <r>
    <x v="5"/>
    <x v="0"/>
    <x v="59"/>
    <d v="1899-12-30T11:00:00"/>
    <d v="1899-12-30T12:45:00"/>
    <n v="60"/>
    <n v="7.2916666666666685E-2"/>
    <n v="1.7500000000000004"/>
    <n v="105.00000000000003"/>
  </r>
  <r>
    <x v="10"/>
    <x v="2"/>
    <x v="59"/>
    <d v="1899-12-30T12:45:00"/>
    <d v="1899-12-30T13:45:00"/>
    <n v="40"/>
    <n v="4.166666666666663E-2"/>
    <n v="0.99999999999999911"/>
    <n v="39.999999999999964"/>
  </r>
  <r>
    <x v="0"/>
    <x v="0"/>
    <x v="59"/>
    <d v="1899-12-30T13:45:00"/>
    <d v="1899-12-30T15:15:00"/>
    <n v="60"/>
    <n v="6.25E-2"/>
    <n v="1.5"/>
    <n v="90"/>
  </r>
  <r>
    <x v="10"/>
    <x v="1"/>
    <x v="60"/>
    <d v="1899-12-30T09:00:00"/>
    <d v="1899-12-30T10:45:00"/>
    <n v="50"/>
    <n v="7.2916666666666685E-2"/>
    <n v="1.7500000000000004"/>
    <n v="87.500000000000028"/>
  </r>
  <r>
    <x v="1"/>
    <x v="1"/>
    <x v="60"/>
    <d v="1899-12-30T11:00:00"/>
    <d v="1899-12-30T13:00:00"/>
    <n v="50"/>
    <n v="8.3333333333333315E-2"/>
    <n v="1.9999999999999996"/>
    <n v="99.999999999999972"/>
  </r>
  <r>
    <x v="2"/>
    <x v="0"/>
    <x v="60"/>
    <d v="1899-12-30T13:45:00"/>
    <d v="1899-12-30T14:45:00"/>
    <n v="60"/>
    <n v="4.1666666666666741E-2"/>
    <n v="1.0000000000000018"/>
    <n v="60.000000000000107"/>
  </r>
  <r>
    <x v="3"/>
    <x v="2"/>
    <x v="60"/>
    <d v="1899-12-30T15:30:00"/>
    <d v="1899-12-30T17:30:00"/>
    <n v="40"/>
    <n v="8.3333333333333259E-2"/>
    <n v="1.9999999999999982"/>
    <n v="79.999999999999929"/>
  </r>
  <r>
    <x v="1"/>
    <x v="1"/>
    <x v="61"/>
    <d v="1899-12-30T09:00:00"/>
    <d v="1899-12-30T10:15:00"/>
    <n v="50"/>
    <n v="5.2083333333333315E-2"/>
    <n v="1.2499999999999996"/>
    <n v="62.499999999999979"/>
  </r>
  <r>
    <x v="5"/>
    <x v="0"/>
    <x v="62"/>
    <d v="1899-12-30T09:00:00"/>
    <d v="1899-12-30T10:00:00"/>
    <n v="60"/>
    <n v="4.1666666666666685E-2"/>
    <n v="1.0000000000000004"/>
    <n v="60.000000000000028"/>
  </r>
  <r>
    <x v="7"/>
    <x v="0"/>
    <x v="62"/>
    <d v="1899-12-30T10:45:00"/>
    <d v="1899-12-30T12:30:00"/>
    <n v="60"/>
    <n v="7.2916666666666685E-2"/>
    <n v="1.7500000000000004"/>
    <n v="105.00000000000003"/>
  </r>
  <r>
    <x v="1"/>
    <x v="1"/>
    <x v="62"/>
    <d v="1899-12-30T13:30:00"/>
    <d v="1899-12-30T15:15:00"/>
    <n v="50"/>
    <n v="7.291666666666663E-2"/>
    <n v="1.7499999999999991"/>
    <n v="87.499999999999957"/>
  </r>
  <r>
    <x v="10"/>
    <x v="1"/>
    <x v="62"/>
    <d v="1899-12-30T15:30:00"/>
    <d v="1899-12-30T16:30:00"/>
    <n v="50"/>
    <n v="4.166666666666663E-2"/>
    <n v="0.99999999999999911"/>
    <n v="49.999999999999957"/>
  </r>
  <r>
    <x v="5"/>
    <x v="0"/>
    <x v="62"/>
    <d v="1899-12-30T16:45:00"/>
    <d v="1899-12-30T18:30:00"/>
    <n v="60"/>
    <n v="7.2916666666666741E-2"/>
    <n v="1.7500000000000018"/>
    <n v="105.00000000000011"/>
  </r>
  <r>
    <x v="3"/>
    <x v="2"/>
    <x v="63"/>
    <d v="1899-12-30T09:00:00"/>
    <d v="1899-12-30T10:15:00"/>
    <n v="40"/>
    <n v="5.2083333333333315E-2"/>
    <n v="1.2499999999999996"/>
    <n v="49.999999999999986"/>
  </r>
  <r>
    <x v="15"/>
    <x v="0"/>
    <x v="63"/>
    <d v="1899-12-30T10:45:00"/>
    <d v="1899-12-30T12:00:00"/>
    <n v="60"/>
    <n v="5.2083333333333315E-2"/>
    <n v="1.2499999999999996"/>
    <n v="74.999999999999972"/>
  </r>
  <r>
    <x v="1"/>
    <x v="1"/>
    <x v="63"/>
    <d v="1899-12-30T12:00:00"/>
    <d v="1899-12-30T13:00:00"/>
    <n v="50"/>
    <n v="4.166666666666663E-2"/>
    <n v="0.99999999999999911"/>
    <n v="49.999999999999957"/>
  </r>
  <r>
    <x v="4"/>
    <x v="0"/>
    <x v="63"/>
    <d v="1899-12-30T13:15:00"/>
    <d v="1899-12-30T14:15:00"/>
    <n v="60"/>
    <n v="4.166666666666663E-2"/>
    <n v="0.99999999999999911"/>
    <n v="59.999999999999943"/>
  </r>
  <r>
    <x v="9"/>
    <x v="2"/>
    <x v="63"/>
    <d v="1899-12-30T14:15:00"/>
    <d v="1899-12-30T15:15:00"/>
    <n v="40"/>
    <n v="4.166666666666663E-2"/>
    <n v="0.99999999999999911"/>
    <n v="39.999999999999964"/>
  </r>
  <r>
    <x v="6"/>
    <x v="0"/>
    <x v="64"/>
    <d v="1899-12-30T09:30:00"/>
    <d v="1899-12-30T11:00:00"/>
    <n v="60"/>
    <n v="6.25E-2"/>
    <n v="1.5"/>
    <n v="90"/>
  </r>
  <r>
    <x v="2"/>
    <x v="1"/>
    <x v="64"/>
    <d v="1899-12-30T11:00:00"/>
    <d v="1899-12-30T12:15:00"/>
    <n v="50"/>
    <n v="5.2083333333333315E-2"/>
    <n v="1.2499999999999996"/>
    <n v="62.499999999999979"/>
  </r>
  <r>
    <x v="7"/>
    <x v="0"/>
    <x v="64"/>
    <d v="1899-12-30T13:15:00"/>
    <d v="1899-12-30T14:30:00"/>
    <n v="60"/>
    <n v="5.2083333333333259E-2"/>
    <n v="1.2499999999999982"/>
    <n v="74.999999999999886"/>
  </r>
  <r>
    <x v="7"/>
    <x v="0"/>
    <x v="65"/>
    <d v="1899-12-30T09:00:00"/>
    <d v="1899-12-30T10:15:00"/>
    <n v="60"/>
    <n v="5.2083333333333315E-2"/>
    <n v="1.2499999999999996"/>
    <n v="74.999999999999972"/>
  </r>
  <r>
    <x v="9"/>
    <x v="2"/>
    <x v="65"/>
    <d v="1899-12-30T11:00:00"/>
    <d v="1899-12-30T12:00:00"/>
    <n v="40"/>
    <n v="4.1666666666666685E-2"/>
    <n v="1.0000000000000004"/>
    <n v="40.000000000000014"/>
  </r>
  <r>
    <x v="8"/>
    <x v="1"/>
    <x v="65"/>
    <d v="1899-12-30T12:30:00"/>
    <d v="1899-12-30T13:45:00"/>
    <n v="50"/>
    <n v="5.2083333333333259E-2"/>
    <n v="1.2499999999999982"/>
    <n v="62.499999999999915"/>
  </r>
  <r>
    <x v="1"/>
    <x v="1"/>
    <x v="65"/>
    <d v="1899-12-30T14:30:00"/>
    <d v="1899-12-30T16:15:00"/>
    <n v="50"/>
    <n v="7.2916666666666741E-2"/>
    <n v="1.7500000000000018"/>
    <n v="87.500000000000085"/>
  </r>
  <r>
    <x v="6"/>
    <x v="2"/>
    <x v="66"/>
    <d v="1899-12-30T09:00:00"/>
    <d v="1899-12-30T10:30:00"/>
    <n v="40"/>
    <n v="6.25E-2"/>
    <n v="1.5"/>
    <n v="60"/>
  </r>
  <r>
    <x v="1"/>
    <x v="1"/>
    <x v="66"/>
    <d v="1899-12-30T11:30:00"/>
    <d v="1899-12-30T13:00:00"/>
    <n v="50"/>
    <n v="6.2499999999999944E-2"/>
    <n v="1.4999999999999987"/>
    <n v="74.999999999999929"/>
  </r>
  <r>
    <x v="6"/>
    <x v="0"/>
    <x v="67"/>
    <d v="1899-12-30T09:00:00"/>
    <d v="1899-12-30T10:15:00"/>
    <n v="60"/>
    <n v="5.2083333333333315E-2"/>
    <n v="1.2499999999999996"/>
    <n v="74.999999999999972"/>
  </r>
  <r>
    <x v="1"/>
    <x v="1"/>
    <x v="67"/>
    <d v="1899-12-30T10:30:00"/>
    <d v="1899-12-30T12:15:00"/>
    <n v="50"/>
    <n v="7.291666666666663E-2"/>
    <n v="1.7499999999999991"/>
    <n v="87.499999999999957"/>
  </r>
  <r>
    <x v="3"/>
    <x v="2"/>
    <x v="67"/>
    <d v="1899-12-30T13:15:00"/>
    <d v="1899-12-30T15:15:00"/>
    <n v="40"/>
    <n v="8.3333333333333259E-2"/>
    <n v="1.9999999999999982"/>
    <n v="79.999999999999929"/>
  </r>
  <r>
    <x v="2"/>
    <x v="1"/>
    <x v="67"/>
    <d v="1899-12-30T15:15:00"/>
    <d v="1899-12-30T16:45:00"/>
    <n v="50"/>
    <n v="6.25E-2"/>
    <n v="1.5"/>
    <n v="75"/>
  </r>
  <r>
    <x v="1"/>
    <x v="1"/>
    <x v="68"/>
    <d v="1899-12-30T09:00:00"/>
    <d v="1899-12-30T10:30:00"/>
    <n v="50"/>
    <n v="6.25E-2"/>
    <n v="1.5"/>
    <n v="75"/>
  </r>
  <r>
    <x v="0"/>
    <x v="0"/>
    <x v="68"/>
    <d v="1899-12-30T11:30:00"/>
    <d v="1899-12-30T13:00:00"/>
    <n v="60"/>
    <n v="6.2499999999999944E-2"/>
    <n v="1.4999999999999987"/>
    <n v="89.999999999999915"/>
  </r>
  <r>
    <x v="15"/>
    <x v="0"/>
    <x v="68"/>
    <d v="1899-12-30T14:00:00"/>
    <d v="1899-12-30T15:30:00"/>
    <n v="60"/>
    <n v="6.25E-2"/>
    <n v="1.5"/>
    <n v="90"/>
  </r>
  <r>
    <x v="1"/>
    <x v="1"/>
    <x v="69"/>
    <d v="1899-12-30T09:00:00"/>
    <d v="1899-12-30T11:00:00"/>
    <n v="50"/>
    <n v="8.3333333333333315E-2"/>
    <n v="1.9999999999999996"/>
    <n v="99.999999999999972"/>
  </r>
  <r>
    <x v="0"/>
    <x v="0"/>
    <x v="70"/>
    <d v="1899-12-30T09:00:00"/>
    <d v="1899-12-30T10:15:00"/>
    <n v="60"/>
    <n v="5.2083333333333315E-2"/>
    <n v="1.2499999999999996"/>
    <n v="74.999999999999972"/>
  </r>
  <r>
    <x v="0"/>
    <x v="0"/>
    <x v="70"/>
    <d v="1899-12-30T10:30:00"/>
    <d v="1899-12-30T11:45:00"/>
    <n v="60"/>
    <n v="5.2083333333333315E-2"/>
    <n v="1.2499999999999996"/>
    <n v="74.999999999999972"/>
  </r>
  <r>
    <x v="3"/>
    <x v="2"/>
    <x v="70"/>
    <d v="1899-12-30T12:15:00"/>
    <d v="1899-12-30T14:15:00"/>
    <n v="40"/>
    <n v="8.333333333333337E-2"/>
    <n v="2.0000000000000009"/>
    <n v="80.000000000000028"/>
  </r>
  <r>
    <x v="8"/>
    <x v="1"/>
    <x v="70"/>
    <d v="1899-12-30T14:30:00"/>
    <d v="1899-12-30T15:45:00"/>
    <n v="50"/>
    <n v="5.208333333333337E-2"/>
    <n v="1.2500000000000009"/>
    <n v="62.500000000000043"/>
  </r>
  <r>
    <x v="16"/>
    <x v="0"/>
    <x v="70"/>
    <d v="1899-12-30T16:45:00"/>
    <d v="1899-12-30T18:15:00"/>
    <n v="60"/>
    <n v="6.25E-2"/>
    <n v="1.5"/>
    <n v="90"/>
  </r>
  <r>
    <x v="7"/>
    <x v="2"/>
    <x v="71"/>
    <d v="1899-12-30T09:00:00"/>
    <d v="1899-12-30T10:15:00"/>
    <n v="40"/>
    <n v="5.2083333333333315E-2"/>
    <n v="1.2499999999999996"/>
    <n v="49.999999999999986"/>
  </r>
  <r>
    <x v="6"/>
    <x v="2"/>
    <x v="72"/>
    <d v="1899-12-30T09:00:00"/>
    <d v="1899-12-30T10:30:00"/>
    <n v="40"/>
    <n v="6.25E-2"/>
    <n v="1.5"/>
    <n v="60"/>
  </r>
  <r>
    <x v="0"/>
    <x v="0"/>
    <x v="72"/>
    <d v="1899-12-30T10:30:00"/>
    <d v="1899-12-30T12:15:00"/>
    <n v="60"/>
    <n v="7.291666666666663E-2"/>
    <n v="1.7499999999999991"/>
    <n v="104.99999999999994"/>
  </r>
  <r>
    <x v="10"/>
    <x v="2"/>
    <x v="72"/>
    <d v="1899-12-30T12:30:00"/>
    <d v="1899-12-30T14:00:00"/>
    <n v="40"/>
    <n v="6.25E-2"/>
    <n v="1.5"/>
    <n v="60"/>
  </r>
  <r>
    <x v="7"/>
    <x v="2"/>
    <x v="73"/>
    <d v="1899-12-30T09:00:00"/>
    <d v="1899-12-30T11:00:00"/>
    <n v="40"/>
    <n v="8.3333333333333315E-2"/>
    <n v="1.9999999999999996"/>
    <n v="79.999999999999986"/>
  </r>
  <r>
    <x v="9"/>
    <x v="2"/>
    <x v="73"/>
    <d v="1899-12-30T11:00:00"/>
    <d v="1899-12-30T12:15:00"/>
    <n v="40"/>
    <n v="5.2083333333333315E-2"/>
    <n v="1.2499999999999996"/>
    <n v="49.999999999999986"/>
  </r>
  <r>
    <x v="5"/>
    <x v="0"/>
    <x v="73"/>
    <d v="1899-12-30T12:30:00"/>
    <d v="1899-12-30T14:00:00"/>
    <n v="60"/>
    <n v="6.25E-2"/>
    <n v="1.5"/>
    <n v="90"/>
  </r>
  <r>
    <x v="9"/>
    <x v="2"/>
    <x v="74"/>
    <d v="1899-12-30T09:00:00"/>
    <d v="1899-12-30T10:45:00"/>
    <n v="40"/>
    <n v="7.2916666666666685E-2"/>
    <n v="1.7500000000000004"/>
    <n v="70.000000000000014"/>
  </r>
  <r>
    <x v="10"/>
    <x v="2"/>
    <x v="74"/>
    <d v="1899-12-30T11:00:00"/>
    <d v="1899-12-30T12:45:00"/>
    <n v="40"/>
    <n v="7.2916666666666685E-2"/>
    <n v="1.7500000000000004"/>
    <n v="70.000000000000014"/>
  </r>
  <r>
    <x v="2"/>
    <x v="0"/>
    <x v="74"/>
    <d v="1899-12-30T12:45:00"/>
    <d v="1899-12-30T14:00:00"/>
    <n v="60"/>
    <n v="5.208333333333337E-2"/>
    <n v="1.2500000000000009"/>
    <n v="75.000000000000057"/>
  </r>
  <r>
    <x v="4"/>
    <x v="1"/>
    <x v="74"/>
    <d v="1899-12-30T14:15:00"/>
    <d v="1899-12-30T15:45:00"/>
    <n v="50"/>
    <n v="6.25E-2"/>
    <n v="1.5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n v="60"/>
    <n v="4.1666666666666685E-2"/>
    <n v="1.0000000000000004"/>
    <n v="60.000000000000028"/>
  </r>
  <r>
    <x v="1"/>
    <s v="Matematyka"/>
    <d v="2025-10-02T00:00:00"/>
    <d v="1899-12-30T09:00:00"/>
    <d v="1899-12-30T10:45:00"/>
    <n v="50"/>
    <n v="7.2916666666666685E-2"/>
    <n v="1.7500000000000004"/>
    <n v="87.500000000000028"/>
  </r>
  <r>
    <x v="2"/>
    <s v="Matematyka"/>
    <d v="2025-10-02T00:00:00"/>
    <d v="1899-12-30T11:15:00"/>
    <d v="1899-12-30T13:15:00"/>
    <n v="50"/>
    <n v="8.333333333333337E-2"/>
    <n v="2.0000000000000009"/>
    <n v="100.00000000000004"/>
  </r>
  <r>
    <x v="3"/>
    <s v="Fizyka"/>
    <d v="2025-10-06T00:00:00"/>
    <d v="1899-12-30T09:00:00"/>
    <d v="1899-12-30T11:00:00"/>
    <n v="40"/>
    <n v="8.3333333333333315E-2"/>
    <n v="1.9999999999999996"/>
    <n v="79.999999999999986"/>
  </r>
  <r>
    <x v="1"/>
    <s v="Matematyka"/>
    <d v="2025-10-06T00:00:00"/>
    <d v="1899-12-30T11:30:00"/>
    <d v="1899-12-30T12:30:00"/>
    <n v="50"/>
    <n v="4.1666666666666685E-2"/>
    <n v="1.0000000000000004"/>
    <n v="50.000000000000021"/>
  </r>
  <r>
    <x v="4"/>
    <s v="Matematyka"/>
    <d v="2025-10-07T00:00:00"/>
    <d v="1899-12-30T09:00:00"/>
    <d v="1899-12-30T10:15:00"/>
    <n v="50"/>
    <n v="5.2083333333333315E-2"/>
    <n v="1.2499999999999996"/>
    <n v="62.499999999999979"/>
  </r>
  <r>
    <x v="5"/>
    <s v="Informatyka"/>
    <d v="2025-10-07T00:00:00"/>
    <d v="1899-12-30T11:00:00"/>
    <d v="1899-12-30T12:45:00"/>
    <n v="60"/>
    <n v="7.2916666666666685E-2"/>
    <n v="1.7500000000000004"/>
    <n v="105.00000000000003"/>
  </r>
  <r>
    <x v="6"/>
    <s v="Fizyka"/>
    <d v="2025-10-07T00:00:00"/>
    <d v="1899-12-30T13:30:00"/>
    <d v="1899-12-30T14:45:00"/>
    <n v="40"/>
    <n v="5.208333333333337E-2"/>
    <n v="1.2500000000000009"/>
    <n v="50.000000000000036"/>
  </r>
  <r>
    <x v="5"/>
    <s v="Informatyka"/>
    <d v="2025-10-08T00:00:00"/>
    <d v="1899-12-30T09:00:00"/>
    <d v="1899-12-30T10:00:00"/>
    <n v="60"/>
    <n v="4.1666666666666685E-2"/>
    <n v="1.0000000000000004"/>
    <n v="60.000000000000028"/>
  </r>
  <r>
    <x v="3"/>
    <s v="Fizyka"/>
    <d v="2025-10-08T00:00:00"/>
    <d v="1899-12-30T10:45:00"/>
    <d v="1899-12-30T12:15:00"/>
    <n v="40"/>
    <n v="6.2499999999999944E-2"/>
    <n v="1.4999999999999987"/>
    <n v="59.999999999999943"/>
  </r>
  <r>
    <x v="3"/>
    <s v="Fizyka"/>
    <d v="2025-10-08T00:00:00"/>
    <d v="1899-12-30T12:30:00"/>
    <d v="1899-12-30T14:15:00"/>
    <n v="40"/>
    <n v="7.291666666666663E-2"/>
    <n v="1.7499999999999991"/>
    <n v="69.999999999999972"/>
  </r>
  <r>
    <x v="1"/>
    <s v="Matematyka"/>
    <d v="2025-10-10T00:00:00"/>
    <d v="1899-12-30T09:00:00"/>
    <d v="1899-12-30T10:00:00"/>
    <n v="50"/>
    <n v="4.1666666666666685E-2"/>
    <n v="1.0000000000000004"/>
    <n v="50.000000000000021"/>
  </r>
  <r>
    <x v="0"/>
    <s v="Informatyka"/>
    <d v="2025-10-10T00:00:00"/>
    <d v="1899-12-30T10:30:00"/>
    <d v="1899-12-30T12:00:00"/>
    <n v="60"/>
    <n v="6.25E-2"/>
    <n v="1.5"/>
    <n v="90"/>
  </r>
  <r>
    <x v="5"/>
    <s v="Informatyka"/>
    <d v="2025-10-10T00:00:00"/>
    <d v="1899-12-30T12:45:00"/>
    <d v="1899-12-30T13:45:00"/>
    <n v="60"/>
    <n v="4.166666666666663E-2"/>
    <n v="0.99999999999999911"/>
    <n v="59.999999999999943"/>
  </r>
  <r>
    <x v="0"/>
    <s v="Informatyka"/>
    <d v="2025-10-10T00:00:00"/>
    <d v="1899-12-30T14:15:00"/>
    <d v="1899-12-30T15:45:00"/>
    <n v="60"/>
    <n v="6.25E-2"/>
    <n v="1.5"/>
    <n v="90"/>
  </r>
  <r>
    <x v="2"/>
    <s v="Informatyka"/>
    <d v="2025-10-13T00:00:00"/>
    <d v="1899-12-30T09:30:00"/>
    <d v="1899-12-30T11:00:00"/>
    <n v="60"/>
    <n v="6.25E-2"/>
    <n v="1.5"/>
    <n v="90"/>
  </r>
  <r>
    <x v="3"/>
    <s v="Fizyka"/>
    <d v="2025-10-13T00:00:00"/>
    <d v="1899-12-30T11:15:00"/>
    <d v="1899-12-30T12:30:00"/>
    <n v="40"/>
    <n v="5.208333333333337E-2"/>
    <n v="1.2500000000000009"/>
    <n v="50.000000000000036"/>
  </r>
  <r>
    <x v="1"/>
    <s v="Matematyka"/>
    <d v="2025-10-13T00:00:00"/>
    <d v="1899-12-30T12:45:00"/>
    <d v="1899-12-30T14:45:00"/>
    <n v="50"/>
    <n v="8.333333333333337E-2"/>
    <n v="2.0000000000000009"/>
    <n v="100.00000000000004"/>
  </r>
  <r>
    <x v="3"/>
    <s v="Fizyka"/>
    <d v="2025-10-13T00:00:00"/>
    <d v="1899-12-30T15:00:00"/>
    <d v="1899-12-30T17:00:00"/>
    <n v="40"/>
    <n v="8.333333333333337E-2"/>
    <n v="2.0000000000000009"/>
    <n v="80.000000000000028"/>
  </r>
  <r>
    <x v="7"/>
    <s v="Informatyka"/>
    <d v="2025-10-13T00:00:00"/>
    <d v="1899-12-30T17:00:00"/>
    <d v="1899-12-30T18:15:00"/>
    <n v="60"/>
    <n v="5.2083333333333259E-2"/>
    <n v="1.2499999999999982"/>
    <n v="74.999999999999886"/>
  </r>
  <r>
    <x v="8"/>
    <s v="Matematyka"/>
    <d v="2025-10-14T00:00:00"/>
    <d v="1899-12-30T09:00:00"/>
    <d v="1899-12-30T10:15:00"/>
    <n v="50"/>
    <n v="5.2083333333333315E-2"/>
    <n v="1.2499999999999996"/>
    <n v="62.499999999999979"/>
  </r>
  <r>
    <x v="9"/>
    <s v="Fizyka"/>
    <d v="2025-10-14T00:00:00"/>
    <d v="1899-12-30T10:30:00"/>
    <d v="1899-12-30T11:30:00"/>
    <n v="40"/>
    <n v="4.1666666666666685E-2"/>
    <n v="1.0000000000000004"/>
    <n v="40.000000000000014"/>
  </r>
  <r>
    <x v="9"/>
    <s v="Fizyka"/>
    <d v="2025-10-14T00:00:00"/>
    <d v="1899-12-30T11:30:00"/>
    <d v="1899-12-30T12:45:00"/>
    <n v="40"/>
    <n v="5.2083333333333315E-2"/>
    <n v="1.2499999999999996"/>
    <n v="49.999999999999986"/>
  </r>
  <r>
    <x v="1"/>
    <s v="Matematyka"/>
    <d v="2025-10-14T00:00:00"/>
    <d v="1899-12-30T12:45:00"/>
    <d v="1899-12-30T14:15:00"/>
    <n v="50"/>
    <n v="6.25E-2"/>
    <n v="1.5"/>
    <n v="75"/>
  </r>
  <r>
    <x v="10"/>
    <s v="Matematyka"/>
    <d v="2025-10-14T00:00:00"/>
    <d v="1899-12-30T14:30:00"/>
    <d v="1899-12-30T15:30:00"/>
    <n v="50"/>
    <n v="4.1666666666666741E-2"/>
    <n v="1.0000000000000018"/>
    <n v="50.000000000000085"/>
  </r>
  <r>
    <x v="8"/>
    <s v="Matematyka"/>
    <d v="2025-10-15T00:00:00"/>
    <d v="1899-12-30T09:00:00"/>
    <d v="1899-12-30T10:15:00"/>
    <n v="50"/>
    <n v="5.2083333333333315E-2"/>
    <n v="1.2499999999999996"/>
    <n v="62.499999999999979"/>
  </r>
  <r>
    <x v="5"/>
    <s v="Informatyka"/>
    <d v="2025-10-15T00:00:00"/>
    <d v="1899-12-30T10:15:00"/>
    <d v="1899-12-30T11:30:00"/>
    <n v="60"/>
    <n v="5.208333333333337E-2"/>
    <n v="1.2500000000000009"/>
    <n v="75.000000000000057"/>
  </r>
  <r>
    <x v="6"/>
    <s v="Informatyka"/>
    <d v="2025-10-15T00:00:00"/>
    <d v="1899-12-30T12:15:00"/>
    <d v="1899-12-30T14:00:00"/>
    <n v="60"/>
    <n v="7.2916666666666741E-2"/>
    <n v="1.7500000000000018"/>
    <n v="105.00000000000011"/>
  </r>
  <r>
    <x v="1"/>
    <s v="Matematyka"/>
    <d v="2025-10-20T00:00:00"/>
    <d v="1899-12-30T09:00:00"/>
    <d v="1899-12-30T10:30:00"/>
    <n v="50"/>
    <n v="6.25E-2"/>
    <n v="1.5"/>
    <n v="75"/>
  </r>
  <r>
    <x v="10"/>
    <s v="Matematyka"/>
    <d v="2025-10-20T00:00:00"/>
    <d v="1899-12-30T11:00:00"/>
    <d v="1899-12-30T13:00:00"/>
    <n v="50"/>
    <n v="8.3333333333333315E-2"/>
    <n v="1.9999999999999996"/>
    <n v="99.999999999999972"/>
  </r>
  <r>
    <x v="7"/>
    <s v="Informatyka"/>
    <d v="2025-10-20T00:00:00"/>
    <d v="1899-12-30T14:00:00"/>
    <d v="1899-12-30T15:00:00"/>
    <n v="60"/>
    <n v="4.166666666666663E-2"/>
    <n v="0.99999999999999911"/>
    <n v="59.999999999999943"/>
  </r>
  <r>
    <x v="3"/>
    <s v="Fizyka"/>
    <d v="2025-10-20T00:00:00"/>
    <d v="1899-12-30T15:15:00"/>
    <d v="1899-12-30T16:45:00"/>
    <n v="40"/>
    <n v="6.25E-2"/>
    <n v="1.5"/>
    <n v="60"/>
  </r>
  <r>
    <x v="2"/>
    <s v="Matematyka"/>
    <d v="2025-10-21T00:00:00"/>
    <d v="1899-12-30T09:00:00"/>
    <d v="1899-12-30T11:00:00"/>
    <n v="50"/>
    <n v="8.3333333333333315E-2"/>
    <n v="1.9999999999999996"/>
    <n v="99.999999999999972"/>
  </r>
  <r>
    <x v="2"/>
    <s v="Informatyka"/>
    <d v="2025-10-21T00:00:00"/>
    <d v="1899-12-30T11:30:00"/>
    <d v="1899-12-30T13:15:00"/>
    <n v="60"/>
    <n v="7.2916666666666685E-2"/>
    <n v="1.7500000000000004"/>
    <n v="105.00000000000003"/>
  </r>
  <r>
    <x v="10"/>
    <s v="Matematyka"/>
    <d v="2025-10-22T00:00:00"/>
    <d v="1899-12-30T09:00:00"/>
    <d v="1899-12-30T10:15:00"/>
    <n v="50"/>
    <n v="5.2083333333333315E-2"/>
    <n v="1.2499999999999996"/>
    <n v="62.499999999999979"/>
  </r>
  <r>
    <x v="4"/>
    <s v="Informatyka"/>
    <d v="2025-10-22T00:00:00"/>
    <d v="1899-12-30T10:45:00"/>
    <d v="1899-12-30T11:45:00"/>
    <n v="60"/>
    <n v="4.166666666666663E-2"/>
    <n v="0.99999999999999911"/>
    <n v="59.999999999999943"/>
  </r>
  <r>
    <x v="10"/>
    <s v="Fizyka"/>
    <d v="2025-10-23T00:00:00"/>
    <d v="1899-12-30T09:00:00"/>
    <d v="1899-12-30T10:00:00"/>
    <n v="40"/>
    <n v="4.1666666666666685E-2"/>
    <n v="1.0000000000000004"/>
    <n v="40.000000000000014"/>
  </r>
  <r>
    <x v="0"/>
    <s v="Informatyka"/>
    <d v="2025-10-24T00:00:00"/>
    <d v="1899-12-30T09:00:00"/>
    <d v="1899-12-30T10:00:00"/>
    <n v="60"/>
    <n v="4.1666666666666685E-2"/>
    <n v="1.0000000000000004"/>
    <n v="60.000000000000028"/>
  </r>
  <r>
    <x v="9"/>
    <s v="Fizyka"/>
    <d v="2025-10-24T00:00:00"/>
    <d v="1899-12-30T10:30:00"/>
    <d v="1899-12-30T11:30:00"/>
    <n v="40"/>
    <n v="4.1666666666666685E-2"/>
    <n v="1.0000000000000004"/>
    <n v="40.000000000000014"/>
  </r>
  <r>
    <x v="6"/>
    <s v="Informatyka"/>
    <d v="2025-10-31T00:00:00"/>
    <d v="1899-12-30T09:00:00"/>
    <d v="1899-12-30T10:45:00"/>
    <n v="60"/>
    <n v="7.2916666666666685E-2"/>
    <n v="1.7500000000000004"/>
    <n v="105.00000000000003"/>
  </r>
  <r>
    <x v="5"/>
    <s v="Informatyka"/>
    <d v="2025-10-31T00:00:00"/>
    <d v="1899-12-30T10:45:00"/>
    <d v="1899-12-30T12:15:00"/>
    <n v="60"/>
    <n v="6.2499999999999944E-2"/>
    <n v="1.4999999999999987"/>
    <n v="89.999999999999915"/>
  </r>
  <r>
    <x v="9"/>
    <s v="Fizyka"/>
    <d v="2025-10-31T00:00:00"/>
    <d v="1899-12-30T12:45:00"/>
    <d v="1899-12-30T14:30:00"/>
    <n v="40"/>
    <n v="7.291666666666663E-2"/>
    <n v="1.7499999999999991"/>
    <n v="69.999999999999972"/>
  </r>
  <r>
    <x v="0"/>
    <s v="Informatyka"/>
    <d v="2025-10-31T00:00:00"/>
    <d v="1899-12-30T14:30:00"/>
    <d v="1899-12-30T16:15:00"/>
    <n v="60"/>
    <n v="7.2916666666666741E-2"/>
    <n v="1.7500000000000018"/>
    <n v="105.00000000000011"/>
  </r>
  <r>
    <x v="2"/>
    <s v="Informatyka"/>
    <d v="2025-11-03T00:00:00"/>
    <d v="1899-12-30T09:00:00"/>
    <d v="1899-12-30T10:30:00"/>
    <n v="60"/>
    <n v="6.25E-2"/>
    <n v="1.5"/>
    <n v="90"/>
  </r>
  <r>
    <x v="1"/>
    <s v="Matematyka"/>
    <d v="2025-11-05T00:00:00"/>
    <d v="1899-12-30T09:00:00"/>
    <d v="1899-12-30T10:00:00"/>
    <n v="50"/>
    <n v="4.1666666666666685E-2"/>
    <n v="1.0000000000000004"/>
    <n v="50.000000000000021"/>
  </r>
  <r>
    <x v="1"/>
    <s v="Matematyka"/>
    <d v="2025-11-05T00:00:00"/>
    <d v="1899-12-30T10:00:00"/>
    <d v="1899-12-30T12:00:00"/>
    <n v="50"/>
    <n v="8.3333333333333315E-2"/>
    <n v="1.9999999999999996"/>
    <n v="99.999999999999972"/>
  </r>
  <r>
    <x v="2"/>
    <s v="Informatyka"/>
    <d v="2025-11-05T00:00:00"/>
    <d v="1899-12-30T12:30:00"/>
    <d v="1899-12-30T14:00:00"/>
    <n v="60"/>
    <n v="6.25E-2"/>
    <n v="1.5"/>
    <n v="90"/>
  </r>
  <r>
    <x v="0"/>
    <s v="Informatyka"/>
    <d v="2025-11-06T00:00:00"/>
    <d v="1899-12-30T09:00:00"/>
    <d v="1899-12-30T10:30:00"/>
    <n v="60"/>
    <n v="6.25E-2"/>
    <n v="1.5"/>
    <n v="90"/>
  </r>
  <r>
    <x v="8"/>
    <s v="Matematyka"/>
    <d v="2025-11-06T00:00:00"/>
    <d v="1899-12-30T11:00:00"/>
    <d v="1899-12-30T12:45:00"/>
    <n v="50"/>
    <n v="7.2916666666666685E-2"/>
    <n v="1.7500000000000004"/>
    <n v="87.500000000000028"/>
  </r>
  <r>
    <x v="6"/>
    <s v="Fizyka"/>
    <d v="2025-11-06T00:00:00"/>
    <d v="1899-12-30T13:45:00"/>
    <d v="1899-12-30T15:30:00"/>
    <n v="40"/>
    <n v="7.2916666666666741E-2"/>
    <n v="1.7500000000000018"/>
    <n v="70.000000000000071"/>
  </r>
  <r>
    <x v="4"/>
    <s v="Informatyka"/>
    <d v="2025-11-06T00:00:00"/>
    <d v="1899-12-30T15:30:00"/>
    <d v="1899-12-30T17:00:00"/>
    <n v="60"/>
    <n v="6.25E-2"/>
    <n v="1.5"/>
    <n v="90"/>
  </r>
  <r>
    <x v="2"/>
    <s v="Matematyka"/>
    <d v="2025-11-06T00:00:00"/>
    <d v="1899-12-30T17:00:00"/>
    <d v="1899-12-30T18:00:00"/>
    <n v="50"/>
    <n v="4.166666666666663E-2"/>
    <n v="0.99999999999999911"/>
    <n v="49.999999999999957"/>
  </r>
  <r>
    <x v="5"/>
    <s v="Informatyka"/>
    <d v="2025-11-07T00:00:00"/>
    <d v="1899-12-30T09:00:00"/>
    <d v="1899-12-30T10:00:00"/>
    <n v="60"/>
    <n v="4.1666666666666685E-2"/>
    <n v="1.0000000000000004"/>
    <n v="60.000000000000028"/>
  </r>
  <r>
    <x v="4"/>
    <s v="Informatyka"/>
    <d v="2025-11-07T00:00:00"/>
    <d v="1899-12-30T10:45:00"/>
    <d v="1899-12-30T12:15:00"/>
    <n v="60"/>
    <n v="6.2499999999999944E-2"/>
    <n v="1.4999999999999987"/>
    <n v="89.999999999999915"/>
  </r>
  <r>
    <x v="3"/>
    <s v="Fizyka"/>
    <d v="2025-11-10T00:00:00"/>
    <d v="1899-12-30T09:00:00"/>
    <d v="1899-12-30T10:15:00"/>
    <n v="40"/>
    <n v="5.2083333333333315E-2"/>
    <n v="1.2499999999999996"/>
    <n v="49.999999999999986"/>
  </r>
  <r>
    <x v="3"/>
    <s v="Fizyka"/>
    <d v="2025-11-10T00:00:00"/>
    <d v="1899-12-30T10:15:00"/>
    <d v="1899-12-30T11:30:00"/>
    <n v="40"/>
    <n v="5.208333333333337E-2"/>
    <n v="1.2500000000000009"/>
    <n v="50.000000000000036"/>
  </r>
  <r>
    <x v="7"/>
    <s v="Fizyka"/>
    <d v="2025-11-11T00:00:00"/>
    <d v="1899-12-30T09:00:00"/>
    <d v="1899-12-30T10:00:00"/>
    <n v="40"/>
    <n v="4.1666666666666685E-2"/>
    <n v="1.0000000000000004"/>
    <n v="40.000000000000014"/>
  </r>
  <r>
    <x v="2"/>
    <s v="Informatyka"/>
    <d v="2025-11-11T00:00:00"/>
    <d v="1899-12-30T10:00:00"/>
    <d v="1899-12-30T11:15:00"/>
    <n v="60"/>
    <n v="5.2083333333333315E-2"/>
    <n v="1.2499999999999996"/>
    <n v="74.999999999999972"/>
  </r>
  <r>
    <x v="4"/>
    <s v="Informatyka"/>
    <d v="2025-11-11T00:00:00"/>
    <d v="1899-12-30T11:15:00"/>
    <d v="1899-12-30T12:15:00"/>
    <n v="60"/>
    <n v="4.166666666666663E-2"/>
    <n v="0.99999999999999911"/>
    <n v="59.999999999999943"/>
  </r>
  <r>
    <x v="9"/>
    <s v="Fizyka"/>
    <d v="2025-11-12T00:00:00"/>
    <d v="1899-12-30T09:00:00"/>
    <d v="1899-12-30T10:00:00"/>
    <n v="40"/>
    <n v="4.1666666666666685E-2"/>
    <n v="1.0000000000000004"/>
    <n v="40.000000000000014"/>
  </r>
  <r>
    <x v="7"/>
    <s v="Informatyka"/>
    <d v="2025-11-12T00:00:00"/>
    <d v="1899-12-30T11:00:00"/>
    <d v="1899-12-30T12:30:00"/>
    <n v="60"/>
    <n v="6.2500000000000056E-2"/>
    <n v="1.5000000000000013"/>
    <n v="90.000000000000085"/>
  </r>
  <r>
    <x v="0"/>
    <s v="Informatyka"/>
    <d v="2025-11-12T00:00:00"/>
    <d v="1899-12-30T12:45:00"/>
    <d v="1899-12-30T13:45:00"/>
    <n v="60"/>
    <n v="4.166666666666663E-2"/>
    <n v="0.99999999999999911"/>
    <n v="59.999999999999943"/>
  </r>
  <r>
    <x v="4"/>
    <s v="Informatyka"/>
    <d v="2025-11-12T00:00:00"/>
    <d v="1899-12-30T13:45:00"/>
    <d v="1899-12-30T15:00:00"/>
    <n v="60"/>
    <n v="5.208333333333337E-2"/>
    <n v="1.2500000000000009"/>
    <n v="75.000000000000057"/>
  </r>
  <r>
    <x v="5"/>
    <s v="Informatyka"/>
    <d v="2025-11-12T00:00:00"/>
    <d v="1899-12-30T15:45:00"/>
    <d v="1899-12-30T17:15:00"/>
    <n v="60"/>
    <n v="6.25E-2"/>
    <n v="1.5"/>
    <n v="90"/>
  </r>
  <r>
    <x v="9"/>
    <s v="Fizyka"/>
    <d v="2025-11-13T00:00:00"/>
    <d v="1899-12-30T09:00:00"/>
    <d v="1899-12-30T11:00:00"/>
    <n v="40"/>
    <n v="8.3333333333333315E-2"/>
    <n v="1.9999999999999996"/>
    <n v="79.999999999999986"/>
  </r>
  <r>
    <x v="9"/>
    <s v="Fizyka"/>
    <d v="2025-11-13T00:00:00"/>
    <d v="1899-12-30T11:15:00"/>
    <d v="1899-12-30T12:45:00"/>
    <n v="40"/>
    <n v="6.25E-2"/>
    <n v="1.5"/>
    <n v="60"/>
  </r>
  <r>
    <x v="4"/>
    <s v="Matematyka"/>
    <d v="2025-11-13T00:00:00"/>
    <d v="1899-12-30T13:30:00"/>
    <d v="1899-12-30T15:15:00"/>
    <n v="50"/>
    <n v="7.291666666666663E-2"/>
    <n v="1.7499999999999991"/>
    <n v="87.499999999999957"/>
  </r>
  <r>
    <x v="11"/>
    <s v="Fizyka"/>
    <d v="2025-11-13T00:00:00"/>
    <d v="1899-12-30T16:00:00"/>
    <d v="1899-12-30T18:00:00"/>
    <n v="40"/>
    <n v="8.333333333333337E-2"/>
    <n v="2.0000000000000009"/>
    <n v="80.000000000000028"/>
  </r>
  <r>
    <x v="7"/>
    <s v="Fizyka"/>
    <d v="2025-11-14T00:00:00"/>
    <d v="1899-12-30T09:00:00"/>
    <d v="1899-12-30T10:15:00"/>
    <n v="40"/>
    <n v="5.2083333333333315E-2"/>
    <n v="1.2499999999999996"/>
    <n v="49.999999999999986"/>
  </r>
  <r>
    <x v="1"/>
    <s v="Matematyka"/>
    <d v="2025-11-14T00:00:00"/>
    <d v="1899-12-30T10:30:00"/>
    <d v="1899-12-30T11:45:00"/>
    <n v="50"/>
    <n v="5.2083333333333315E-2"/>
    <n v="1.2499999999999996"/>
    <n v="62.499999999999979"/>
  </r>
  <r>
    <x v="3"/>
    <s v="Fizyka"/>
    <d v="2025-11-14T00:00:00"/>
    <d v="1899-12-30T12:15:00"/>
    <d v="1899-12-30T14:15:00"/>
    <n v="40"/>
    <n v="8.333333333333337E-2"/>
    <n v="2.0000000000000009"/>
    <n v="80.000000000000028"/>
  </r>
  <r>
    <x v="3"/>
    <s v="Fizyka"/>
    <d v="2025-11-17T00:00:00"/>
    <d v="1899-12-30T09:00:00"/>
    <d v="1899-12-30T11:00:00"/>
    <n v="40"/>
    <n v="8.3333333333333315E-2"/>
    <n v="1.9999999999999996"/>
    <n v="79.999999999999986"/>
  </r>
  <r>
    <x v="0"/>
    <s v="Informatyka"/>
    <d v="2025-11-17T00:00:00"/>
    <d v="1899-12-30T11:30:00"/>
    <d v="1899-12-30T13:15:00"/>
    <n v="60"/>
    <n v="7.2916666666666685E-2"/>
    <n v="1.7500000000000004"/>
    <n v="105.00000000000003"/>
  </r>
  <r>
    <x v="0"/>
    <s v="Informatyka"/>
    <d v="2025-11-17T00:00:00"/>
    <d v="1899-12-30T13:30:00"/>
    <d v="1899-12-30T15:00:00"/>
    <n v="60"/>
    <n v="6.25E-2"/>
    <n v="1.5"/>
    <n v="90"/>
  </r>
  <r>
    <x v="10"/>
    <s v="Matematyka"/>
    <d v="2025-11-17T00:00:00"/>
    <d v="1899-12-30T16:15:00"/>
    <d v="1899-12-30T18:15:00"/>
    <n v="50"/>
    <n v="8.3333333333333259E-2"/>
    <n v="1.9999999999999982"/>
    <n v="99.999999999999915"/>
  </r>
  <r>
    <x v="2"/>
    <s v="Informatyka"/>
    <d v="2025-11-18T00:00:00"/>
    <d v="1899-12-30T09:00:00"/>
    <d v="1899-12-30T10:00:00"/>
    <n v="60"/>
    <n v="4.1666666666666685E-2"/>
    <n v="1.0000000000000004"/>
    <n v="60.000000000000028"/>
  </r>
  <r>
    <x v="9"/>
    <s v="Fizyka"/>
    <d v="2025-11-18T00:00:00"/>
    <d v="1899-12-30T10:30:00"/>
    <d v="1899-12-30T11:45:00"/>
    <n v="40"/>
    <n v="5.2083333333333315E-2"/>
    <n v="1.2499999999999996"/>
    <n v="49.999999999999986"/>
  </r>
  <r>
    <x v="8"/>
    <s v="Matematyka"/>
    <d v="2025-11-19T00:00:00"/>
    <d v="1899-12-30T09:00:00"/>
    <d v="1899-12-30T10:45:00"/>
    <n v="50"/>
    <n v="7.2916666666666685E-2"/>
    <n v="1.7500000000000004"/>
    <n v="87.500000000000028"/>
  </r>
  <r>
    <x v="12"/>
    <s v="Informatyka"/>
    <d v="2025-11-19T00:00:00"/>
    <d v="1899-12-30T11:15:00"/>
    <d v="1899-12-30T12:15:00"/>
    <n v="60"/>
    <n v="4.166666666666663E-2"/>
    <n v="0.99999999999999911"/>
    <n v="59.999999999999943"/>
  </r>
  <r>
    <x v="9"/>
    <s v="Fizyka"/>
    <d v="2025-11-19T00:00:00"/>
    <d v="1899-12-30T13:00:00"/>
    <d v="1899-12-30T14:45:00"/>
    <n v="40"/>
    <n v="7.2916666666666741E-2"/>
    <n v="1.7500000000000018"/>
    <n v="70.000000000000071"/>
  </r>
  <r>
    <x v="8"/>
    <s v="Matematyka"/>
    <d v="2025-11-19T00:00:00"/>
    <d v="1899-12-30T15:45:00"/>
    <d v="1899-12-30T17:15:00"/>
    <n v="50"/>
    <n v="6.25E-2"/>
    <n v="1.5"/>
    <n v="75"/>
  </r>
  <r>
    <x v="1"/>
    <s v="Matematyka"/>
    <d v="2025-11-20T00:00:00"/>
    <d v="1899-12-30T09:00:00"/>
    <d v="1899-12-30T10:00:00"/>
    <n v="50"/>
    <n v="4.1666666666666685E-2"/>
    <n v="1.0000000000000004"/>
    <n v="50.000000000000021"/>
  </r>
  <r>
    <x v="3"/>
    <s v="Fizyka"/>
    <d v="2025-11-20T00:00:00"/>
    <d v="1899-12-30T10:00:00"/>
    <d v="1899-12-30T12:00:00"/>
    <n v="40"/>
    <n v="8.3333333333333315E-2"/>
    <n v="1.9999999999999996"/>
    <n v="79.999999999999986"/>
  </r>
  <r>
    <x v="6"/>
    <s v="Fizyka"/>
    <d v="2025-11-20T00:00:00"/>
    <d v="1899-12-30T12:45:00"/>
    <d v="1899-12-30T13:45:00"/>
    <n v="40"/>
    <n v="4.166666666666663E-2"/>
    <n v="0.99999999999999911"/>
    <n v="39.999999999999964"/>
  </r>
  <r>
    <x v="1"/>
    <s v="Matematyka"/>
    <d v="2025-11-20T00:00:00"/>
    <d v="1899-12-30T14:15:00"/>
    <d v="1899-12-30T15:15:00"/>
    <n v="50"/>
    <n v="4.166666666666663E-2"/>
    <n v="0.99999999999999911"/>
    <n v="49.999999999999957"/>
  </r>
  <r>
    <x v="10"/>
    <s v="Matematyka"/>
    <d v="2025-11-20T00:00:00"/>
    <d v="1899-12-30T15:15:00"/>
    <d v="1899-12-30T16:15:00"/>
    <n v="50"/>
    <n v="4.1666666666666741E-2"/>
    <n v="1.0000000000000018"/>
    <n v="50.000000000000085"/>
  </r>
  <r>
    <x v="3"/>
    <s v="Fizyka"/>
    <d v="2025-11-24T00:00:00"/>
    <d v="1899-12-30T09:00:00"/>
    <d v="1899-12-30T10:30:00"/>
    <n v="40"/>
    <n v="6.25E-2"/>
    <n v="1.5"/>
    <n v="60"/>
  </r>
  <r>
    <x v="6"/>
    <s v="Fizyka"/>
    <d v="2025-11-24T00:00:00"/>
    <d v="1899-12-30T10:45:00"/>
    <d v="1899-12-30T12:00:00"/>
    <n v="40"/>
    <n v="5.2083333333333315E-2"/>
    <n v="1.2499999999999996"/>
    <n v="49.999999999999986"/>
  </r>
  <r>
    <x v="9"/>
    <s v="Fizyka"/>
    <d v="2025-11-24T00:00:00"/>
    <d v="1899-12-30T12:30:00"/>
    <d v="1899-12-30T13:30:00"/>
    <n v="40"/>
    <n v="4.166666666666663E-2"/>
    <n v="0.99999999999999911"/>
    <n v="39.999999999999964"/>
  </r>
  <r>
    <x v="5"/>
    <s v="Informatyka"/>
    <d v="2025-11-24T00:00:00"/>
    <d v="1899-12-30T14:30:00"/>
    <d v="1899-12-30T16:00:00"/>
    <n v="60"/>
    <n v="6.25E-2"/>
    <n v="1.5"/>
    <n v="90"/>
  </r>
  <r>
    <x v="6"/>
    <s v="Informatyka"/>
    <d v="2025-11-24T00:00:00"/>
    <d v="1899-12-30T16:30:00"/>
    <d v="1899-12-30T18:00:00"/>
    <n v="60"/>
    <n v="6.25E-2"/>
    <n v="1.5"/>
    <n v="90"/>
  </r>
  <r>
    <x v="4"/>
    <s v="Informatyka"/>
    <d v="2025-11-25T00:00:00"/>
    <d v="1899-12-30T09:00:00"/>
    <d v="1899-12-30T10:15:00"/>
    <n v="60"/>
    <n v="5.2083333333333315E-2"/>
    <n v="1.2499999999999996"/>
    <n v="74.999999999999972"/>
  </r>
  <r>
    <x v="4"/>
    <s v="Informatyka"/>
    <d v="2025-11-26T00:00:00"/>
    <d v="1899-12-30T09:00:00"/>
    <d v="1899-12-30T10:00:00"/>
    <n v="60"/>
    <n v="4.1666666666666685E-2"/>
    <n v="1.0000000000000004"/>
    <n v="60.000000000000028"/>
  </r>
  <r>
    <x v="10"/>
    <s v="Fizyka"/>
    <d v="2025-11-26T00:00:00"/>
    <d v="1899-12-30T11:00:00"/>
    <d v="1899-12-30T12:45:00"/>
    <n v="40"/>
    <n v="7.2916666666666685E-2"/>
    <n v="1.7500000000000004"/>
    <n v="70.000000000000014"/>
  </r>
  <r>
    <x v="9"/>
    <s v="Fizyka"/>
    <d v="2025-11-26T00:00:00"/>
    <d v="1899-12-30T13:45:00"/>
    <d v="1899-12-30T15:45:00"/>
    <n v="40"/>
    <n v="8.333333333333337E-2"/>
    <n v="2.0000000000000009"/>
    <n v="80.000000000000028"/>
  </r>
  <r>
    <x v="0"/>
    <s v="Informatyka"/>
    <d v="2025-11-26T00:00:00"/>
    <d v="1899-12-30T16:30:00"/>
    <d v="1899-12-30T17:30:00"/>
    <n v="60"/>
    <n v="4.166666666666663E-2"/>
    <n v="0.99999999999999911"/>
    <n v="59.999999999999943"/>
  </r>
  <r>
    <x v="2"/>
    <s v="Informatyka"/>
    <d v="2025-11-28T00:00:00"/>
    <d v="1899-12-30T09:30:00"/>
    <d v="1899-12-30T11:00:00"/>
    <n v="60"/>
    <n v="6.25E-2"/>
    <n v="1.5"/>
    <n v="90"/>
  </r>
  <r>
    <x v="3"/>
    <s v="Fizyka"/>
    <d v="2025-11-28T00:00:00"/>
    <d v="1899-12-30T11:30:00"/>
    <d v="1899-12-30T12:45:00"/>
    <n v="40"/>
    <n v="5.2083333333333315E-2"/>
    <n v="1.2499999999999996"/>
    <n v="49.999999999999986"/>
  </r>
  <r>
    <x v="13"/>
    <s v="Matematyka"/>
    <d v="2025-12-02T00:00:00"/>
    <d v="1899-12-30T09:00:00"/>
    <d v="1899-12-30T10:00:00"/>
    <n v="50"/>
    <n v="4.1666666666666685E-2"/>
    <n v="1.0000000000000004"/>
    <n v="50.000000000000021"/>
  </r>
  <r>
    <x v="6"/>
    <s v="Informatyka"/>
    <d v="2025-12-02T00:00:00"/>
    <d v="1899-12-30T10:30:00"/>
    <d v="1899-12-30T11:30:00"/>
    <n v="60"/>
    <n v="4.1666666666666685E-2"/>
    <n v="1.0000000000000004"/>
    <n v="60.000000000000028"/>
  </r>
  <r>
    <x v="0"/>
    <s v="Informatyka"/>
    <d v="2025-12-02T00:00:00"/>
    <d v="1899-12-30T11:30:00"/>
    <d v="1899-12-30T13:30:00"/>
    <n v="60"/>
    <n v="8.3333333333333315E-2"/>
    <n v="1.9999999999999996"/>
    <n v="119.99999999999997"/>
  </r>
  <r>
    <x v="8"/>
    <s v="Matematyka"/>
    <d v="2025-12-03T00:00:00"/>
    <d v="1899-12-30T09:00:00"/>
    <d v="1899-12-30T10:45:00"/>
    <n v="50"/>
    <n v="7.2916666666666685E-2"/>
    <n v="1.7500000000000004"/>
    <n v="87.500000000000028"/>
  </r>
  <r>
    <x v="9"/>
    <s v="Fizyka"/>
    <d v="2025-12-03T00:00:00"/>
    <d v="1899-12-30T11:30:00"/>
    <d v="1899-12-30T13:00:00"/>
    <n v="40"/>
    <n v="6.2499999999999944E-2"/>
    <n v="1.4999999999999987"/>
    <n v="59.999999999999943"/>
  </r>
  <r>
    <x v="8"/>
    <s v="Matematyka"/>
    <d v="2025-12-03T00:00:00"/>
    <d v="1899-12-30T13:45:00"/>
    <d v="1899-12-30T14:45:00"/>
    <n v="50"/>
    <n v="4.1666666666666741E-2"/>
    <n v="1.0000000000000018"/>
    <n v="50.000000000000085"/>
  </r>
  <r>
    <x v="10"/>
    <s v="Matematyka"/>
    <d v="2025-12-03T00:00:00"/>
    <d v="1899-12-30T15:45:00"/>
    <d v="1899-12-30T17:15:00"/>
    <n v="50"/>
    <n v="6.25E-2"/>
    <n v="1.5"/>
    <n v="75"/>
  </r>
  <r>
    <x v="9"/>
    <s v="Fizyka"/>
    <d v="2025-12-03T00:00:00"/>
    <d v="1899-12-30T18:00:00"/>
    <d v="1899-12-30T19:00:00"/>
    <n v="40"/>
    <n v="4.166666666666663E-2"/>
    <n v="0.99999999999999911"/>
    <n v="39.999999999999964"/>
  </r>
  <r>
    <x v="5"/>
    <s v="Informatyka"/>
    <d v="2025-12-05T00:00:00"/>
    <d v="1899-12-30T09:00:00"/>
    <d v="1899-12-30T10:45:00"/>
    <n v="60"/>
    <n v="7.2916666666666685E-2"/>
    <n v="1.7500000000000004"/>
    <n v="105.00000000000003"/>
  </r>
  <r>
    <x v="7"/>
    <s v="Fizyka"/>
    <d v="2025-12-05T00:00:00"/>
    <d v="1899-12-30T11:00:00"/>
    <d v="1899-12-30T12:00:00"/>
    <n v="40"/>
    <n v="4.1666666666666685E-2"/>
    <n v="1.0000000000000004"/>
    <n v="40.000000000000014"/>
  </r>
  <r>
    <x v="2"/>
    <s v="Informatyka"/>
    <d v="2025-12-05T00:00:00"/>
    <d v="1899-12-30T12:45:00"/>
    <d v="1899-12-30T14:15:00"/>
    <n v="60"/>
    <n v="6.25E-2"/>
    <n v="1.5"/>
    <n v="90"/>
  </r>
  <r>
    <x v="14"/>
    <s v="Informatyka"/>
    <d v="2025-12-08T00:00:00"/>
    <d v="1899-12-30T09:00:00"/>
    <d v="1899-12-30T10:45:00"/>
    <n v="60"/>
    <n v="7.2916666666666685E-2"/>
    <n v="1.7500000000000004"/>
    <n v="105.00000000000003"/>
  </r>
  <r>
    <x v="3"/>
    <s v="Fizyka"/>
    <d v="2025-12-08T00:00:00"/>
    <d v="1899-12-30T11:15:00"/>
    <d v="1899-12-30T13:00:00"/>
    <n v="40"/>
    <n v="7.291666666666663E-2"/>
    <n v="1.7499999999999991"/>
    <n v="69.999999999999972"/>
  </r>
  <r>
    <x v="5"/>
    <s v="Informatyka"/>
    <d v="2025-12-09T00:00:00"/>
    <d v="1899-12-30T09:00:00"/>
    <d v="1899-12-30T10:15:00"/>
    <n v="60"/>
    <n v="5.2083333333333315E-2"/>
    <n v="1.2499999999999996"/>
    <n v="74.999999999999972"/>
  </r>
  <r>
    <x v="10"/>
    <s v="Matematyka"/>
    <d v="2025-12-09T00:00:00"/>
    <d v="1899-12-30T10:30:00"/>
    <d v="1899-12-30T11:30:00"/>
    <n v="50"/>
    <n v="4.1666666666666685E-2"/>
    <n v="1.0000000000000004"/>
    <n v="50.000000000000021"/>
  </r>
  <r>
    <x v="9"/>
    <s v="Fizyka"/>
    <d v="2025-12-10T00:00:00"/>
    <d v="1899-12-30T09:00:00"/>
    <d v="1899-12-30T10:30:00"/>
    <n v="40"/>
    <n v="6.25E-2"/>
    <n v="1.5"/>
    <n v="60"/>
  </r>
  <r>
    <x v="15"/>
    <s v="Informatyka"/>
    <d v="2025-12-10T00:00:00"/>
    <d v="1899-12-30T10:30:00"/>
    <d v="1899-12-30T12:00:00"/>
    <n v="60"/>
    <n v="6.25E-2"/>
    <n v="1.5"/>
    <n v="90"/>
  </r>
  <r>
    <x v="4"/>
    <s v="Informatyka"/>
    <d v="2025-12-10T00:00:00"/>
    <d v="1899-12-30T13:00:00"/>
    <d v="1899-12-30T14:15:00"/>
    <n v="60"/>
    <n v="5.208333333333337E-2"/>
    <n v="1.2500000000000009"/>
    <n v="75.000000000000057"/>
  </r>
  <r>
    <x v="7"/>
    <s v="Informatyka"/>
    <d v="2025-12-10T00:00:00"/>
    <d v="1899-12-30T14:45:00"/>
    <d v="1899-12-30T15:45:00"/>
    <n v="60"/>
    <n v="4.166666666666663E-2"/>
    <n v="0.99999999999999911"/>
    <n v="59.999999999999943"/>
  </r>
  <r>
    <x v="3"/>
    <s v="Fizyka"/>
    <d v="2025-12-10T00:00:00"/>
    <d v="1899-12-30T16:15:00"/>
    <d v="1899-12-30T17:45:00"/>
    <n v="40"/>
    <n v="6.25E-2"/>
    <n v="1.5"/>
    <n v="60"/>
  </r>
  <r>
    <x v="6"/>
    <s v="Fizyka"/>
    <d v="2025-12-11T00:00:00"/>
    <d v="1899-12-30T09:00:00"/>
    <d v="1899-12-30T10:15:00"/>
    <n v="40"/>
    <n v="5.2083333333333315E-2"/>
    <n v="1.2499999999999996"/>
    <n v="49.999999999999986"/>
  </r>
  <r>
    <x v="2"/>
    <s v="Informatyka"/>
    <d v="2025-12-11T00:00:00"/>
    <d v="1899-12-30T10:30:00"/>
    <d v="1899-12-30T11:45:00"/>
    <n v="60"/>
    <n v="5.2083333333333315E-2"/>
    <n v="1.2499999999999996"/>
    <n v="74.999999999999972"/>
  </r>
  <r>
    <x v="3"/>
    <s v="Fizyka"/>
    <d v="2025-12-12T00:00:00"/>
    <d v="1899-12-30T09:00:00"/>
    <d v="1899-12-30T10:15:00"/>
    <n v="40"/>
    <n v="5.2083333333333315E-2"/>
    <n v="1.2499999999999996"/>
    <n v="49.999999999999986"/>
  </r>
  <r>
    <x v="6"/>
    <s v="Informatyka"/>
    <d v="2025-12-12T00:00:00"/>
    <d v="1899-12-30T10:30:00"/>
    <d v="1899-12-30T11:30:00"/>
    <n v="60"/>
    <n v="4.1666666666666685E-2"/>
    <n v="1.0000000000000004"/>
    <n v="60.000000000000028"/>
  </r>
  <r>
    <x v="0"/>
    <s v="Informatyka"/>
    <d v="2025-12-12T00:00:00"/>
    <d v="1899-12-30T11:30:00"/>
    <d v="1899-12-30T13:15:00"/>
    <n v="60"/>
    <n v="7.2916666666666685E-2"/>
    <n v="1.7500000000000004"/>
    <n v="105.00000000000003"/>
  </r>
  <r>
    <x v="5"/>
    <s v="Informatyka"/>
    <d v="2025-12-15T00:00:00"/>
    <d v="1899-12-30T09:30:00"/>
    <d v="1899-12-30T11:00:00"/>
    <n v="60"/>
    <n v="6.25E-2"/>
    <n v="1.5"/>
    <n v="90"/>
  </r>
  <r>
    <x v="5"/>
    <s v="Informatyka"/>
    <d v="2025-12-15T00:00:00"/>
    <d v="1899-12-30T11:15:00"/>
    <d v="1899-12-30T12:45:00"/>
    <n v="60"/>
    <n v="6.25E-2"/>
    <n v="1.5"/>
    <n v="90"/>
  </r>
  <r>
    <x v="15"/>
    <s v="Informatyka"/>
    <d v="2025-12-16T00:00:00"/>
    <d v="1899-12-30T09:00:00"/>
    <d v="1899-12-30T10:00:00"/>
    <n v="60"/>
    <n v="4.1666666666666685E-2"/>
    <n v="1.0000000000000004"/>
    <n v="60.000000000000028"/>
  </r>
  <r>
    <x v="0"/>
    <s v="Informatyka"/>
    <d v="2026-01-05T00:00:00"/>
    <d v="1899-12-30T09:00:00"/>
    <d v="1899-12-30T10:45:00"/>
    <n v="60"/>
    <n v="7.2916666666666685E-2"/>
    <n v="1.7500000000000004"/>
    <n v="105.00000000000003"/>
  </r>
  <r>
    <x v="5"/>
    <s v="Informatyka"/>
    <d v="2026-01-05T00:00:00"/>
    <d v="1899-12-30T11:30:00"/>
    <d v="1899-12-30T13:00:00"/>
    <n v="60"/>
    <n v="6.2499999999999944E-2"/>
    <n v="1.4999999999999987"/>
    <n v="89.999999999999915"/>
  </r>
  <r>
    <x v="15"/>
    <s v="Informatyka"/>
    <d v="2026-01-05T00:00:00"/>
    <d v="1899-12-30T13:45:00"/>
    <d v="1899-12-30T14:45:00"/>
    <n v="60"/>
    <n v="4.1666666666666741E-2"/>
    <n v="1.0000000000000018"/>
    <n v="60.000000000000107"/>
  </r>
  <r>
    <x v="2"/>
    <s v="Matematyka"/>
    <d v="2026-01-05T00:00:00"/>
    <d v="1899-12-30T15:30:00"/>
    <d v="1899-12-30T16:45:00"/>
    <n v="50"/>
    <n v="5.2083333333333259E-2"/>
    <n v="1.2499999999999982"/>
    <n v="62.499999999999915"/>
  </r>
  <r>
    <x v="5"/>
    <s v="Informatyka"/>
    <d v="2026-01-05T00:00:00"/>
    <d v="1899-12-30T17:30:00"/>
    <d v="1899-12-30T19:00:00"/>
    <n v="60"/>
    <n v="6.25E-2"/>
    <n v="1.5"/>
    <n v="90"/>
  </r>
  <r>
    <x v="6"/>
    <s v="Fizyka"/>
    <d v="2026-01-07T00:00:00"/>
    <d v="1899-12-30T09:00:00"/>
    <d v="1899-12-30T10:45:00"/>
    <n v="40"/>
    <n v="7.2916666666666685E-2"/>
    <n v="1.7500000000000004"/>
    <n v="70.000000000000014"/>
  </r>
  <r>
    <x v="15"/>
    <s v="Informatyka"/>
    <d v="2026-01-07T00:00:00"/>
    <d v="1899-12-30T11:15:00"/>
    <d v="1899-12-30T13:00:00"/>
    <n v="60"/>
    <n v="7.291666666666663E-2"/>
    <n v="1.7499999999999991"/>
    <n v="104.99999999999994"/>
  </r>
  <r>
    <x v="1"/>
    <s v="Matematyka"/>
    <d v="2026-01-07T00:00:00"/>
    <d v="1899-12-30T14:00:00"/>
    <d v="1899-12-30T15:00:00"/>
    <n v="50"/>
    <n v="4.166666666666663E-2"/>
    <n v="0.99999999999999911"/>
    <n v="49.999999999999957"/>
  </r>
  <r>
    <x v="1"/>
    <s v="Matematyka"/>
    <d v="2026-01-12T00:00:00"/>
    <d v="1899-12-30T09:00:00"/>
    <d v="1899-12-30T10:30:00"/>
    <n v="50"/>
    <n v="6.25E-2"/>
    <n v="1.5"/>
    <n v="75"/>
  </r>
  <r>
    <x v="15"/>
    <s v="Informatyka"/>
    <d v="2026-01-12T00:00:00"/>
    <d v="1899-12-30T10:45:00"/>
    <d v="1899-12-30T12:00:00"/>
    <n v="60"/>
    <n v="5.2083333333333315E-2"/>
    <n v="1.2499999999999996"/>
    <n v="74.999999999999972"/>
  </r>
  <r>
    <x v="15"/>
    <s v="Informatyka"/>
    <d v="2026-01-12T00:00:00"/>
    <d v="1899-12-30T12:00:00"/>
    <d v="1899-12-30T13:00:00"/>
    <n v="60"/>
    <n v="4.166666666666663E-2"/>
    <n v="0.99999999999999911"/>
    <n v="59.999999999999943"/>
  </r>
  <r>
    <x v="8"/>
    <s v="Matematyka"/>
    <d v="2026-01-12T00:00:00"/>
    <d v="1899-12-30T13:15:00"/>
    <d v="1899-12-30T15:15:00"/>
    <n v="50"/>
    <n v="8.3333333333333259E-2"/>
    <n v="1.9999999999999982"/>
    <n v="99.999999999999915"/>
  </r>
  <r>
    <x v="7"/>
    <s v="Informatyka"/>
    <d v="2026-01-12T00:00:00"/>
    <d v="1899-12-30T15:30:00"/>
    <d v="1899-12-30T17:15:00"/>
    <n v="60"/>
    <n v="7.291666666666663E-2"/>
    <n v="1.7499999999999991"/>
    <n v="104.99999999999994"/>
  </r>
  <r>
    <x v="4"/>
    <s v="Matematyka"/>
    <d v="2026-01-13T00:00:00"/>
    <d v="1899-12-30T09:00:00"/>
    <d v="1899-12-30T11:00:00"/>
    <n v="50"/>
    <n v="8.3333333333333315E-2"/>
    <n v="1.9999999999999996"/>
    <n v="99.999999999999972"/>
  </r>
  <r>
    <x v="10"/>
    <s v="Matematyka"/>
    <d v="2026-01-13T00:00:00"/>
    <d v="1899-12-30T11:00:00"/>
    <d v="1899-12-30T12:00:00"/>
    <n v="50"/>
    <n v="4.1666666666666685E-2"/>
    <n v="1.0000000000000004"/>
    <n v="50.000000000000021"/>
  </r>
  <r>
    <x v="7"/>
    <s v="Fizyka"/>
    <d v="2026-01-13T00:00:00"/>
    <d v="1899-12-30T13:00:00"/>
    <d v="1899-12-30T15:00:00"/>
    <n v="40"/>
    <n v="8.333333333333337E-2"/>
    <n v="2.0000000000000009"/>
    <n v="80.000000000000028"/>
  </r>
  <r>
    <x v="0"/>
    <s v="Informatyka"/>
    <d v="2026-01-13T00:00:00"/>
    <d v="1899-12-30T15:45:00"/>
    <d v="1899-12-30T17:30:00"/>
    <n v="60"/>
    <n v="7.291666666666663E-2"/>
    <n v="1.7499999999999991"/>
    <n v="104.99999999999994"/>
  </r>
  <r>
    <x v="5"/>
    <s v="Informatyka"/>
    <d v="2026-01-14T00:00:00"/>
    <d v="1899-12-30T09:00:00"/>
    <d v="1899-12-30T10:30:00"/>
    <n v="60"/>
    <n v="6.25E-2"/>
    <n v="1.5"/>
    <n v="90"/>
  </r>
  <r>
    <x v="8"/>
    <s v="Matematyka"/>
    <d v="2026-01-14T00:00:00"/>
    <d v="1899-12-30T11:15:00"/>
    <d v="1899-12-30T13:15:00"/>
    <n v="50"/>
    <n v="8.333333333333337E-2"/>
    <n v="2.0000000000000009"/>
    <n v="100.00000000000004"/>
  </r>
  <r>
    <x v="3"/>
    <s v="Fizyka"/>
    <d v="2026-01-14T00:00:00"/>
    <d v="1899-12-30T13:45:00"/>
    <d v="1899-12-30T14:45:00"/>
    <n v="40"/>
    <n v="4.1666666666666741E-2"/>
    <n v="1.0000000000000018"/>
    <n v="40.000000000000071"/>
  </r>
  <r>
    <x v="8"/>
    <s v="Matematyka"/>
    <d v="2026-01-15T00:00:00"/>
    <d v="1899-12-30T09:00:00"/>
    <d v="1899-12-30T11:00:00"/>
    <n v="50"/>
    <n v="8.3333333333333315E-2"/>
    <n v="1.9999999999999996"/>
    <n v="99.999999999999972"/>
  </r>
  <r>
    <x v="0"/>
    <s v="Informatyka"/>
    <d v="2026-01-15T00:00:00"/>
    <d v="1899-12-30T11:00:00"/>
    <d v="1899-12-30T12:15:00"/>
    <n v="60"/>
    <n v="5.2083333333333315E-2"/>
    <n v="1.2499999999999996"/>
    <n v="74.999999999999972"/>
  </r>
  <r>
    <x v="1"/>
    <s v="Matematyka"/>
    <d v="2026-01-15T00:00:00"/>
    <d v="1899-12-30T12:30:00"/>
    <d v="1899-12-30T14:00:00"/>
    <n v="50"/>
    <n v="6.25E-2"/>
    <n v="1.5"/>
    <n v="75"/>
  </r>
  <r>
    <x v="4"/>
    <s v="Matematyka"/>
    <d v="2026-01-15T00:00:00"/>
    <d v="1899-12-30T14:30:00"/>
    <d v="1899-12-30T16:15:00"/>
    <n v="50"/>
    <n v="7.2916666666666741E-2"/>
    <n v="1.7500000000000018"/>
    <n v="87.500000000000085"/>
  </r>
  <r>
    <x v="1"/>
    <s v="Matematyka"/>
    <d v="2026-01-19T00:00:00"/>
    <d v="1899-12-30T09:00:00"/>
    <d v="1899-12-30T10:30:00"/>
    <n v="50"/>
    <n v="6.25E-2"/>
    <n v="1.5"/>
    <n v="75"/>
  </r>
  <r>
    <x v="15"/>
    <s v="Informatyka"/>
    <d v="2026-01-19T00:00:00"/>
    <d v="1899-12-30T11:00:00"/>
    <d v="1899-12-30T12:30:00"/>
    <n v="60"/>
    <n v="6.2500000000000056E-2"/>
    <n v="1.5000000000000013"/>
    <n v="90.000000000000085"/>
  </r>
  <r>
    <x v="5"/>
    <s v="Informatyka"/>
    <d v="2026-01-19T00:00:00"/>
    <d v="1899-12-30T13:00:00"/>
    <d v="1899-12-30T14:30:00"/>
    <n v="60"/>
    <n v="6.25E-2"/>
    <n v="1.5"/>
    <n v="90"/>
  </r>
  <r>
    <x v="9"/>
    <s v="Fizyka"/>
    <d v="2026-01-19T00:00:00"/>
    <d v="1899-12-30T15:15:00"/>
    <d v="1899-12-30T16:30:00"/>
    <n v="40"/>
    <n v="5.208333333333337E-2"/>
    <n v="1.2500000000000009"/>
    <n v="50.000000000000036"/>
  </r>
  <r>
    <x v="9"/>
    <s v="Fizyka"/>
    <d v="2026-01-20T00:00:00"/>
    <d v="1899-12-30T09:00:00"/>
    <d v="1899-12-30T10:30:00"/>
    <n v="40"/>
    <n v="6.25E-2"/>
    <n v="1.5"/>
    <n v="60"/>
  </r>
  <r>
    <x v="7"/>
    <s v="Informatyka"/>
    <d v="2026-01-20T00:00:00"/>
    <d v="1899-12-30T10:30:00"/>
    <d v="1899-12-30T11:30:00"/>
    <n v="60"/>
    <n v="4.1666666666666685E-2"/>
    <n v="1.0000000000000004"/>
    <n v="60.000000000000028"/>
  </r>
  <r>
    <x v="7"/>
    <s v="Fizyka"/>
    <d v="2026-01-21T00:00:00"/>
    <d v="1899-12-30T09:00:00"/>
    <d v="1899-12-30T10:45:00"/>
    <n v="40"/>
    <n v="7.2916666666666685E-2"/>
    <n v="1.7500000000000004"/>
    <n v="70.000000000000014"/>
  </r>
  <r>
    <x v="10"/>
    <s v="Fizyka"/>
    <d v="2026-01-21T00:00:00"/>
    <d v="1899-12-30T11:45:00"/>
    <d v="1899-12-30T13:45:00"/>
    <n v="40"/>
    <n v="8.3333333333333315E-2"/>
    <n v="1.9999999999999996"/>
    <n v="79.999999999999986"/>
  </r>
  <r>
    <x v="15"/>
    <s v="Informatyka"/>
    <d v="2026-01-22T00:00:00"/>
    <d v="1899-12-30T09:00:00"/>
    <d v="1899-12-30T10:15:00"/>
    <n v="60"/>
    <n v="5.2083333333333315E-2"/>
    <n v="1.2499999999999996"/>
    <n v="74.999999999999972"/>
  </r>
  <r>
    <x v="8"/>
    <s v="Matematyka"/>
    <d v="2026-01-22T00:00:00"/>
    <d v="1899-12-30T10:30:00"/>
    <d v="1899-12-30T11:45:00"/>
    <n v="50"/>
    <n v="5.2083333333333315E-2"/>
    <n v="1.2499999999999996"/>
    <n v="62.499999999999979"/>
  </r>
  <r>
    <x v="2"/>
    <s v="Matematyka"/>
    <d v="2026-01-22T00:00:00"/>
    <d v="1899-12-30T11:45:00"/>
    <d v="1899-12-30T13:45:00"/>
    <n v="50"/>
    <n v="8.3333333333333315E-2"/>
    <n v="1.9999999999999996"/>
    <n v="99.999999999999972"/>
  </r>
  <r>
    <x v="1"/>
    <s v="Matematyka"/>
    <d v="2026-01-22T00:00:00"/>
    <d v="1899-12-30T14:15:00"/>
    <d v="1899-12-30T15:15:00"/>
    <n v="50"/>
    <n v="4.166666666666663E-2"/>
    <n v="0.99999999999999911"/>
    <n v="49.999999999999957"/>
  </r>
  <r>
    <x v="1"/>
    <s v="Matematyka"/>
    <d v="2026-01-22T00:00:00"/>
    <d v="1899-12-30T16:00:00"/>
    <d v="1899-12-30T17:45:00"/>
    <n v="50"/>
    <n v="7.2916666666666741E-2"/>
    <n v="1.7500000000000018"/>
    <n v="87.500000000000085"/>
  </r>
  <r>
    <x v="4"/>
    <s v="Informatyka"/>
    <d v="2026-01-23T00:00:00"/>
    <d v="1899-12-30T09:00:00"/>
    <d v="1899-12-30T10:00:00"/>
    <n v="60"/>
    <n v="4.1666666666666685E-2"/>
    <n v="1.0000000000000004"/>
    <n v="60.000000000000028"/>
  </r>
  <r>
    <x v="3"/>
    <s v="Fizyka"/>
    <d v="2026-01-23T00:00:00"/>
    <d v="1899-12-30T10:00:00"/>
    <d v="1899-12-30T11:00:00"/>
    <n v="40"/>
    <n v="4.166666666666663E-2"/>
    <n v="0.99999999999999911"/>
    <n v="39.999999999999964"/>
  </r>
  <r>
    <x v="4"/>
    <s v="Matematyka"/>
    <d v="2026-01-23T00:00:00"/>
    <d v="1899-12-30T11:15:00"/>
    <d v="1899-12-30T12:45:00"/>
    <n v="50"/>
    <n v="6.25E-2"/>
    <n v="1.5"/>
    <n v="75"/>
  </r>
  <r>
    <x v="3"/>
    <s v="Fizyka"/>
    <d v="2026-01-23T00:00:00"/>
    <d v="1899-12-30T13:45:00"/>
    <d v="1899-12-30T15:15:00"/>
    <n v="40"/>
    <n v="6.25E-2"/>
    <n v="1.5"/>
    <n v="60"/>
  </r>
  <r>
    <x v="1"/>
    <s v="Matematyka"/>
    <d v="2026-01-23T00:00:00"/>
    <d v="1899-12-30T15:45:00"/>
    <d v="1899-12-30T16:45:00"/>
    <n v="50"/>
    <n v="4.166666666666663E-2"/>
    <n v="0.99999999999999911"/>
    <n v="49.999999999999957"/>
  </r>
  <r>
    <x v="2"/>
    <s v="Informatyka"/>
    <d v="2026-01-26T00:00:00"/>
    <d v="1899-12-30T09:00:00"/>
    <d v="1899-12-30T10:30:00"/>
    <n v="60"/>
    <n v="6.25E-2"/>
    <n v="1.5"/>
    <n v="90"/>
  </r>
  <r>
    <x v="10"/>
    <s v="Fizyka"/>
    <d v="2026-01-27T00:00:00"/>
    <d v="1899-12-30T09:00:00"/>
    <d v="1899-12-30T11:00:00"/>
    <n v="40"/>
    <n v="8.3333333333333315E-2"/>
    <n v="1.9999999999999996"/>
    <n v="79.999999999999986"/>
  </r>
  <r>
    <x v="5"/>
    <s v="Informatyka"/>
    <d v="2026-01-27T00:00:00"/>
    <d v="1899-12-30T12:30:00"/>
    <d v="1899-12-30T14:00:00"/>
    <n v="60"/>
    <n v="6.25E-2"/>
    <n v="1.5"/>
    <n v="90"/>
  </r>
  <r>
    <x v="9"/>
    <s v="Fizyka"/>
    <d v="2026-01-28T00:00:00"/>
    <d v="1899-12-30T09:00:00"/>
    <d v="1899-12-30T10:00:00"/>
    <n v="40"/>
    <n v="4.1666666666666685E-2"/>
    <n v="1.0000000000000004"/>
    <n v="40.000000000000014"/>
  </r>
  <r>
    <x v="1"/>
    <s v="Matematyka"/>
    <d v="2026-01-29T00:00:00"/>
    <d v="1899-12-30T09:00:00"/>
    <d v="1899-12-30T10:30:00"/>
    <n v="50"/>
    <n v="6.25E-2"/>
    <n v="1.5"/>
    <n v="75"/>
  </r>
  <r>
    <x v="9"/>
    <s v="Fizyka"/>
    <d v="2026-01-29T00:00:00"/>
    <d v="1899-12-30T10:30:00"/>
    <d v="1899-12-30T12:15:00"/>
    <n v="40"/>
    <n v="7.291666666666663E-2"/>
    <n v="1.7499999999999991"/>
    <n v="69.999999999999972"/>
  </r>
  <r>
    <x v="6"/>
    <s v="Informatyka"/>
    <d v="2026-01-29T00:00:00"/>
    <d v="1899-12-30T12:45:00"/>
    <d v="1899-12-30T13:45:00"/>
    <n v="60"/>
    <n v="4.166666666666663E-2"/>
    <n v="0.99999999999999911"/>
    <n v="59.999999999999943"/>
  </r>
  <r>
    <x v="7"/>
    <s v="Informatyka"/>
    <d v="2026-02-03T00:00:00"/>
    <d v="1899-12-30T09:00:00"/>
    <d v="1899-12-30T10:15:00"/>
    <n v="60"/>
    <n v="5.2083333333333315E-2"/>
    <n v="1.2499999999999996"/>
    <n v="74.999999999999972"/>
  </r>
  <r>
    <x v="7"/>
    <s v="Informatyka"/>
    <d v="2026-02-03T00:00:00"/>
    <d v="1899-12-30T11:15:00"/>
    <d v="1899-12-30T13:00:00"/>
    <n v="60"/>
    <n v="7.291666666666663E-2"/>
    <n v="1.7499999999999991"/>
    <n v="104.99999999999994"/>
  </r>
  <r>
    <x v="8"/>
    <s v="Matematyka"/>
    <d v="2026-02-03T00:00:00"/>
    <d v="1899-12-30T14:00:00"/>
    <d v="1899-12-30T16:00:00"/>
    <n v="50"/>
    <n v="8.3333333333333259E-2"/>
    <n v="1.9999999999999982"/>
    <n v="99.999999999999915"/>
  </r>
  <r>
    <x v="3"/>
    <s v="Fizyka"/>
    <d v="2026-02-03T00:00:00"/>
    <d v="1899-12-30T16:00:00"/>
    <d v="1899-12-30T17:30:00"/>
    <n v="40"/>
    <n v="6.25E-2"/>
    <n v="1.5"/>
    <n v="60"/>
  </r>
  <r>
    <x v="5"/>
    <s v="Informatyka"/>
    <d v="2026-02-04T00:00:00"/>
    <d v="1899-12-30T09:00:00"/>
    <d v="1899-12-30T10:00:00"/>
    <n v="60"/>
    <n v="4.1666666666666685E-2"/>
    <n v="1.0000000000000004"/>
    <n v="60.000000000000028"/>
  </r>
  <r>
    <x v="10"/>
    <s v="Fizyka"/>
    <d v="2026-02-04T00:00:00"/>
    <d v="1899-12-30T10:15:00"/>
    <d v="1899-12-30T11:45:00"/>
    <n v="40"/>
    <n v="6.25E-2"/>
    <n v="1.5"/>
    <n v="60"/>
  </r>
  <r>
    <x v="5"/>
    <s v="Informatyka"/>
    <d v="2026-02-04T00:00:00"/>
    <d v="1899-12-30T12:00:00"/>
    <d v="1899-12-30T13:30:00"/>
    <n v="60"/>
    <n v="6.25E-2"/>
    <n v="1.5"/>
    <n v="90"/>
  </r>
  <r>
    <x v="1"/>
    <s v="Matematyka"/>
    <d v="2026-02-04T00:00:00"/>
    <d v="1899-12-30T14:15:00"/>
    <d v="1899-12-30T15:15:00"/>
    <n v="50"/>
    <n v="4.166666666666663E-2"/>
    <n v="0.99999999999999911"/>
    <n v="49.999999999999957"/>
  </r>
  <r>
    <x v="5"/>
    <s v="Informatyka"/>
    <d v="2026-02-05T00:00:00"/>
    <d v="1899-12-30T09:00:00"/>
    <d v="1899-12-30T10:30:00"/>
    <n v="60"/>
    <n v="6.25E-2"/>
    <n v="1.5"/>
    <n v="90"/>
  </r>
  <r>
    <x v="5"/>
    <s v="Informatyka"/>
    <d v="2026-02-05T00:00:00"/>
    <d v="1899-12-30T11:00:00"/>
    <d v="1899-12-30T12:45:00"/>
    <n v="60"/>
    <n v="7.2916666666666685E-2"/>
    <n v="1.7500000000000004"/>
    <n v="105.00000000000003"/>
  </r>
  <r>
    <x v="10"/>
    <s v="Fizyka"/>
    <d v="2026-02-05T00:00:00"/>
    <d v="1899-12-30T12:45:00"/>
    <d v="1899-12-30T13:45:00"/>
    <n v="40"/>
    <n v="4.166666666666663E-2"/>
    <n v="0.99999999999999911"/>
    <n v="39.999999999999964"/>
  </r>
  <r>
    <x v="0"/>
    <s v="Informatyka"/>
    <d v="2026-02-05T00:00:00"/>
    <d v="1899-12-30T13:45:00"/>
    <d v="1899-12-30T15:15:00"/>
    <n v="60"/>
    <n v="6.25E-2"/>
    <n v="1.5"/>
    <n v="90"/>
  </r>
  <r>
    <x v="10"/>
    <s v="Matematyka"/>
    <d v="2026-02-06T00:00:00"/>
    <d v="1899-12-30T09:00:00"/>
    <d v="1899-12-30T10:45:00"/>
    <n v="50"/>
    <n v="7.2916666666666685E-2"/>
    <n v="1.7500000000000004"/>
    <n v="87.500000000000028"/>
  </r>
  <r>
    <x v="1"/>
    <s v="Matematyka"/>
    <d v="2026-02-06T00:00:00"/>
    <d v="1899-12-30T11:00:00"/>
    <d v="1899-12-30T13:00:00"/>
    <n v="50"/>
    <n v="8.3333333333333315E-2"/>
    <n v="1.9999999999999996"/>
    <n v="99.999999999999972"/>
  </r>
  <r>
    <x v="2"/>
    <s v="Informatyka"/>
    <d v="2026-02-06T00:00:00"/>
    <d v="1899-12-30T13:45:00"/>
    <d v="1899-12-30T14:45:00"/>
    <n v="60"/>
    <n v="4.1666666666666741E-2"/>
    <n v="1.0000000000000018"/>
    <n v="60.000000000000107"/>
  </r>
  <r>
    <x v="3"/>
    <s v="Fizyka"/>
    <d v="2026-02-06T00:00:00"/>
    <d v="1899-12-30T15:30:00"/>
    <d v="1899-12-30T17:30:00"/>
    <n v="40"/>
    <n v="8.3333333333333259E-2"/>
    <n v="1.9999999999999982"/>
    <n v="79.999999999999929"/>
  </r>
  <r>
    <x v="1"/>
    <s v="Matematyka"/>
    <d v="2026-02-09T00:00:00"/>
    <d v="1899-12-30T09:00:00"/>
    <d v="1899-12-30T10:15:00"/>
    <n v="50"/>
    <n v="5.2083333333333315E-2"/>
    <n v="1.2499999999999996"/>
    <n v="62.499999999999979"/>
  </r>
  <r>
    <x v="5"/>
    <s v="Informatyka"/>
    <d v="2026-02-10T00:00:00"/>
    <d v="1899-12-30T09:00:00"/>
    <d v="1899-12-30T10:00:00"/>
    <n v="60"/>
    <n v="4.1666666666666685E-2"/>
    <n v="1.0000000000000004"/>
    <n v="60.000000000000028"/>
  </r>
  <r>
    <x v="7"/>
    <s v="Informatyka"/>
    <d v="2026-02-10T00:00:00"/>
    <d v="1899-12-30T10:45:00"/>
    <d v="1899-12-30T12:30:00"/>
    <n v="60"/>
    <n v="7.2916666666666685E-2"/>
    <n v="1.7500000000000004"/>
    <n v="105.00000000000003"/>
  </r>
  <r>
    <x v="1"/>
    <s v="Matematyka"/>
    <d v="2026-02-10T00:00:00"/>
    <d v="1899-12-30T13:30:00"/>
    <d v="1899-12-30T15:15:00"/>
    <n v="50"/>
    <n v="7.291666666666663E-2"/>
    <n v="1.7499999999999991"/>
    <n v="87.499999999999957"/>
  </r>
  <r>
    <x v="10"/>
    <s v="Matematyka"/>
    <d v="2026-02-10T00:00:00"/>
    <d v="1899-12-30T15:30:00"/>
    <d v="1899-12-30T16:30:00"/>
    <n v="50"/>
    <n v="4.166666666666663E-2"/>
    <n v="0.99999999999999911"/>
    <n v="49.999999999999957"/>
  </r>
  <r>
    <x v="5"/>
    <s v="Informatyka"/>
    <d v="2026-02-10T00:00:00"/>
    <d v="1899-12-30T16:45:00"/>
    <d v="1899-12-30T18:30:00"/>
    <n v="60"/>
    <n v="7.2916666666666741E-2"/>
    <n v="1.7500000000000018"/>
    <n v="105.00000000000011"/>
  </r>
  <r>
    <x v="3"/>
    <s v="Fizyka"/>
    <d v="2026-02-11T00:00:00"/>
    <d v="1899-12-30T09:00:00"/>
    <d v="1899-12-30T10:15:00"/>
    <n v="40"/>
    <n v="5.2083333333333315E-2"/>
    <n v="1.2499999999999996"/>
    <n v="49.999999999999986"/>
  </r>
  <r>
    <x v="15"/>
    <s v="Informatyka"/>
    <d v="2026-02-11T00:00:00"/>
    <d v="1899-12-30T10:45:00"/>
    <d v="1899-12-30T12:00:00"/>
    <n v="60"/>
    <n v="5.2083333333333315E-2"/>
    <n v="1.2499999999999996"/>
    <n v="74.999999999999972"/>
  </r>
  <r>
    <x v="1"/>
    <s v="Matematyka"/>
    <d v="2026-02-11T00:00:00"/>
    <d v="1899-12-30T12:00:00"/>
    <d v="1899-12-30T13:00:00"/>
    <n v="50"/>
    <n v="4.166666666666663E-2"/>
    <n v="0.99999999999999911"/>
    <n v="49.999999999999957"/>
  </r>
  <r>
    <x v="4"/>
    <s v="Informatyka"/>
    <d v="2026-02-11T00:00:00"/>
    <d v="1899-12-30T13:15:00"/>
    <d v="1899-12-30T14:15:00"/>
    <n v="60"/>
    <n v="4.166666666666663E-2"/>
    <n v="0.99999999999999911"/>
    <n v="59.999999999999943"/>
  </r>
  <r>
    <x v="9"/>
    <s v="Fizyka"/>
    <d v="2026-02-11T00:00:00"/>
    <d v="1899-12-30T14:15:00"/>
    <d v="1899-12-30T15:15:00"/>
    <n v="40"/>
    <n v="4.166666666666663E-2"/>
    <n v="0.99999999999999911"/>
    <n v="39.999999999999964"/>
  </r>
  <r>
    <x v="6"/>
    <s v="Informatyka"/>
    <d v="2026-02-12T00:00:00"/>
    <d v="1899-12-30T09:30:00"/>
    <d v="1899-12-30T11:00:00"/>
    <n v="60"/>
    <n v="6.25E-2"/>
    <n v="1.5"/>
    <n v="90"/>
  </r>
  <r>
    <x v="2"/>
    <s v="Matematyka"/>
    <d v="2026-02-12T00:00:00"/>
    <d v="1899-12-30T11:00:00"/>
    <d v="1899-12-30T12:15:00"/>
    <n v="50"/>
    <n v="5.2083333333333315E-2"/>
    <n v="1.2499999999999996"/>
    <n v="62.499999999999979"/>
  </r>
  <r>
    <x v="7"/>
    <s v="Informatyka"/>
    <d v="2026-02-12T00:00:00"/>
    <d v="1899-12-30T13:15:00"/>
    <d v="1899-12-30T14:30:00"/>
    <n v="60"/>
    <n v="5.2083333333333259E-2"/>
    <n v="1.2499999999999982"/>
    <n v="74.999999999999886"/>
  </r>
  <r>
    <x v="7"/>
    <s v="Informatyka"/>
    <d v="2026-02-13T00:00:00"/>
    <d v="1899-12-30T09:00:00"/>
    <d v="1899-12-30T10:15:00"/>
    <n v="60"/>
    <n v="5.2083333333333315E-2"/>
    <n v="1.2499999999999996"/>
    <n v="74.999999999999972"/>
  </r>
  <r>
    <x v="9"/>
    <s v="Fizyka"/>
    <d v="2026-02-13T00:00:00"/>
    <d v="1899-12-30T11:00:00"/>
    <d v="1899-12-30T12:00:00"/>
    <n v="40"/>
    <n v="4.1666666666666685E-2"/>
    <n v="1.0000000000000004"/>
    <n v="40.000000000000014"/>
  </r>
  <r>
    <x v="8"/>
    <s v="Matematyka"/>
    <d v="2026-02-13T00:00:00"/>
    <d v="1899-12-30T12:30:00"/>
    <d v="1899-12-30T13:45:00"/>
    <n v="50"/>
    <n v="5.2083333333333259E-2"/>
    <n v="1.2499999999999982"/>
    <n v="62.499999999999915"/>
  </r>
  <r>
    <x v="1"/>
    <s v="Matematyka"/>
    <d v="2026-02-13T00:00:00"/>
    <d v="1899-12-30T14:30:00"/>
    <d v="1899-12-30T16:15:00"/>
    <n v="50"/>
    <n v="7.2916666666666741E-2"/>
    <n v="1.7500000000000018"/>
    <n v="87.500000000000085"/>
  </r>
  <r>
    <x v="6"/>
    <s v="Fizyka"/>
    <d v="2026-02-16T00:00:00"/>
    <d v="1899-12-30T09:00:00"/>
    <d v="1899-12-30T10:30:00"/>
    <n v="40"/>
    <n v="6.25E-2"/>
    <n v="1.5"/>
    <n v="60"/>
  </r>
  <r>
    <x v="1"/>
    <s v="Matematyka"/>
    <d v="2026-02-16T00:00:00"/>
    <d v="1899-12-30T11:30:00"/>
    <d v="1899-12-30T13:00:00"/>
    <n v="50"/>
    <n v="6.2499999999999944E-2"/>
    <n v="1.4999999999999987"/>
    <n v="74.999999999999929"/>
  </r>
  <r>
    <x v="6"/>
    <s v="Informatyka"/>
    <d v="2026-02-17T00:00:00"/>
    <d v="1899-12-30T09:00:00"/>
    <d v="1899-12-30T10:15:00"/>
    <n v="60"/>
    <n v="5.2083333333333315E-2"/>
    <n v="1.2499999999999996"/>
    <n v="74.999999999999972"/>
  </r>
  <r>
    <x v="1"/>
    <s v="Matematyka"/>
    <d v="2026-02-17T00:00:00"/>
    <d v="1899-12-30T10:30:00"/>
    <d v="1899-12-30T12:15:00"/>
    <n v="50"/>
    <n v="7.291666666666663E-2"/>
    <n v="1.7499999999999991"/>
    <n v="87.499999999999957"/>
  </r>
  <r>
    <x v="3"/>
    <s v="Fizyka"/>
    <d v="2026-02-17T00:00:00"/>
    <d v="1899-12-30T13:15:00"/>
    <d v="1899-12-30T15:15:00"/>
    <n v="40"/>
    <n v="8.3333333333333259E-2"/>
    <n v="1.9999999999999982"/>
    <n v="79.999999999999929"/>
  </r>
  <r>
    <x v="2"/>
    <s v="Matematyka"/>
    <d v="2026-02-17T00:00:00"/>
    <d v="1899-12-30T15:15:00"/>
    <d v="1899-12-30T16:45:00"/>
    <n v="50"/>
    <n v="6.25E-2"/>
    <n v="1.5"/>
    <n v="75"/>
  </r>
  <r>
    <x v="1"/>
    <s v="Matematyka"/>
    <d v="2026-02-18T00:00:00"/>
    <d v="1899-12-30T09:00:00"/>
    <d v="1899-12-30T10:30:00"/>
    <n v="50"/>
    <n v="6.25E-2"/>
    <n v="1.5"/>
    <n v="75"/>
  </r>
  <r>
    <x v="0"/>
    <s v="Informatyka"/>
    <d v="2026-02-18T00:00:00"/>
    <d v="1899-12-30T11:30:00"/>
    <d v="1899-12-30T13:00:00"/>
    <n v="60"/>
    <n v="6.2499999999999944E-2"/>
    <n v="1.4999999999999987"/>
    <n v="89.999999999999915"/>
  </r>
  <r>
    <x v="15"/>
    <s v="Informatyka"/>
    <d v="2026-02-18T00:00:00"/>
    <d v="1899-12-30T14:00:00"/>
    <d v="1899-12-30T15:30:00"/>
    <n v="60"/>
    <n v="6.25E-2"/>
    <n v="1.5"/>
    <n v="90"/>
  </r>
  <r>
    <x v="1"/>
    <s v="Matematyka"/>
    <d v="2026-02-19T00:00:00"/>
    <d v="1899-12-30T09:00:00"/>
    <d v="1899-12-30T11:00:00"/>
    <n v="50"/>
    <n v="8.3333333333333315E-2"/>
    <n v="1.9999999999999996"/>
    <n v="99.999999999999972"/>
  </r>
  <r>
    <x v="0"/>
    <s v="Informatyka"/>
    <d v="2026-02-20T00:00:00"/>
    <d v="1899-12-30T09:00:00"/>
    <d v="1899-12-30T10:15:00"/>
    <n v="60"/>
    <n v="5.2083333333333315E-2"/>
    <n v="1.2499999999999996"/>
    <n v="74.999999999999972"/>
  </r>
  <r>
    <x v="0"/>
    <s v="Informatyka"/>
    <d v="2026-02-20T00:00:00"/>
    <d v="1899-12-30T10:30:00"/>
    <d v="1899-12-30T11:45:00"/>
    <n v="60"/>
    <n v="5.2083333333333315E-2"/>
    <n v="1.2499999999999996"/>
    <n v="74.999999999999972"/>
  </r>
  <r>
    <x v="3"/>
    <s v="Fizyka"/>
    <d v="2026-02-20T00:00:00"/>
    <d v="1899-12-30T12:15:00"/>
    <d v="1899-12-30T14:15:00"/>
    <n v="40"/>
    <n v="8.333333333333337E-2"/>
    <n v="2.0000000000000009"/>
    <n v="80.000000000000028"/>
  </r>
  <r>
    <x v="8"/>
    <s v="Matematyka"/>
    <d v="2026-02-20T00:00:00"/>
    <d v="1899-12-30T14:30:00"/>
    <d v="1899-12-30T15:45:00"/>
    <n v="50"/>
    <n v="5.208333333333337E-2"/>
    <n v="1.2500000000000009"/>
    <n v="62.500000000000043"/>
  </r>
  <r>
    <x v="16"/>
    <s v="Informatyka"/>
    <d v="2026-02-20T00:00:00"/>
    <d v="1899-12-30T16:45:00"/>
    <d v="1899-12-30T18:15:00"/>
    <n v="60"/>
    <n v="6.25E-2"/>
    <n v="1.5"/>
    <n v="90"/>
  </r>
  <r>
    <x v="7"/>
    <s v="Fizyka"/>
    <d v="2026-02-23T00:00:00"/>
    <d v="1899-12-30T09:00:00"/>
    <d v="1899-12-30T10:15:00"/>
    <n v="40"/>
    <n v="5.2083333333333315E-2"/>
    <n v="1.2499999999999996"/>
    <n v="49.999999999999986"/>
  </r>
  <r>
    <x v="6"/>
    <s v="Fizyka"/>
    <d v="2026-02-24T00:00:00"/>
    <d v="1899-12-30T09:00:00"/>
    <d v="1899-12-30T10:30:00"/>
    <n v="40"/>
    <n v="6.25E-2"/>
    <n v="1.5"/>
    <n v="60"/>
  </r>
  <r>
    <x v="0"/>
    <s v="Informatyka"/>
    <d v="2026-02-24T00:00:00"/>
    <d v="1899-12-30T10:30:00"/>
    <d v="1899-12-30T12:15:00"/>
    <n v="60"/>
    <n v="7.291666666666663E-2"/>
    <n v="1.7499999999999991"/>
    <n v="104.99999999999994"/>
  </r>
  <r>
    <x v="10"/>
    <s v="Fizyka"/>
    <d v="2026-02-24T00:00:00"/>
    <d v="1899-12-30T12:30:00"/>
    <d v="1899-12-30T14:00:00"/>
    <n v="40"/>
    <n v="6.25E-2"/>
    <n v="1.5"/>
    <n v="60"/>
  </r>
  <r>
    <x v="7"/>
    <s v="Fizyka"/>
    <d v="2026-02-26T00:00:00"/>
    <d v="1899-12-30T09:00:00"/>
    <d v="1899-12-30T11:00:00"/>
    <n v="40"/>
    <n v="8.3333333333333315E-2"/>
    <n v="1.9999999999999996"/>
    <n v="79.999999999999986"/>
  </r>
  <r>
    <x v="9"/>
    <s v="Fizyka"/>
    <d v="2026-02-26T00:00:00"/>
    <d v="1899-12-30T11:00:00"/>
    <d v="1899-12-30T12:15:00"/>
    <n v="40"/>
    <n v="5.2083333333333315E-2"/>
    <n v="1.2499999999999996"/>
    <n v="49.999999999999986"/>
  </r>
  <r>
    <x v="5"/>
    <s v="Informatyka"/>
    <d v="2026-02-26T00:00:00"/>
    <d v="1899-12-30T12:30:00"/>
    <d v="1899-12-30T14:00:00"/>
    <n v="60"/>
    <n v="6.25E-2"/>
    <n v="1.5"/>
    <n v="90"/>
  </r>
  <r>
    <x v="9"/>
    <s v="Fizyka"/>
    <d v="2026-02-27T00:00:00"/>
    <d v="1899-12-30T09:00:00"/>
    <d v="1899-12-30T10:45:00"/>
    <n v="40"/>
    <n v="7.2916666666666685E-2"/>
    <n v="1.7500000000000004"/>
    <n v="70.000000000000014"/>
  </r>
  <r>
    <x v="10"/>
    <s v="Fizyka"/>
    <d v="2026-02-27T00:00:00"/>
    <d v="1899-12-30T11:00:00"/>
    <d v="1899-12-30T12:45:00"/>
    <n v="40"/>
    <n v="7.2916666666666685E-2"/>
    <n v="1.7500000000000004"/>
    <n v="70.000000000000014"/>
  </r>
  <r>
    <x v="2"/>
    <s v="Informatyka"/>
    <d v="2026-02-27T00:00:00"/>
    <d v="1899-12-30T12:45:00"/>
    <d v="1899-12-30T14:00:00"/>
    <n v="60"/>
    <n v="5.208333333333337E-2"/>
    <n v="1.2500000000000009"/>
    <n v="75.000000000000057"/>
  </r>
  <r>
    <x v="4"/>
    <s v="Matematyka"/>
    <d v="2026-02-27T00:00:00"/>
    <d v="1899-12-30T14:15:00"/>
    <d v="1899-12-30T15:45:00"/>
    <n v="50"/>
    <n v="6.25E-2"/>
    <n v="1.5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n v="60"/>
    <n v="4.1666666666666685E-2"/>
    <n v="1.0000000000000004"/>
    <n v="60.000000000000028"/>
  </r>
  <r>
    <x v="1"/>
    <s v="Matematyka"/>
    <d v="2025-10-02T00:00:00"/>
    <d v="1899-12-30T09:00:00"/>
    <d v="1899-12-30T10:45:00"/>
    <n v="50"/>
    <n v="7.2916666666666685E-2"/>
    <n v="1.7500000000000004"/>
    <n v="87.500000000000028"/>
  </r>
  <r>
    <x v="2"/>
    <s v="Matematyka"/>
    <d v="2025-10-02T00:00:00"/>
    <d v="1899-12-30T11:15:00"/>
    <d v="1899-12-30T13:15:00"/>
    <n v="50"/>
    <n v="8.333333333333337E-2"/>
    <n v="2.0000000000000009"/>
    <n v="100.00000000000004"/>
  </r>
  <r>
    <x v="3"/>
    <s v="Fizyka"/>
    <d v="2025-10-06T00:00:00"/>
    <d v="1899-12-30T09:00:00"/>
    <d v="1899-12-30T11:00:00"/>
    <n v="40"/>
    <n v="8.3333333333333315E-2"/>
    <n v="1.9999999999999996"/>
    <n v="79.999999999999986"/>
  </r>
  <r>
    <x v="1"/>
    <s v="Matematyka"/>
    <d v="2025-10-06T00:00:00"/>
    <d v="1899-12-30T11:30:00"/>
    <d v="1899-12-30T12:30:00"/>
    <n v="50"/>
    <n v="4.1666666666666685E-2"/>
    <n v="1.0000000000000004"/>
    <n v="50.000000000000021"/>
  </r>
  <r>
    <x v="4"/>
    <s v="Matematyka"/>
    <d v="2025-10-07T00:00:00"/>
    <d v="1899-12-30T09:00:00"/>
    <d v="1899-12-30T10:15:00"/>
    <n v="50"/>
    <n v="5.2083333333333315E-2"/>
    <n v="1.2499999999999996"/>
    <n v="62.499999999999979"/>
  </r>
  <r>
    <x v="5"/>
    <s v="Informatyka"/>
    <d v="2025-10-07T00:00:00"/>
    <d v="1899-12-30T11:00:00"/>
    <d v="1899-12-30T12:45:00"/>
    <n v="60"/>
    <n v="7.2916666666666685E-2"/>
    <n v="1.7500000000000004"/>
    <n v="105.00000000000003"/>
  </r>
  <r>
    <x v="6"/>
    <s v="Fizyka"/>
    <d v="2025-10-07T00:00:00"/>
    <d v="1899-12-30T13:30:00"/>
    <d v="1899-12-30T14:45:00"/>
    <n v="40"/>
    <n v="5.208333333333337E-2"/>
    <n v="1.2500000000000009"/>
    <n v="50.000000000000036"/>
  </r>
  <r>
    <x v="5"/>
    <s v="Informatyka"/>
    <d v="2025-10-08T00:00:00"/>
    <d v="1899-12-30T09:00:00"/>
    <d v="1899-12-30T10:00:00"/>
    <n v="60"/>
    <n v="4.1666666666666685E-2"/>
    <n v="1.0000000000000004"/>
    <n v="60.000000000000028"/>
  </r>
  <r>
    <x v="3"/>
    <s v="Fizyka"/>
    <d v="2025-10-08T00:00:00"/>
    <d v="1899-12-30T10:45:00"/>
    <d v="1899-12-30T12:15:00"/>
    <n v="40"/>
    <n v="6.2499999999999944E-2"/>
    <n v="1.4999999999999987"/>
    <n v="59.999999999999943"/>
  </r>
  <r>
    <x v="3"/>
    <s v="Fizyka"/>
    <d v="2025-10-08T00:00:00"/>
    <d v="1899-12-30T12:30:00"/>
    <d v="1899-12-30T14:15:00"/>
    <n v="40"/>
    <n v="7.291666666666663E-2"/>
    <n v="1.7499999999999991"/>
    <n v="69.999999999999972"/>
  </r>
  <r>
    <x v="1"/>
    <s v="Matematyka"/>
    <d v="2025-10-10T00:00:00"/>
    <d v="1899-12-30T09:00:00"/>
    <d v="1899-12-30T10:00:00"/>
    <n v="50"/>
    <n v="4.1666666666666685E-2"/>
    <n v="1.0000000000000004"/>
    <n v="50.000000000000021"/>
  </r>
  <r>
    <x v="0"/>
    <s v="Informatyka"/>
    <d v="2025-10-10T00:00:00"/>
    <d v="1899-12-30T10:30:00"/>
    <d v="1899-12-30T12:00:00"/>
    <n v="60"/>
    <n v="6.25E-2"/>
    <n v="1.5"/>
    <n v="90"/>
  </r>
  <r>
    <x v="5"/>
    <s v="Informatyka"/>
    <d v="2025-10-10T00:00:00"/>
    <d v="1899-12-30T12:45:00"/>
    <d v="1899-12-30T13:45:00"/>
    <n v="60"/>
    <n v="4.166666666666663E-2"/>
    <n v="0.99999999999999911"/>
    <n v="59.999999999999943"/>
  </r>
  <r>
    <x v="0"/>
    <s v="Informatyka"/>
    <d v="2025-10-10T00:00:00"/>
    <d v="1899-12-30T14:15:00"/>
    <d v="1899-12-30T15:45:00"/>
    <n v="60"/>
    <n v="6.25E-2"/>
    <n v="1.5"/>
    <n v="90"/>
  </r>
  <r>
    <x v="2"/>
    <s v="Informatyka"/>
    <d v="2025-10-13T00:00:00"/>
    <d v="1899-12-30T09:30:00"/>
    <d v="1899-12-30T11:00:00"/>
    <n v="60"/>
    <n v="6.25E-2"/>
    <n v="1.5"/>
    <n v="90"/>
  </r>
  <r>
    <x v="3"/>
    <s v="Fizyka"/>
    <d v="2025-10-13T00:00:00"/>
    <d v="1899-12-30T11:15:00"/>
    <d v="1899-12-30T12:30:00"/>
    <n v="40"/>
    <n v="5.208333333333337E-2"/>
    <n v="1.2500000000000009"/>
    <n v="50.000000000000036"/>
  </r>
  <r>
    <x v="1"/>
    <s v="Matematyka"/>
    <d v="2025-10-13T00:00:00"/>
    <d v="1899-12-30T12:45:00"/>
    <d v="1899-12-30T14:45:00"/>
    <n v="50"/>
    <n v="8.333333333333337E-2"/>
    <n v="2.0000000000000009"/>
    <n v="100.00000000000004"/>
  </r>
  <r>
    <x v="3"/>
    <s v="Fizyka"/>
    <d v="2025-10-13T00:00:00"/>
    <d v="1899-12-30T15:00:00"/>
    <d v="1899-12-30T17:00:00"/>
    <n v="40"/>
    <n v="8.333333333333337E-2"/>
    <n v="2.0000000000000009"/>
    <n v="80.000000000000028"/>
  </r>
  <r>
    <x v="7"/>
    <s v="Informatyka"/>
    <d v="2025-10-13T00:00:00"/>
    <d v="1899-12-30T17:00:00"/>
    <d v="1899-12-30T18:15:00"/>
    <n v="60"/>
    <n v="5.2083333333333259E-2"/>
    <n v="1.2499999999999982"/>
    <n v="74.999999999999886"/>
  </r>
  <r>
    <x v="8"/>
    <s v="Matematyka"/>
    <d v="2025-10-14T00:00:00"/>
    <d v="1899-12-30T09:00:00"/>
    <d v="1899-12-30T10:15:00"/>
    <n v="50"/>
    <n v="5.2083333333333315E-2"/>
    <n v="1.2499999999999996"/>
    <n v="62.499999999999979"/>
  </r>
  <r>
    <x v="9"/>
    <s v="Fizyka"/>
    <d v="2025-10-14T00:00:00"/>
    <d v="1899-12-30T10:30:00"/>
    <d v="1899-12-30T11:30:00"/>
    <n v="40"/>
    <n v="4.1666666666666685E-2"/>
    <n v="1.0000000000000004"/>
    <n v="40.000000000000014"/>
  </r>
  <r>
    <x v="9"/>
    <s v="Fizyka"/>
    <d v="2025-10-14T00:00:00"/>
    <d v="1899-12-30T11:30:00"/>
    <d v="1899-12-30T12:45:00"/>
    <n v="40"/>
    <n v="5.2083333333333315E-2"/>
    <n v="1.2499999999999996"/>
    <n v="49.999999999999986"/>
  </r>
  <r>
    <x v="1"/>
    <s v="Matematyka"/>
    <d v="2025-10-14T00:00:00"/>
    <d v="1899-12-30T12:45:00"/>
    <d v="1899-12-30T14:15:00"/>
    <n v="50"/>
    <n v="6.25E-2"/>
    <n v="1.5"/>
    <n v="75"/>
  </r>
  <r>
    <x v="10"/>
    <s v="Matematyka"/>
    <d v="2025-10-14T00:00:00"/>
    <d v="1899-12-30T14:30:00"/>
    <d v="1899-12-30T15:30:00"/>
    <n v="50"/>
    <n v="4.1666666666666741E-2"/>
    <n v="1.0000000000000018"/>
    <n v="50.000000000000085"/>
  </r>
  <r>
    <x v="8"/>
    <s v="Matematyka"/>
    <d v="2025-10-15T00:00:00"/>
    <d v="1899-12-30T09:00:00"/>
    <d v="1899-12-30T10:15:00"/>
    <n v="50"/>
    <n v="5.2083333333333315E-2"/>
    <n v="1.2499999999999996"/>
    <n v="62.499999999999979"/>
  </r>
  <r>
    <x v="5"/>
    <s v="Informatyka"/>
    <d v="2025-10-15T00:00:00"/>
    <d v="1899-12-30T10:15:00"/>
    <d v="1899-12-30T11:30:00"/>
    <n v="60"/>
    <n v="5.208333333333337E-2"/>
    <n v="1.2500000000000009"/>
    <n v="75.000000000000057"/>
  </r>
  <r>
    <x v="6"/>
    <s v="Informatyka"/>
    <d v="2025-10-15T00:00:00"/>
    <d v="1899-12-30T12:15:00"/>
    <d v="1899-12-30T14:00:00"/>
    <n v="60"/>
    <n v="7.2916666666666741E-2"/>
    <n v="1.7500000000000018"/>
    <n v="105.00000000000011"/>
  </r>
  <r>
    <x v="1"/>
    <s v="Matematyka"/>
    <d v="2025-10-20T00:00:00"/>
    <d v="1899-12-30T09:00:00"/>
    <d v="1899-12-30T10:30:00"/>
    <n v="50"/>
    <n v="6.25E-2"/>
    <n v="1.5"/>
    <n v="75"/>
  </r>
  <r>
    <x v="10"/>
    <s v="Matematyka"/>
    <d v="2025-10-20T00:00:00"/>
    <d v="1899-12-30T11:00:00"/>
    <d v="1899-12-30T13:00:00"/>
    <n v="50"/>
    <n v="8.3333333333333315E-2"/>
    <n v="1.9999999999999996"/>
    <n v="99.999999999999972"/>
  </r>
  <r>
    <x v="7"/>
    <s v="Informatyka"/>
    <d v="2025-10-20T00:00:00"/>
    <d v="1899-12-30T14:00:00"/>
    <d v="1899-12-30T15:00:00"/>
    <n v="60"/>
    <n v="4.166666666666663E-2"/>
    <n v="0.99999999999999911"/>
    <n v="59.999999999999943"/>
  </r>
  <r>
    <x v="3"/>
    <s v="Fizyka"/>
    <d v="2025-10-20T00:00:00"/>
    <d v="1899-12-30T15:15:00"/>
    <d v="1899-12-30T16:45:00"/>
    <n v="40"/>
    <n v="6.25E-2"/>
    <n v="1.5"/>
    <n v="60"/>
  </r>
  <r>
    <x v="2"/>
    <s v="Matematyka"/>
    <d v="2025-10-21T00:00:00"/>
    <d v="1899-12-30T09:00:00"/>
    <d v="1899-12-30T11:00:00"/>
    <n v="50"/>
    <n v="8.3333333333333315E-2"/>
    <n v="1.9999999999999996"/>
    <n v="99.999999999999972"/>
  </r>
  <r>
    <x v="2"/>
    <s v="Informatyka"/>
    <d v="2025-10-21T00:00:00"/>
    <d v="1899-12-30T11:30:00"/>
    <d v="1899-12-30T13:15:00"/>
    <n v="60"/>
    <n v="7.2916666666666685E-2"/>
    <n v="1.7500000000000004"/>
    <n v="105.00000000000003"/>
  </r>
  <r>
    <x v="10"/>
    <s v="Matematyka"/>
    <d v="2025-10-22T00:00:00"/>
    <d v="1899-12-30T09:00:00"/>
    <d v="1899-12-30T10:15:00"/>
    <n v="50"/>
    <n v="5.2083333333333315E-2"/>
    <n v="1.2499999999999996"/>
    <n v="62.499999999999979"/>
  </r>
  <r>
    <x v="4"/>
    <s v="Informatyka"/>
    <d v="2025-10-22T00:00:00"/>
    <d v="1899-12-30T10:45:00"/>
    <d v="1899-12-30T11:45:00"/>
    <n v="60"/>
    <n v="4.166666666666663E-2"/>
    <n v="0.99999999999999911"/>
    <n v="59.999999999999943"/>
  </r>
  <r>
    <x v="10"/>
    <s v="Fizyka"/>
    <d v="2025-10-23T00:00:00"/>
    <d v="1899-12-30T09:00:00"/>
    <d v="1899-12-30T10:00:00"/>
    <n v="40"/>
    <n v="4.1666666666666685E-2"/>
    <n v="1.0000000000000004"/>
    <n v="40.000000000000014"/>
  </r>
  <r>
    <x v="0"/>
    <s v="Informatyka"/>
    <d v="2025-10-24T00:00:00"/>
    <d v="1899-12-30T09:00:00"/>
    <d v="1899-12-30T10:00:00"/>
    <n v="60"/>
    <n v="4.1666666666666685E-2"/>
    <n v="1.0000000000000004"/>
    <n v="60.000000000000028"/>
  </r>
  <r>
    <x v="9"/>
    <s v="Fizyka"/>
    <d v="2025-10-24T00:00:00"/>
    <d v="1899-12-30T10:30:00"/>
    <d v="1899-12-30T11:30:00"/>
    <n v="40"/>
    <n v="4.1666666666666685E-2"/>
    <n v="1.0000000000000004"/>
    <n v="40.000000000000014"/>
  </r>
  <r>
    <x v="6"/>
    <s v="Informatyka"/>
    <d v="2025-10-31T00:00:00"/>
    <d v="1899-12-30T09:00:00"/>
    <d v="1899-12-30T10:45:00"/>
    <n v="60"/>
    <n v="7.2916666666666685E-2"/>
    <n v="1.7500000000000004"/>
    <n v="105.00000000000003"/>
  </r>
  <r>
    <x v="5"/>
    <s v="Informatyka"/>
    <d v="2025-10-31T00:00:00"/>
    <d v="1899-12-30T10:45:00"/>
    <d v="1899-12-30T12:15:00"/>
    <n v="60"/>
    <n v="6.2499999999999944E-2"/>
    <n v="1.4999999999999987"/>
    <n v="89.999999999999915"/>
  </r>
  <r>
    <x v="9"/>
    <s v="Fizyka"/>
    <d v="2025-10-31T00:00:00"/>
    <d v="1899-12-30T12:45:00"/>
    <d v="1899-12-30T14:30:00"/>
    <n v="40"/>
    <n v="7.291666666666663E-2"/>
    <n v="1.7499999999999991"/>
    <n v="69.999999999999972"/>
  </r>
  <r>
    <x v="0"/>
    <s v="Informatyka"/>
    <d v="2025-10-31T00:00:00"/>
    <d v="1899-12-30T14:30:00"/>
    <d v="1899-12-30T16:15:00"/>
    <n v="60"/>
    <n v="7.2916666666666741E-2"/>
    <n v="1.7500000000000018"/>
    <n v="105.00000000000011"/>
  </r>
  <r>
    <x v="2"/>
    <s v="Informatyka"/>
    <d v="2025-11-03T00:00:00"/>
    <d v="1899-12-30T09:00:00"/>
    <d v="1899-12-30T10:30:00"/>
    <n v="60"/>
    <n v="6.25E-2"/>
    <n v="1.5"/>
    <n v="90"/>
  </r>
  <r>
    <x v="1"/>
    <s v="Matematyka"/>
    <d v="2025-11-05T00:00:00"/>
    <d v="1899-12-30T09:00:00"/>
    <d v="1899-12-30T10:00:00"/>
    <n v="50"/>
    <n v="4.1666666666666685E-2"/>
    <n v="1.0000000000000004"/>
    <n v="50.000000000000021"/>
  </r>
  <r>
    <x v="1"/>
    <s v="Matematyka"/>
    <d v="2025-11-05T00:00:00"/>
    <d v="1899-12-30T10:00:00"/>
    <d v="1899-12-30T12:00:00"/>
    <n v="50"/>
    <n v="8.3333333333333315E-2"/>
    <n v="1.9999999999999996"/>
    <n v="99.999999999999972"/>
  </r>
  <r>
    <x v="2"/>
    <s v="Informatyka"/>
    <d v="2025-11-05T00:00:00"/>
    <d v="1899-12-30T12:30:00"/>
    <d v="1899-12-30T14:00:00"/>
    <n v="60"/>
    <n v="6.25E-2"/>
    <n v="1.5"/>
    <n v="90"/>
  </r>
  <r>
    <x v="0"/>
    <s v="Informatyka"/>
    <d v="2025-11-06T00:00:00"/>
    <d v="1899-12-30T09:00:00"/>
    <d v="1899-12-30T10:30:00"/>
    <n v="60"/>
    <n v="6.25E-2"/>
    <n v="1.5"/>
    <n v="90"/>
  </r>
  <r>
    <x v="8"/>
    <s v="Matematyka"/>
    <d v="2025-11-06T00:00:00"/>
    <d v="1899-12-30T11:00:00"/>
    <d v="1899-12-30T12:45:00"/>
    <n v="50"/>
    <n v="7.2916666666666685E-2"/>
    <n v="1.7500000000000004"/>
    <n v="87.500000000000028"/>
  </r>
  <r>
    <x v="6"/>
    <s v="Fizyka"/>
    <d v="2025-11-06T00:00:00"/>
    <d v="1899-12-30T13:45:00"/>
    <d v="1899-12-30T15:30:00"/>
    <n v="40"/>
    <n v="7.2916666666666741E-2"/>
    <n v="1.7500000000000018"/>
    <n v="70.000000000000071"/>
  </r>
  <r>
    <x v="4"/>
    <s v="Informatyka"/>
    <d v="2025-11-06T00:00:00"/>
    <d v="1899-12-30T15:30:00"/>
    <d v="1899-12-30T17:00:00"/>
    <n v="60"/>
    <n v="6.25E-2"/>
    <n v="1.5"/>
    <n v="90"/>
  </r>
  <r>
    <x v="2"/>
    <s v="Matematyka"/>
    <d v="2025-11-06T00:00:00"/>
    <d v="1899-12-30T17:00:00"/>
    <d v="1899-12-30T18:00:00"/>
    <n v="50"/>
    <n v="4.166666666666663E-2"/>
    <n v="0.99999999999999911"/>
    <n v="49.999999999999957"/>
  </r>
  <r>
    <x v="5"/>
    <s v="Informatyka"/>
    <d v="2025-11-07T00:00:00"/>
    <d v="1899-12-30T09:00:00"/>
    <d v="1899-12-30T10:00:00"/>
    <n v="60"/>
    <n v="4.1666666666666685E-2"/>
    <n v="1.0000000000000004"/>
    <n v="60.000000000000028"/>
  </r>
  <r>
    <x v="4"/>
    <s v="Informatyka"/>
    <d v="2025-11-07T00:00:00"/>
    <d v="1899-12-30T10:45:00"/>
    <d v="1899-12-30T12:15:00"/>
    <n v="60"/>
    <n v="6.2499999999999944E-2"/>
    <n v="1.4999999999999987"/>
    <n v="89.999999999999915"/>
  </r>
  <r>
    <x v="3"/>
    <s v="Fizyka"/>
    <d v="2025-11-10T00:00:00"/>
    <d v="1899-12-30T09:00:00"/>
    <d v="1899-12-30T10:15:00"/>
    <n v="40"/>
    <n v="5.2083333333333315E-2"/>
    <n v="1.2499999999999996"/>
    <n v="49.999999999999986"/>
  </r>
  <r>
    <x v="3"/>
    <s v="Fizyka"/>
    <d v="2025-11-10T00:00:00"/>
    <d v="1899-12-30T10:15:00"/>
    <d v="1899-12-30T11:30:00"/>
    <n v="40"/>
    <n v="5.208333333333337E-2"/>
    <n v="1.2500000000000009"/>
    <n v="50.000000000000036"/>
  </r>
  <r>
    <x v="7"/>
    <s v="Fizyka"/>
    <d v="2025-11-11T00:00:00"/>
    <d v="1899-12-30T09:00:00"/>
    <d v="1899-12-30T10:00:00"/>
    <n v="40"/>
    <n v="4.1666666666666685E-2"/>
    <n v="1.0000000000000004"/>
    <n v="40.000000000000014"/>
  </r>
  <r>
    <x v="2"/>
    <s v="Informatyka"/>
    <d v="2025-11-11T00:00:00"/>
    <d v="1899-12-30T10:00:00"/>
    <d v="1899-12-30T11:15:00"/>
    <n v="60"/>
    <n v="5.2083333333333315E-2"/>
    <n v="1.2499999999999996"/>
    <n v="74.999999999999972"/>
  </r>
  <r>
    <x v="4"/>
    <s v="Informatyka"/>
    <d v="2025-11-11T00:00:00"/>
    <d v="1899-12-30T11:15:00"/>
    <d v="1899-12-30T12:15:00"/>
    <n v="60"/>
    <n v="4.166666666666663E-2"/>
    <n v="0.99999999999999911"/>
    <n v="59.999999999999943"/>
  </r>
  <r>
    <x v="9"/>
    <s v="Fizyka"/>
    <d v="2025-11-12T00:00:00"/>
    <d v="1899-12-30T09:00:00"/>
    <d v="1899-12-30T10:00:00"/>
    <n v="40"/>
    <n v="4.1666666666666685E-2"/>
    <n v="1.0000000000000004"/>
    <n v="40.000000000000014"/>
  </r>
  <r>
    <x v="7"/>
    <s v="Informatyka"/>
    <d v="2025-11-12T00:00:00"/>
    <d v="1899-12-30T11:00:00"/>
    <d v="1899-12-30T12:30:00"/>
    <n v="60"/>
    <n v="6.2500000000000056E-2"/>
    <n v="1.5000000000000013"/>
    <n v="90.000000000000085"/>
  </r>
  <r>
    <x v="0"/>
    <s v="Informatyka"/>
    <d v="2025-11-12T00:00:00"/>
    <d v="1899-12-30T12:45:00"/>
    <d v="1899-12-30T13:45:00"/>
    <n v="60"/>
    <n v="4.166666666666663E-2"/>
    <n v="0.99999999999999911"/>
    <n v="59.999999999999943"/>
  </r>
  <r>
    <x v="4"/>
    <s v="Informatyka"/>
    <d v="2025-11-12T00:00:00"/>
    <d v="1899-12-30T13:45:00"/>
    <d v="1899-12-30T15:00:00"/>
    <n v="60"/>
    <n v="5.208333333333337E-2"/>
    <n v="1.2500000000000009"/>
    <n v="75.000000000000057"/>
  </r>
  <r>
    <x v="5"/>
    <s v="Informatyka"/>
    <d v="2025-11-12T00:00:00"/>
    <d v="1899-12-30T15:45:00"/>
    <d v="1899-12-30T17:15:00"/>
    <n v="60"/>
    <n v="6.25E-2"/>
    <n v="1.5"/>
    <n v="90"/>
  </r>
  <r>
    <x v="9"/>
    <s v="Fizyka"/>
    <d v="2025-11-13T00:00:00"/>
    <d v="1899-12-30T09:00:00"/>
    <d v="1899-12-30T11:00:00"/>
    <n v="40"/>
    <n v="8.3333333333333315E-2"/>
    <n v="1.9999999999999996"/>
    <n v="79.999999999999986"/>
  </r>
  <r>
    <x v="9"/>
    <s v="Fizyka"/>
    <d v="2025-11-13T00:00:00"/>
    <d v="1899-12-30T11:15:00"/>
    <d v="1899-12-30T12:45:00"/>
    <n v="40"/>
    <n v="6.25E-2"/>
    <n v="1.5"/>
    <n v="60"/>
  </r>
  <r>
    <x v="4"/>
    <s v="Matematyka"/>
    <d v="2025-11-13T00:00:00"/>
    <d v="1899-12-30T13:30:00"/>
    <d v="1899-12-30T15:15:00"/>
    <n v="50"/>
    <n v="7.291666666666663E-2"/>
    <n v="1.7499999999999991"/>
    <n v="87.499999999999957"/>
  </r>
  <r>
    <x v="11"/>
    <s v="Fizyka"/>
    <d v="2025-11-13T00:00:00"/>
    <d v="1899-12-30T16:00:00"/>
    <d v="1899-12-30T18:00:00"/>
    <n v="40"/>
    <n v="8.333333333333337E-2"/>
    <n v="2.0000000000000009"/>
    <n v="80.000000000000028"/>
  </r>
  <r>
    <x v="7"/>
    <s v="Fizyka"/>
    <d v="2025-11-14T00:00:00"/>
    <d v="1899-12-30T09:00:00"/>
    <d v="1899-12-30T10:15:00"/>
    <n v="40"/>
    <n v="5.2083333333333315E-2"/>
    <n v="1.2499999999999996"/>
    <n v="49.999999999999986"/>
  </r>
  <r>
    <x v="1"/>
    <s v="Matematyka"/>
    <d v="2025-11-14T00:00:00"/>
    <d v="1899-12-30T10:30:00"/>
    <d v="1899-12-30T11:45:00"/>
    <n v="50"/>
    <n v="5.2083333333333315E-2"/>
    <n v="1.2499999999999996"/>
    <n v="62.499999999999979"/>
  </r>
  <r>
    <x v="3"/>
    <s v="Fizyka"/>
    <d v="2025-11-14T00:00:00"/>
    <d v="1899-12-30T12:15:00"/>
    <d v="1899-12-30T14:15:00"/>
    <n v="40"/>
    <n v="8.333333333333337E-2"/>
    <n v="2.0000000000000009"/>
    <n v="80.000000000000028"/>
  </r>
  <r>
    <x v="3"/>
    <s v="Fizyka"/>
    <d v="2025-11-17T00:00:00"/>
    <d v="1899-12-30T09:00:00"/>
    <d v="1899-12-30T11:00:00"/>
    <n v="40"/>
    <n v="8.3333333333333315E-2"/>
    <n v="1.9999999999999996"/>
    <n v="79.999999999999986"/>
  </r>
  <r>
    <x v="0"/>
    <s v="Informatyka"/>
    <d v="2025-11-17T00:00:00"/>
    <d v="1899-12-30T11:30:00"/>
    <d v="1899-12-30T13:15:00"/>
    <n v="60"/>
    <n v="7.2916666666666685E-2"/>
    <n v="1.7500000000000004"/>
    <n v="105.00000000000003"/>
  </r>
  <r>
    <x v="0"/>
    <s v="Informatyka"/>
    <d v="2025-11-17T00:00:00"/>
    <d v="1899-12-30T13:30:00"/>
    <d v="1899-12-30T15:00:00"/>
    <n v="60"/>
    <n v="6.25E-2"/>
    <n v="1.5"/>
    <n v="90"/>
  </r>
  <r>
    <x v="10"/>
    <s v="Matematyka"/>
    <d v="2025-11-17T00:00:00"/>
    <d v="1899-12-30T16:15:00"/>
    <d v="1899-12-30T18:15:00"/>
    <n v="50"/>
    <n v="8.3333333333333259E-2"/>
    <n v="1.9999999999999982"/>
    <n v="99.999999999999915"/>
  </r>
  <r>
    <x v="2"/>
    <s v="Informatyka"/>
    <d v="2025-11-18T00:00:00"/>
    <d v="1899-12-30T09:00:00"/>
    <d v="1899-12-30T10:00:00"/>
    <n v="60"/>
    <n v="4.1666666666666685E-2"/>
    <n v="1.0000000000000004"/>
    <n v="60.000000000000028"/>
  </r>
  <r>
    <x v="9"/>
    <s v="Fizyka"/>
    <d v="2025-11-18T00:00:00"/>
    <d v="1899-12-30T10:30:00"/>
    <d v="1899-12-30T11:45:00"/>
    <n v="40"/>
    <n v="5.2083333333333315E-2"/>
    <n v="1.2499999999999996"/>
    <n v="49.999999999999986"/>
  </r>
  <r>
    <x v="8"/>
    <s v="Matematyka"/>
    <d v="2025-11-19T00:00:00"/>
    <d v="1899-12-30T09:00:00"/>
    <d v="1899-12-30T10:45:00"/>
    <n v="50"/>
    <n v="7.2916666666666685E-2"/>
    <n v="1.7500000000000004"/>
    <n v="87.500000000000028"/>
  </r>
  <r>
    <x v="12"/>
    <s v="Informatyka"/>
    <d v="2025-11-19T00:00:00"/>
    <d v="1899-12-30T11:15:00"/>
    <d v="1899-12-30T12:15:00"/>
    <n v="60"/>
    <n v="4.166666666666663E-2"/>
    <n v="0.99999999999999911"/>
    <n v="59.999999999999943"/>
  </r>
  <r>
    <x v="9"/>
    <s v="Fizyka"/>
    <d v="2025-11-19T00:00:00"/>
    <d v="1899-12-30T13:00:00"/>
    <d v="1899-12-30T14:45:00"/>
    <n v="40"/>
    <n v="7.2916666666666741E-2"/>
    <n v="1.7500000000000018"/>
    <n v="70.000000000000071"/>
  </r>
  <r>
    <x v="8"/>
    <s v="Matematyka"/>
    <d v="2025-11-19T00:00:00"/>
    <d v="1899-12-30T15:45:00"/>
    <d v="1899-12-30T17:15:00"/>
    <n v="50"/>
    <n v="6.25E-2"/>
    <n v="1.5"/>
    <n v="75"/>
  </r>
  <r>
    <x v="1"/>
    <s v="Matematyka"/>
    <d v="2025-11-20T00:00:00"/>
    <d v="1899-12-30T09:00:00"/>
    <d v="1899-12-30T10:00:00"/>
    <n v="50"/>
    <n v="4.1666666666666685E-2"/>
    <n v="1.0000000000000004"/>
    <n v="50.000000000000021"/>
  </r>
  <r>
    <x v="3"/>
    <s v="Fizyka"/>
    <d v="2025-11-20T00:00:00"/>
    <d v="1899-12-30T10:00:00"/>
    <d v="1899-12-30T12:00:00"/>
    <n v="40"/>
    <n v="8.3333333333333315E-2"/>
    <n v="1.9999999999999996"/>
    <n v="79.999999999999986"/>
  </r>
  <r>
    <x v="6"/>
    <s v="Fizyka"/>
    <d v="2025-11-20T00:00:00"/>
    <d v="1899-12-30T12:45:00"/>
    <d v="1899-12-30T13:45:00"/>
    <n v="40"/>
    <n v="4.166666666666663E-2"/>
    <n v="0.99999999999999911"/>
    <n v="39.999999999999964"/>
  </r>
  <r>
    <x v="1"/>
    <s v="Matematyka"/>
    <d v="2025-11-20T00:00:00"/>
    <d v="1899-12-30T14:15:00"/>
    <d v="1899-12-30T15:15:00"/>
    <n v="50"/>
    <n v="4.166666666666663E-2"/>
    <n v="0.99999999999999911"/>
    <n v="49.999999999999957"/>
  </r>
  <r>
    <x v="10"/>
    <s v="Matematyka"/>
    <d v="2025-11-20T00:00:00"/>
    <d v="1899-12-30T15:15:00"/>
    <d v="1899-12-30T16:15:00"/>
    <n v="50"/>
    <n v="4.1666666666666741E-2"/>
    <n v="1.0000000000000018"/>
    <n v="50.000000000000085"/>
  </r>
  <r>
    <x v="3"/>
    <s v="Fizyka"/>
    <d v="2025-11-24T00:00:00"/>
    <d v="1899-12-30T09:00:00"/>
    <d v="1899-12-30T10:30:00"/>
    <n v="40"/>
    <n v="6.25E-2"/>
    <n v="1.5"/>
    <n v="60"/>
  </r>
  <r>
    <x v="6"/>
    <s v="Fizyka"/>
    <d v="2025-11-24T00:00:00"/>
    <d v="1899-12-30T10:45:00"/>
    <d v="1899-12-30T12:00:00"/>
    <n v="40"/>
    <n v="5.2083333333333315E-2"/>
    <n v="1.2499999999999996"/>
    <n v="49.999999999999986"/>
  </r>
  <r>
    <x v="9"/>
    <s v="Fizyka"/>
    <d v="2025-11-24T00:00:00"/>
    <d v="1899-12-30T12:30:00"/>
    <d v="1899-12-30T13:30:00"/>
    <n v="40"/>
    <n v="4.166666666666663E-2"/>
    <n v="0.99999999999999911"/>
    <n v="39.999999999999964"/>
  </r>
  <r>
    <x v="5"/>
    <s v="Informatyka"/>
    <d v="2025-11-24T00:00:00"/>
    <d v="1899-12-30T14:30:00"/>
    <d v="1899-12-30T16:00:00"/>
    <n v="60"/>
    <n v="6.25E-2"/>
    <n v="1.5"/>
    <n v="90"/>
  </r>
  <r>
    <x v="6"/>
    <s v="Informatyka"/>
    <d v="2025-11-24T00:00:00"/>
    <d v="1899-12-30T16:30:00"/>
    <d v="1899-12-30T18:00:00"/>
    <n v="60"/>
    <n v="6.25E-2"/>
    <n v="1.5"/>
    <n v="90"/>
  </r>
  <r>
    <x v="4"/>
    <s v="Informatyka"/>
    <d v="2025-11-25T00:00:00"/>
    <d v="1899-12-30T09:00:00"/>
    <d v="1899-12-30T10:15:00"/>
    <n v="60"/>
    <n v="5.2083333333333315E-2"/>
    <n v="1.2499999999999996"/>
    <n v="74.999999999999972"/>
  </r>
  <r>
    <x v="4"/>
    <s v="Informatyka"/>
    <d v="2025-11-26T00:00:00"/>
    <d v="1899-12-30T09:00:00"/>
    <d v="1899-12-30T10:00:00"/>
    <n v="60"/>
    <n v="4.1666666666666685E-2"/>
    <n v="1.0000000000000004"/>
    <n v="60.000000000000028"/>
  </r>
  <r>
    <x v="10"/>
    <s v="Fizyka"/>
    <d v="2025-11-26T00:00:00"/>
    <d v="1899-12-30T11:00:00"/>
    <d v="1899-12-30T12:45:00"/>
    <n v="40"/>
    <n v="7.2916666666666685E-2"/>
    <n v="1.7500000000000004"/>
    <n v="70.000000000000014"/>
  </r>
  <r>
    <x v="9"/>
    <s v="Fizyka"/>
    <d v="2025-11-26T00:00:00"/>
    <d v="1899-12-30T13:45:00"/>
    <d v="1899-12-30T15:45:00"/>
    <n v="40"/>
    <n v="8.333333333333337E-2"/>
    <n v="2.0000000000000009"/>
    <n v="80.000000000000028"/>
  </r>
  <r>
    <x v="0"/>
    <s v="Informatyka"/>
    <d v="2025-11-26T00:00:00"/>
    <d v="1899-12-30T16:30:00"/>
    <d v="1899-12-30T17:30:00"/>
    <n v="60"/>
    <n v="4.166666666666663E-2"/>
    <n v="0.99999999999999911"/>
    <n v="59.999999999999943"/>
  </r>
  <r>
    <x v="2"/>
    <s v="Informatyka"/>
    <d v="2025-11-28T00:00:00"/>
    <d v="1899-12-30T09:30:00"/>
    <d v="1899-12-30T11:00:00"/>
    <n v="60"/>
    <n v="6.25E-2"/>
    <n v="1.5"/>
    <n v="90"/>
  </r>
  <r>
    <x v="3"/>
    <s v="Fizyka"/>
    <d v="2025-11-28T00:00:00"/>
    <d v="1899-12-30T11:30:00"/>
    <d v="1899-12-30T12:45:00"/>
    <n v="40"/>
    <n v="5.2083333333333315E-2"/>
    <n v="1.2499999999999996"/>
    <n v="49.999999999999986"/>
  </r>
  <r>
    <x v="13"/>
    <s v="Matematyka"/>
    <d v="2025-12-02T00:00:00"/>
    <d v="1899-12-30T09:00:00"/>
    <d v="1899-12-30T10:00:00"/>
    <n v="50"/>
    <n v="4.1666666666666685E-2"/>
    <n v="1.0000000000000004"/>
    <n v="50.000000000000021"/>
  </r>
  <r>
    <x v="6"/>
    <s v="Informatyka"/>
    <d v="2025-12-02T00:00:00"/>
    <d v="1899-12-30T10:30:00"/>
    <d v="1899-12-30T11:30:00"/>
    <n v="60"/>
    <n v="4.1666666666666685E-2"/>
    <n v="1.0000000000000004"/>
    <n v="60.000000000000028"/>
  </r>
  <r>
    <x v="0"/>
    <s v="Informatyka"/>
    <d v="2025-12-02T00:00:00"/>
    <d v="1899-12-30T11:30:00"/>
    <d v="1899-12-30T13:30:00"/>
    <n v="60"/>
    <n v="8.3333333333333315E-2"/>
    <n v="1.9999999999999996"/>
    <n v="119.99999999999997"/>
  </r>
  <r>
    <x v="8"/>
    <s v="Matematyka"/>
    <d v="2025-12-03T00:00:00"/>
    <d v="1899-12-30T09:00:00"/>
    <d v="1899-12-30T10:45:00"/>
    <n v="50"/>
    <n v="7.2916666666666685E-2"/>
    <n v="1.7500000000000004"/>
    <n v="87.500000000000028"/>
  </r>
  <r>
    <x v="9"/>
    <s v="Fizyka"/>
    <d v="2025-12-03T00:00:00"/>
    <d v="1899-12-30T11:30:00"/>
    <d v="1899-12-30T13:00:00"/>
    <n v="40"/>
    <n v="6.2499999999999944E-2"/>
    <n v="1.4999999999999987"/>
    <n v="59.999999999999943"/>
  </r>
  <r>
    <x v="8"/>
    <s v="Matematyka"/>
    <d v="2025-12-03T00:00:00"/>
    <d v="1899-12-30T13:45:00"/>
    <d v="1899-12-30T14:45:00"/>
    <n v="50"/>
    <n v="4.1666666666666741E-2"/>
    <n v="1.0000000000000018"/>
    <n v="50.000000000000085"/>
  </r>
  <r>
    <x v="10"/>
    <s v="Matematyka"/>
    <d v="2025-12-03T00:00:00"/>
    <d v="1899-12-30T15:45:00"/>
    <d v="1899-12-30T17:15:00"/>
    <n v="50"/>
    <n v="6.25E-2"/>
    <n v="1.5"/>
    <n v="75"/>
  </r>
  <r>
    <x v="9"/>
    <s v="Fizyka"/>
    <d v="2025-12-03T00:00:00"/>
    <d v="1899-12-30T18:00:00"/>
    <d v="1899-12-30T19:00:00"/>
    <n v="40"/>
    <n v="4.166666666666663E-2"/>
    <n v="0.99999999999999911"/>
    <n v="39.999999999999964"/>
  </r>
  <r>
    <x v="5"/>
    <s v="Informatyka"/>
    <d v="2025-12-05T00:00:00"/>
    <d v="1899-12-30T09:00:00"/>
    <d v="1899-12-30T10:45:00"/>
    <n v="60"/>
    <n v="7.2916666666666685E-2"/>
    <n v="1.7500000000000004"/>
    <n v="105.00000000000003"/>
  </r>
  <r>
    <x v="7"/>
    <s v="Fizyka"/>
    <d v="2025-12-05T00:00:00"/>
    <d v="1899-12-30T11:00:00"/>
    <d v="1899-12-30T12:00:00"/>
    <n v="40"/>
    <n v="4.1666666666666685E-2"/>
    <n v="1.0000000000000004"/>
    <n v="40.000000000000014"/>
  </r>
  <r>
    <x v="2"/>
    <s v="Informatyka"/>
    <d v="2025-12-05T00:00:00"/>
    <d v="1899-12-30T12:45:00"/>
    <d v="1899-12-30T14:15:00"/>
    <n v="60"/>
    <n v="6.25E-2"/>
    <n v="1.5"/>
    <n v="90"/>
  </r>
  <r>
    <x v="14"/>
    <s v="Informatyka"/>
    <d v="2025-12-08T00:00:00"/>
    <d v="1899-12-30T09:00:00"/>
    <d v="1899-12-30T10:45:00"/>
    <n v="60"/>
    <n v="7.2916666666666685E-2"/>
    <n v="1.7500000000000004"/>
    <n v="105.00000000000003"/>
  </r>
  <r>
    <x v="3"/>
    <s v="Fizyka"/>
    <d v="2025-12-08T00:00:00"/>
    <d v="1899-12-30T11:15:00"/>
    <d v="1899-12-30T13:00:00"/>
    <n v="40"/>
    <n v="7.291666666666663E-2"/>
    <n v="1.7499999999999991"/>
    <n v="69.999999999999972"/>
  </r>
  <r>
    <x v="5"/>
    <s v="Informatyka"/>
    <d v="2025-12-09T00:00:00"/>
    <d v="1899-12-30T09:00:00"/>
    <d v="1899-12-30T10:15:00"/>
    <n v="60"/>
    <n v="5.2083333333333315E-2"/>
    <n v="1.2499999999999996"/>
    <n v="74.999999999999972"/>
  </r>
  <r>
    <x v="10"/>
    <s v="Matematyka"/>
    <d v="2025-12-09T00:00:00"/>
    <d v="1899-12-30T10:30:00"/>
    <d v="1899-12-30T11:30:00"/>
    <n v="50"/>
    <n v="4.1666666666666685E-2"/>
    <n v="1.0000000000000004"/>
    <n v="50.000000000000021"/>
  </r>
  <r>
    <x v="9"/>
    <s v="Fizyka"/>
    <d v="2025-12-10T00:00:00"/>
    <d v="1899-12-30T09:00:00"/>
    <d v="1899-12-30T10:30:00"/>
    <n v="40"/>
    <n v="6.25E-2"/>
    <n v="1.5"/>
    <n v="60"/>
  </r>
  <r>
    <x v="15"/>
    <s v="Informatyka"/>
    <d v="2025-12-10T00:00:00"/>
    <d v="1899-12-30T10:30:00"/>
    <d v="1899-12-30T12:00:00"/>
    <n v="60"/>
    <n v="6.25E-2"/>
    <n v="1.5"/>
    <n v="90"/>
  </r>
  <r>
    <x v="4"/>
    <s v="Informatyka"/>
    <d v="2025-12-10T00:00:00"/>
    <d v="1899-12-30T13:00:00"/>
    <d v="1899-12-30T14:15:00"/>
    <n v="60"/>
    <n v="5.208333333333337E-2"/>
    <n v="1.2500000000000009"/>
    <n v="75.000000000000057"/>
  </r>
  <r>
    <x v="7"/>
    <s v="Informatyka"/>
    <d v="2025-12-10T00:00:00"/>
    <d v="1899-12-30T14:45:00"/>
    <d v="1899-12-30T15:45:00"/>
    <n v="60"/>
    <n v="4.166666666666663E-2"/>
    <n v="0.99999999999999911"/>
    <n v="59.999999999999943"/>
  </r>
  <r>
    <x v="3"/>
    <s v="Fizyka"/>
    <d v="2025-12-10T00:00:00"/>
    <d v="1899-12-30T16:15:00"/>
    <d v="1899-12-30T17:45:00"/>
    <n v="40"/>
    <n v="6.25E-2"/>
    <n v="1.5"/>
    <n v="60"/>
  </r>
  <r>
    <x v="6"/>
    <s v="Fizyka"/>
    <d v="2025-12-11T00:00:00"/>
    <d v="1899-12-30T09:00:00"/>
    <d v="1899-12-30T10:15:00"/>
    <n v="40"/>
    <n v="5.2083333333333315E-2"/>
    <n v="1.2499999999999996"/>
    <n v="49.999999999999986"/>
  </r>
  <r>
    <x v="2"/>
    <s v="Informatyka"/>
    <d v="2025-12-11T00:00:00"/>
    <d v="1899-12-30T10:30:00"/>
    <d v="1899-12-30T11:45:00"/>
    <n v="60"/>
    <n v="5.2083333333333315E-2"/>
    <n v="1.2499999999999996"/>
    <n v="74.999999999999972"/>
  </r>
  <r>
    <x v="3"/>
    <s v="Fizyka"/>
    <d v="2025-12-12T00:00:00"/>
    <d v="1899-12-30T09:00:00"/>
    <d v="1899-12-30T10:15:00"/>
    <n v="40"/>
    <n v="5.2083333333333315E-2"/>
    <n v="1.2499999999999996"/>
    <n v="49.999999999999986"/>
  </r>
  <r>
    <x v="6"/>
    <s v="Informatyka"/>
    <d v="2025-12-12T00:00:00"/>
    <d v="1899-12-30T10:30:00"/>
    <d v="1899-12-30T11:30:00"/>
    <n v="60"/>
    <n v="4.1666666666666685E-2"/>
    <n v="1.0000000000000004"/>
    <n v="60.000000000000028"/>
  </r>
  <r>
    <x v="0"/>
    <s v="Informatyka"/>
    <d v="2025-12-12T00:00:00"/>
    <d v="1899-12-30T11:30:00"/>
    <d v="1899-12-30T13:15:00"/>
    <n v="60"/>
    <n v="7.2916666666666685E-2"/>
    <n v="1.7500000000000004"/>
    <n v="105.00000000000003"/>
  </r>
  <r>
    <x v="5"/>
    <s v="Informatyka"/>
    <d v="2025-12-15T00:00:00"/>
    <d v="1899-12-30T09:30:00"/>
    <d v="1899-12-30T11:00:00"/>
    <n v="60"/>
    <n v="6.25E-2"/>
    <n v="1.5"/>
    <n v="90"/>
  </r>
  <r>
    <x v="5"/>
    <s v="Informatyka"/>
    <d v="2025-12-15T00:00:00"/>
    <d v="1899-12-30T11:15:00"/>
    <d v="1899-12-30T12:45:00"/>
    <n v="60"/>
    <n v="6.25E-2"/>
    <n v="1.5"/>
    <n v="90"/>
  </r>
  <r>
    <x v="15"/>
    <s v="Informatyka"/>
    <d v="2025-12-16T00:00:00"/>
    <d v="1899-12-30T09:00:00"/>
    <d v="1899-12-30T10:00:00"/>
    <n v="60"/>
    <n v="4.1666666666666685E-2"/>
    <n v="1.0000000000000004"/>
    <n v="60.000000000000028"/>
  </r>
  <r>
    <x v="0"/>
    <s v="Informatyka"/>
    <d v="2026-01-05T00:00:00"/>
    <d v="1899-12-30T09:00:00"/>
    <d v="1899-12-30T10:45:00"/>
    <n v="60"/>
    <n v="7.2916666666666685E-2"/>
    <n v="1.7500000000000004"/>
    <n v="105.00000000000003"/>
  </r>
  <r>
    <x v="5"/>
    <s v="Informatyka"/>
    <d v="2026-01-05T00:00:00"/>
    <d v="1899-12-30T11:30:00"/>
    <d v="1899-12-30T13:00:00"/>
    <n v="60"/>
    <n v="6.2499999999999944E-2"/>
    <n v="1.4999999999999987"/>
    <n v="89.999999999999915"/>
  </r>
  <r>
    <x v="15"/>
    <s v="Informatyka"/>
    <d v="2026-01-05T00:00:00"/>
    <d v="1899-12-30T13:45:00"/>
    <d v="1899-12-30T14:45:00"/>
    <n v="60"/>
    <n v="4.1666666666666741E-2"/>
    <n v="1.0000000000000018"/>
    <n v="60.000000000000107"/>
  </r>
  <r>
    <x v="2"/>
    <s v="Matematyka"/>
    <d v="2026-01-05T00:00:00"/>
    <d v="1899-12-30T15:30:00"/>
    <d v="1899-12-30T16:45:00"/>
    <n v="50"/>
    <n v="5.2083333333333259E-2"/>
    <n v="1.2499999999999982"/>
    <n v="62.499999999999915"/>
  </r>
  <r>
    <x v="5"/>
    <s v="Informatyka"/>
    <d v="2026-01-05T00:00:00"/>
    <d v="1899-12-30T17:30:00"/>
    <d v="1899-12-30T19:00:00"/>
    <n v="60"/>
    <n v="6.25E-2"/>
    <n v="1.5"/>
    <n v="90"/>
  </r>
  <r>
    <x v="6"/>
    <s v="Fizyka"/>
    <d v="2026-01-07T00:00:00"/>
    <d v="1899-12-30T09:00:00"/>
    <d v="1899-12-30T10:45:00"/>
    <n v="40"/>
    <n v="7.2916666666666685E-2"/>
    <n v="1.7500000000000004"/>
    <n v="70.000000000000014"/>
  </r>
  <r>
    <x v="15"/>
    <s v="Informatyka"/>
    <d v="2026-01-07T00:00:00"/>
    <d v="1899-12-30T11:15:00"/>
    <d v="1899-12-30T13:00:00"/>
    <n v="60"/>
    <n v="7.291666666666663E-2"/>
    <n v="1.7499999999999991"/>
    <n v="104.99999999999994"/>
  </r>
  <r>
    <x v="1"/>
    <s v="Matematyka"/>
    <d v="2026-01-07T00:00:00"/>
    <d v="1899-12-30T14:00:00"/>
    <d v="1899-12-30T15:00:00"/>
    <n v="50"/>
    <n v="4.166666666666663E-2"/>
    <n v="0.99999999999999911"/>
    <n v="49.999999999999957"/>
  </r>
  <r>
    <x v="1"/>
    <s v="Matematyka"/>
    <d v="2026-01-12T00:00:00"/>
    <d v="1899-12-30T09:00:00"/>
    <d v="1899-12-30T10:30:00"/>
    <n v="50"/>
    <n v="6.25E-2"/>
    <n v="1.5"/>
    <n v="75"/>
  </r>
  <r>
    <x v="15"/>
    <s v="Informatyka"/>
    <d v="2026-01-12T00:00:00"/>
    <d v="1899-12-30T10:45:00"/>
    <d v="1899-12-30T12:00:00"/>
    <n v="60"/>
    <n v="5.2083333333333315E-2"/>
    <n v="1.2499999999999996"/>
    <n v="74.999999999999972"/>
  </r>
  <r>
    <x v="15"/>
    <s v="Informatyka"/>
    <d v="2026-01-12T00:00:00"/>
    <d v="1899-12-30T12:00:00"/>
    <d v="1899-12-30T13:00:00"/>
    <n v="60"/>
    <n v="4.166666666666663E-2"/>
    <n v="0.99999999999999911"/>
    <n v="59.999999999999943"/>
  </r>
  <r>
    <x v="8"/>
    <s v="Matematyka"/>
    <d v="2026-01-12T00:00:00"/>
    <d v="1899-12-30T13:15:00"/>
    <d v="1899-12-30T15:15:00"/>
    <n v="50"/>
    <n v="8.3333333333333259E-2"/>
    <n v="1.9999999999999982"/>
    <n v="99.999999999999915"/>
  </r>
  <r>
    <x v="7"/>
    <s v="Informatyka"/>
    <d v="2026-01-12T00:00:00"/>
    <d v="1899-12-30T15:30:00"/>
    <d v="1899-12-30T17:15:00"/>
    <n v="60"/>
    <n v="7.291666666666663E-2"/>
    <n v="1.7499999999999991"/>
    <n v="104.99999999999994"/>
  </r>
  <r>
    <x v="4"/>
    <s v="Matematyka"/>
    <d v="2026-01-13T00:00:00"/>
    <d v="1899-12-30T09:00:00"/>
    <d v="1899-12-30T11:00:00"/>
    <n v="50"/>
    <n v="8.3333333333333315E-2"/>
    <n v="1.9999999999999996"/>
    <n v="99.999999999999972"/>
  </r>
  <r>
    <x v="10"/>
    <s v="Matematyka"/>
    <d v="2026-01-13T00:00:00"/>
    <d v="1899-12-30T11:00:00"/>
    <d v="1899-12-30T12:00:00"/>
    <n v="50"/>
    <n v="4.1666666666666685E-2"/>
    <n v="1.0000000000000004"/>
    <n v="50.000000000000021"/>
  </r>
  <r>
    <x v="7"/>
    <s v="Fizyka"/>
    <d v="2026-01-13T00:00:00"/>
    <d v="1899-12-30T13:00:00"/>
    <d v="1899-12-30T15:00:00"/>
    <n v="40"/>
    <n v="8.333333333333337E-2"/>
    <n v="2.0000000000000009"/>
    <n v="80.000000000000028"/>
  </r>
  <r>
    <x v="0"/>
    <s v="Informatyka"/>
    <d v="2026-01-13T00:00:00"/>
    <d v="1899-12-30T15:45:00"/>
    <d v="1899-12-30T17:30:00"/>
    <n v="60"/>
    <n v="7.291666666666663E-2"/>
    <n v="1.7499999999999991"/>
    <n v="104.99999999999994"/>
  </r>
  <r>
    <x v="5"/>
    <s v="Informatyka"/>
    <d v="2026-01-14T00:00:00"/>
    <d v="1899-12-30T09:00:00"/>
    <d v="1899-12-30T10:30:00"/>
    <n v="60"/>
    <n v="6.25E-2"/>
    <n v="1.5"/>
    <n v="90"/>
  </r>
  <r>
    <x v="8"/>
    <s v="Matematyka"/>
    <d v="2026-01-14T00:00:00"/>
    <d v="1899-12-30T11:15:00"/>
    <d v="1899-12-30T13:15:00"/>
    <n v="50"/>
    <n v="8.333333333333337E-2"/>
    <n v="2.0000000000000009"/>
    <n v="100.00000000000004"/>
  </r>
  <r>
    <x v="3"/>
    <s v="Fizyka"/>
    <d v="2026-01-14T00:00:00"/>
    <d v="1899-12-30T13:45:00"/>
    <d v="1899-12-30T14:45:00"/>
    <n v="40"/>
    <n v="4.1666666666666741E-2"/>
    <n v="1.0000000000000018"/>
    <n v="40.000000000000071"/>
  </r>
  <r>
    <x v="8"/>
    <s v="Matematyka"/>
    <d v="2026-01-15T00:00:00"/>
    <d v="1899-12-30T09:00:00"/>
    <d v="1899-12-30T11:00:00"/>
    <n v="50"/>
    <n v="8.3333333333333315E-2"/>
    <n v="1.9999999999999996"/>
    <n v="99.999999999999972"/>
  </r>
  <r>
    <x v="0"/>
    <s v="Informatyka"/>
    <d v="2026-01-15T00:00:00"/>
    <d v="1899-12-30T11:00:00"/>
    <d v="1899-12-30T12:15:00"/>
    <n v="60"/>
    <n v="5.2083333333333315E-2"/>
    <n v="1.2499999999999996"/>
    <n v="74.999999999999972"/>
  </r>
  <r>
    <x v="1"/>
    <s v="Matematyka"/>
    <d v="2026-01-15T00:00:00"/>
    <d v="1899-12-30T12:30:00"/>
    <d v="1899-12-30T14:00:00"/>
    <n v="50"/>
    <n v="6.25E-2"/>
    <n v="1.5"/>
    <n v="75"/>
  </r>
  <r>
    <x v="4"/>
    <s v="Matematyka"/>
    <d v="2026-01-15T00:00:00"/>
    <d v="1899-12-30T14:30:00"/>
    <d v="1899-12-30T16:15:00"/>
    <n v="50"/>
    <n v="7.2916666666666741E-2"/>
    <n v="1.7500000000000018"/>
    <n v="87.500000000000085"/>
  </r>
  <r>
    <x v="1"/>
    <s v="Matematyka"/>
    <d v="2026-01-19T00:00:00"/>
    <d v="1899-12-30T09:00:00"/>
    <d v="1899-12-30T10:30:00"/>
    <n v="50"/>
    <n v="6.25E-2"/>
    <n v="1.5"/>
    <n v="75"/>
  </r>
  <r>
    <x v="15"/>
    <s v="Informatyka"/>
    <d v="2026-01-19T00:00:00"/>
    <d v="1899-12-30T11:00:00"/>
    <d v="1899-12-30T12:30:00"/>
    <n v="60"/>
    <n v="6.2500000000000056E-2"/>
    <n v="1.5000000000000013"/>
    <n v="90.000000000000085"/>
  </r>
  <r>
    <x v="5"/>
    <s v="Informatyka"/>
    <d v="2026-01-19T00:00:00"/>
    <d v="1899-12-30T13:00:00"/>
    <d v="1899-12-30T14:30:00"/>
    <n v="60"/>
    <n v="6.25E-2"/>
    <n v="1.5"/>
    <n v="90"/>
  </r>
  <r>
    <x v="9"/>
    <s v="Fizyka"/>
    <d v="2026-01-19T00:00:00"/>
    <d v="1899-12-30T15:15:00"/>
    <d v="1899-12-30T16:30:00"/>
    <n v="40"/>
    <n v="5.208333333333337E-2"/>
    <n v="1.2500000000000009"/>
    <n v="50.000000000000036"/>
  </r>
  <r>
    <x v="9"/>
    <s v="Fizyka"/>
    <d v="2026-01-20T00:00:00"/>
    <d v="1899-12-30T09:00:00"/>
    <d v="1899-12-30T10:30:00"/>
    <n v="40"/>
    <n v="6.25E-2"/>
    <n v="1.5"/>
    <n v="60"/>
  </r>
  <r>
    <x v="7"/>
    <s v="Informatyka"/>
    <d v="2026-01-20T00:00:00"/>
    <d v="1899-12-30T10:30:00"/>
    <d v="1899-12-30T11:30:00"/>
    <n v="60"/>
    <n v="4.1666666666666685E-2"/>
    <n v="1.0000000000000004"/>
    <n v="60.000000000000028"/>
  </r>
  <r>
    <x v="7"/>
    <s v="Fizyka"/>
    <d v="2026-01-21T00:00:00"/>
    <d v="1899-12-30T09:00:00"/>
    <d v="1899-12-30T10:45:00"/>
    <n v="40"/>
    <n v="7.2916666666666685E-2"/>
    <n v="1.7500000000000004"/>
    <n v="70.000000000000014"/>
  </r>
  <r>
    <x v="10"/>
    <s v="Fizyka"/>
    <d v="2026-01-21T00:00:00"/>
    <d v="1899-12-30T11:45:00"/>
    <d v="1899-12-30T13:45:00"/>
    <n v="40"/>
    <n v="8.3333333333333315E-2"/>
    <n v="1.9999999999999996"/>
    <n v="79.999999999999986"/>
  </r>
  <r>
    <x v="15"/>
    <s v="Informatyka"/>
    <d v="2026-01-22T00:00:00"/>
    <d v="1899-12-30T09:00:00"/>
    <d v="1899-12-30T10:15:00"/>
    <n v="60"/>
    <n v="5.2083333333333315E-2"/>
    <n v="1.2499999999999996"/>
    <n v="74.999999999999972"/>
  </r>
  <r>
    <x v="8"/>
    <s v="Matematyka"/>
    <d v="2026-01-22T00:00:00"/>
    <d v="1899-12-30T10:30:00"/>
    <d v="1899-12-30T11:45:00"/>
    <n v="50"/>
    <n v="5.2083333333333315E-2"/>
    <n v="1.2499999999999996"/>
    <n v="62.499999999999979"/>
  </r>
  <r>
    <x v="2"/>
    <s v="Matematyka"/>
    <d v="2026-01-22T00:00:00"/>
    <d v="1899-12-30T11:45:00"/>
    <d v="1899-12-30T13:45:00"/>
    <n v="50"/>
    <n v="8.3333333333333315E-2"/>
    <n v="1.9999999999999996"/>
    <n v="99.999999999999972"/>
  </r>
  <r>
    <x v="1"/>
    <s v="Matematyka"/>
    <d v="2026-01-22T00:00:00"/>
    <d v="1899-12-30T14:15:00"/>
    <d v="1899-12-30T15:15:00"/>
    <n v="50"/>
    <n v="4.166666666666663E-2"/>
    <n v="0.99999999999999911"/>
    <n v="49.999999999999957"/>
  </r>
  <r>
    <x v="1"/>
    <s v="Matematyka"/>
    <d v="2026-01-22T00:00:00"/>
    <d v="1899-12-30T16:00:00"/>
    <d v="1899-12-30T17:45:00"/>
    <n v="50"/>
    <n v="7.2916666666666741E-2"/>
    <n v="1.7500000000000018"/>
    <n v="87.500000000000085"/>
  </r>
  <r>
    <x v="4"/>
    <s v="Informatyka"/>
    <d v="2026-01-23T00:00:00"/>
    <d v="1899-12-30T09:00:00"/>
    <d v="1899-12-30T10:00:00"/>
    <n v="60"/>
    <n v="4.1666666666666685E-2"/>
    <n v="1.0000000000000004"/>
    <n v="60.000000000000028"/>
  </r>
  <r>
    <x v="3"/>
    <s v="Fizyka"/>
    <d v="2026-01-23T00:00:00"/>
    <d v="1899-12-30T10:00:00"/>
    <d v="1899-12-30T11:00:00"/>
    <n v="40"/>
    <n v="4.166666666666663E-2"/>
    <n v="0.99999999999999911"/>
    <n v="39.999999999999964"/>
  </r>
  <r>
    <x v="4"/>
    <s v="Matematyka"/>
    <d v="2026-01-23T00:00:00"/>
    <d v="1899-12-30T11:15:00"/>
    <d v="1899-12-30T12:45:00"/>
    <n v="50"/>
    <n v="6.25E-2"/>
    <n v="1.5"/>
    <n v="75"/>
  </r>
  <r>
    <x v="3"/>
    <s v="Fizyka"/>
    <d v="2026-01-23T00:00:00"/>
    <d v="1899-12-30T13:45:00"/>
    <d v="1899-12-30T15:15:00"/>
    <n v="40"/>
    <n v="6.25E-2"/>
    <n v="1.5"/>
    <n v="60"/>
  </r>
  <r>
    <x v="1"/>
    <s v="Matematyka"/>
    <d v="2026-01-23T00:00:00"/>
    <d v="1899-12-30T15:45:00"/>
    <d v="1899-12-30T16:45:00"/>
    <n v="50"/>
    <n v="4.166666666666663E-2"/>
    <n v="0.99999999999999911"/>
    <n v="49.999999999999957"/>
  </r>
  <r>
    <x v="2"/>
    <s v="Informatyka"/>
    <d v="2026-01-26T00:00:00"/>
    <d v="1899-12-30T09:00:00"/>
    <d v="1899-12-30T10:30:00"/>
    <n v="60"/>
    <n v="6.25E-2"/>
    <n v="1.5"/>
    <n v="90"/>
  </r>
  <r>
    <x v="10"/>
    <s v="Fizyka"/>
    <d v="2026-01-27T00:00:00"/>
    <d v="1899-12-30T09:00:00"/>
    <d v="1899-12-30T11:00:00"/>
    <n v="40"/>
    <n v="8.3333333333333315E-2"/>
    <n v="1.9999999999999996"/>
    <n v="79.999999999999986"/>
  </r>
  <r>
    <x v="5"/>
    <s v="Informatyka"/>
    <d v="2026-01-27T00:00:00"/>
    <d v="1899-12-30T12:30:00"/>
    <d v="1899-12-30T14:00:00"/>
    <n v="60"/>
    <n v="6.25E-2"/>
    <n v="1.5"/>
    <n v="90"/>
  </r>
  <r>
    <x v="9"/>
    <s v="Fizyka"/>
    <d v="2026-01-28T00:00:00"/>
    <d v="1899-12-30T09:00:00"/>
    <d v="1899-12-30T10:00:00"/>
    <n v="40"/>
    <n v="4.1666666666666685E-2"/>
    <n v="1.0000000000000004"/>
    <n v="40.000000000000014"/>
  </r>
  <r>
    <x v="1"/>
    <s v="Matematyka"/>
    <d v="2026-01-29T00:00:00"/>
    <d v="1899-12-30T09:00:00"/>
    <d v="1899-12-30T10:30:00"/>
    <n v="50"/>
    <n v="6.25E-2"/>
    <n v="1.5"/>
    <n v="75"/>
  </r>
  <r>
    <x v="9"/>
    <s v="Fizyka"/>
    <d v="2026-01-29T00:00:00"/>
    <d v="1899-12-30T10:30:00"/>
    <d v="1899-12-30T12:15:00"/>
    <n v="40"/>
    <n v="7.291666666666663E-2"/>
    <n v="1.7499999999999991"/>
    <n v="69.999999999999972"/>
  </r>
  <r>
    <x v="6"/>
    <s v="Informatyka"/>
    <d v="2026-01-29T00:00:00"/>
    <d v="1899-12-30T12:45:00"/>
    <d v="1899-12-30T13:45:00"/>
    <n v="60"/>
    <n v="4.166666666666663E-2"/>
    <n v="0.99999999999999911"/>
    <n v="59.999999999999943"/>
  </r>
  <r>
    <x v="7"/>
    <s v="Informatyka"/>
    <d v="2026-02-03T00:00:00"/>
    <d v="1899-12-30T09:00:00"/>
    <d v="1899-12-30T10:15:00"/>
    <n v="60"/>
    <n v="5.2083333333333315E-2"/>
    <n v="1.2499999999999996"/>
    <n v="74.999999999999972"/>
  </r>
  <r>
    <x v="7"/>
    <s v="Informatyka"/>
    <d v="2026-02-03T00:00:00"/>
    <d v="1899-12-30T11:15:00"/>
    <d v="1899-12-30T13:00:00"/>
    <n v="60"/>
    <n v="7.291666666666663E-2"/>
    <n v="1.7499999999999991"/>
    <n v="104.99999999999994"/>
  </r>
  <r>
    <x v="8"/>
    <s v="Matematyka"/>
    <d v="2026-02-03T00:00:00"/>
    <d v="1899-12-30T14:00:00"/>
    <d v="1899-12-30T16:00:00"/>
    <n v="50"/>
    <n v="8.3333333333333259E-2"/>
    <n v="1.9999999999999982"/>
    <n v="99.999999999999915"/>
  </r>
  <r>
    <x v="3"/>
    <s v="Fizyka"/>
    <d v="2026-02-03T00:00:00"/>
    <d v="1899-12-30T16:00:00"/>
    <d v="1899-12-30T17:30:00"/>
    <n v="40"/>
    <n v="6.25E-2"/>
    <n v="1.5"/>
    <n v="60"/>
  </r>
  <r>
    <x v="5"/>
    <s v="Informatyka"/>
    <d v="2026-02-04T00:00:00"/>
    <d v="1899-12-30T09:00:00"/>
    <d v="1899-12-30T10:00:00"/>
    <n v="60"/>
    <n v="4.1666666666666685E-2"/>
    <n v="1.0000000000000004"/>
    <n v="60.000000000000028"/>
  </r>
  <r>
    <x v="10"/>
    <s v="Fizyka"/>
    <d v="2026-02-04T00:00:00"/>
    <d v="1899-12-30T10:15:00"/>
    <d v="1899-12-30T11:45:00"/>
    <n v="40"/>
    <n v="6.25E-2"/>
    <n v="1.5"/>
    <n v="60"/>
  </r>
  <r>
    <x v="5"/>
    <s v="Informatyka"/>
    <d v="2026-02-04T00:00:00"/>
    <d v="1899-12-30T12:00:00"/>
    <d v="1899-12-30T13:30:00"/>
    <n v="60"/>
    <n v="6.25E-2"/>
    <n v="1.5"/>
    <n v="90"/>
  </r>
  <r>
    <x v="1"/>
    <s v="Matematyka"/>
    <d v="2026-02-04T00:00:00"/>
    <d v="1899-12-30T14:15:00"/>
    <d v="1899-12-30T15:15:00"/>
    <n v="50"/>
    <n v="4.166666666666663E-2"/>
    <n v="0.99999999999999911"/>
    <n v="49.999999999999957"/>
  </r>
  <r>
    <x v="5"/>
    <s v="Informatyka"/>
    <d v="2026-02-05T00:00:00"/>
    <d v="1899-12-30T09:00:00"/>
    <d v="1899-12-30T10:30:00"/>
    <n v="60"/>
    <n v="6.25E-2"/>
    <n v="1.5"/>
    <n v="90"/>
  </r>
  <r>
    <x v="5"/>
    <s v="Informatyka"/>
    <d v="2026-02-05T00:00:00"/>
    <d v="1899-12-30T11:00:00"/>
    <d v="1899-12-30T12:45:00"/>
    <n v="60"/>
    <n v="7.2916666666666685E-2"/>
    <n v="1.7500000000000004"/>
    <n v="105.00000000000003"/>
  </r>
  <r>
    <x v="10"/>
    <s v="Fizyka"/>
    <d v="2026-02-05T00:00:00"/>
    <d v="1899-12-30T12:45:00"/>
    <d v="1899-12-30T13:45:00"/>
    <n v="40"/>
    <n v="4.166666666666663E-2"/>
    <n v="0.99999999999999911"/>
    <n v="39.999999999999964"/>
  </r>
  <r>
    <x v="0"/>
    <s v="Informatyka"/>
    <d v="2026-02-05T00:00:00"/>
    <d v="1899-12-30T13:45:00"/>
    <d v="1899-12-30T15:15:00"/>
    <n v="60"/>
    <n v="6.25E-2"/>
    <n v="1.5"/>
    <n v="90"/>
  </r>
  <r>
    <x v="10"/>
    <s v="Matematyka"/>
    <d v="2026-02-06T00:00:00"/>
    <d v="1899-12-30T09:00:00"/>
    <d v="1899-12-30T10:45:00"/>
    <n v="50"/>
    <n v="7.2916666666666685E-2"/>
    <n v="1.7500000000000004"/>
    <n v="87.500000000000028"/>
  </r>
  <r>
    <x v="1"/>
    <s v="Matematyka"/>
    <d v="2026-02-06T00:00:00"/>
    <d v="1899-12-30T11:00:00"/>
    <d v="1899-12-30T13:00:00"/>
    <n v="50"/>
    <n v="8.3333333333333315E-2"/>
    <n v="1.9999999999999996"/>
    <n v="99.999999999999972"/>
  </r>
  <r>
    <x v="2"/>
    <s v="Informatyka"/>
    <d v="2026-02-06T00:00:00"/>
    <d v="1899-12-30T13:45:00"/>
    <d v="1899-12-30T14:45:00"/>
    <n v="60"/>
    <n v="4.1666666666666741E-2"/>
    <n v="1.0000000000000018"/>
    <n v="60.000000000000107"/>
  </r>
  <r>
    <x v="3"/>
    <s v="Fizyka"/>
    <d v="2026-02-06T00:00:00"/>
    <d v="1899-12-30T15:30:00"/>
    <d v="1899-12-30T17:30:00"/>
    <n v="40"/>
    <n v="8.3333333333333259E-2"/>
    <n v="1.9999999999999982"/>
    <n v="79.999999999999929"/>
  </r>
  <r>
    <x v="1"/>
    <s v="Matematyka"/>
    <d v="2026-02-09T00:00:00"/>
    <d v="1899-12-30T09:00:00"/>
    <d v="1899-12-30T10:15:00"/>
    <n v="50"/>
    <n v="5.2083333333333315E-2"/>
    <n v="1.2499999999999996"/>
    <n v="62.499999999999979"/>
  </r>
  <r>
    <x v="5"/>
    <s v="Informatyka"/>
    <d v="2026-02-10T00:00:00"/>
    <d v="1899-12-30T09:00:00"/>
    <d v="1899-12-30T10:00:00"/>
    <n v="60"/>
    <n v="4.1666666666666685E-2"/>
    <n v="1.0000000000000004"/>
    <n v="60.000000000000028"/>
  </r>
  <r>
    <x v="7"/>
    <s v="Informatyka"/>
    <d v="2026-02-10T00:00:00"/>
    <d v="1899-12-30T10:45:00"/>
    <d v="1899-12-30T12:30:00"/>
    <n v="60"/>
    <n v="7.2916666666666685E-2"/>
    <n v="1.7500000000000004"/>
    <n v="105.00000000000003"/>
  </r>
  <r>
    <x v="1"/>
    <s v="Matematyka"/>
    <d v="2026-02-10T00:00:00"/>
    <d v="1899-12-30T13:30:00"/>
    <d v="1899-12-30T15:15:00"/>
    <n v="50"/>
    <n v="7.291666666666663E-2"/>
    <n v="1.7499999999999991"/>
    <n v="87.499999999999957"/>
  </r>
  <r>
    <x v="10"/>
    <s v="Matematyka"/>
    <d v="2026-02-10T00:00:00"/>
    <d v="1899-12-30T15:30:00"/>
    <d v="1899-12-30T16:30:00"/>
    <n v="50"/>
    <n v="4.166666666666663E-2"/>
    <n v="0.99999999999999911"/>
    <n v="49.999999999999957"/>
  </r>
  <r>
    <x v="5"/>
    <s v="Informatyka"/>
    <d v="2026-02-10T00:00:00"/>
    <d v="1899-12-30T16:45:00"/>
    <d v="1899-12-30T18:30:00"/>
    <n v="60"/>
    <n v="7.2916666666666741E-2"/>
    <n v="1.7500000000000018"/>
    <n v="105.00000000000011"/>
  </r>
  <r>
    <x v="3"/>
    <s v="Fizyka"/>
    <d v="2026-02-11T00:00:00"/>
    <d v="1899-12-30T09:00:00"/>
    <d v="1899-12-30T10:15:00"/>
    <n v="40"/>
    <n v="5.2083333333333315E-2"/>
    <n v="1.2499999999999996"/>
    <n v="49.999999999999986"/>
  </r>
  <r>
    <x v="15"/>
    <s v="Informatyka"/>
    <d v="2026-02-11T00:00:00"/>
    <d v="1899-12-30T10:45:00"/>
    <d v="1899-12-30T12:00:00"/>
    <n v="60"/>
    <n v="5.2083333333333315E-2"/>
    <n v="1.2499999999999996"/>
    <n v="74.999999999999972"/>
  </r>
  <r>
    <x v="1"/>
    <s v="Matematyka"/>
    <d v="2026-02-11T00:00:00"/>
    <d v="1899-12-30T12:00:00"/>
    <d v="1899-12-30T13:00:00"/>
    <n v="50"/>
    <n v="4.166666666666663E-2"/>
    <n v="0.99999999999999911"/>
    <n v="49.999999999999957"/>
  </r>
  <r>
    <x v="4"/>
    <s v="Informatyka"/>
    <d v="2026-02-11T00:00:00"/>
    <d v="1899-12-30T13:15:00"/>
    <d v="1899-12-30T14:15:00"/>
    <n v="60"/>
    <n v="4.166666666666663E-2"/>
    <n v="0.99999999999999911"/>
    <n v="59.999999999999943"/>
  </r>
  <r>
    <x v="9"/>
    <s v="Fizyka"/>
    <d v="2026-02-11T00:00:00"/>
    <d v="1899-12-30T14:15:00"/>
    <d v="1899-12-30T15:15:00"/>
    <n v="40"/>
    <n v="4.166666666666663E-2"/>
    <n v="0.99999999999999911"/>
    <n v="39.999999999999964"/>
  </r>
  <r>
    <x v="6"/>
    <s v="Informatyka"/>
    <d v="2026-02-12T00:00:00"/>
    <d v="1899-12-30T09:30:00"/>
    <d v="1899-12-30T11:00:00"/>
    <n v="60"/>
    <n v="6.25E-2"/>
    <n v="1.5"/>
    <n v="90"/>
  </r>
  <r>
    <x v="2"/>
    <s v="Matematyka"/>
    <d v="2026-02-12T00:00:00"/>
    <d v="1899-12-30T11:00:00"/>
    <d v="1899-12-30T12:15:00"/>
    <n v="50"/>
    <n v="5.2083333333333315E-2"/>
    <n v="1.2499999999999996"/>
    <n v="62.499999999999979"/>
  </r>
  <r>
    <x v="7"/>
    <s v="Informatyka"/>
    <d v="2026-02-12T00:00:00"/>
    <d v="1899-12-30T13:15:00"/>
    <d v="1899-12-30T14:30:00"/>
    <n v="60"/>
    <n v="5.2083333333333259E-2"/>
    <n v="1.2499999999999982"/>
    <n v="74.999999999999886"/>
  </r>
  <r>
    <x v="7"/>
    <s v="Informatyka"/>
    <d v="2026-02-13T00:00:00"/>
    <d v="1899-12-30T09:00:00"/>
    <d v="1899-12-30T10:15:00"/>
    <n v="60"/>
    <n v="5.2083333333333315E-2"/>
    <n v="1.2499999999999996"/>
    <n v="74.999999999999972"/>
  </r>
  <r>
    <x v="9"/>
    <s v="Fizyka"/>
    <d v="2026-02-13T00:00:00"/>
    <d v="1899-12-30T11:00:00"/>
    <d v="1899-12-30T12:00:00"/>
    <n v="40"/>
    <n v="4.1666666666666685E-2"/>
    <n v="1.0000000000000004"/>
    <n v="40.000000000000014"/>
  </r>
  <r>
    <x v="8"/>
    <s v="Matematyka"/>
    <d v="2026-02-13T00:00:00"/>
    <d v="1899-12-30T12:30:00"/>
    <d v="1899-12-30T13:45:00"/>
    <n v="50"/>
    <n v="5.2083333333333259E-2"/>
    <n v="1.2499999999999982"/>
    <n v="62.499999999999915"/>
  </r>
  <r>
    <x v="1"/>
    <s v="Matematyka"/>
    <d v="2026-02-13T00:00:00"/>
    <d v="1899-12-30T14:30:00"/>
    <d v="1899-12-30T16:15:00"/>
    <n v="50"/>
    <n v="7.2916666666666741E-2"/>
    <n v="1.7500000000000018"/>
    <n v="87.500000000000085"/>
  </r>
  <r>
    <x v="6"/>
    <s v="Fizyka"/>
    <d v="2026-02-16T00:00:00"/>
    <d v="1899-12-30T09:00:00"/>
    <d v="1899-12-30T10:30:00"/>
    <n v="40"/>
    <n v="6.25E-2"/>
    <n v="1.5"/>
    <n v="60"/>
  </r>
  <r>
    <x v="1"/>
    <s v="Matematyka"/>
    <d v="2026-02-16T00:00:00"/>
    <d v="1899-12-30T11:30:00"/>
    <d v="1899-12-30T13:00:00"/>
    <n v="50"/>
    <n v="6.2499999999999944E-2"/>
    <n v="1.4999999999999987"/>
    <n v="74.999999999999929"/>
  </r>
  <r>
    <x v="6"/>
    <s v="Informatyka"/>
    <d v="2026-02-17T00:00:00"/>
    <d v="1899-12-30T09:00:00"/>
    <d v="1899-12-30T10:15:00"/>
    <n v="60"/>
    <n v="5.2083333333333315E-2"/>
    <n v="1.2499999999999996"/>
    <n v="74.999999999999972"/>
  </r>
  <r>
    <x v="1"/>
    <s v="Matematyka"/>
    <d v="2026-02-17T00:00:00"/>
    <d v="1899-12-30T10:30:00"/>
    <d v="1899-12-30T12:15:00"/>
    <n v="50"/>
    <n v="7.291666666666663E-2"/>
    <n v="1.7499999999999991"/>
    <n v="87.499999999999957"/>
  </r>
  <r>
    <x v="3"/>
    <s v="Fizyka"/>
    <d v="2026-02-17T00:00:00"/>
    <d v="1899-12-30T13:15:00"/>
    <d v="1899-12-30T15:15:00"/>
    <n v="40"/>
    <n v="8.3333333333333259E-2"/>
    <n v="1.9999999999999982"/>
    <n v="79.999999999999929"/>
  </r>
  <r>
    <x v="2"/>
    <s v="Matematyka"/>
    <d v="2026-02-17T00:00:00"/>
    <d v="1899-12-30T15:15:00"/>
    <d v="1899-12-30T16:45:00"/>
    <n v="50"/>
    <n v="6.25E-2"/>
    <n v="1.5"/>
    <n v="75"/>
  </r>
  <r>
    <x v="1"/>
    <s v="Matematyka"/>
    <d v="2026-02-18T00:00:00"/>
    <d v="1899-12-30T09:00:00"/>
    <d v="1899-12-30T10:30:00"/>
    <n v="50"/>
    <n v="6.25E-2"/>
    <n v="1.5"/>
    <n v="75"/>
  </r>
  <r>
    <x v="0"/>
    <s v="Informatyka"/>
    <d v="2026-02-18T00:00:00"/>
    <d v="1899-12-30T11:30:00"/>
    <d v="1899-12-30T13:00:00"/>
    <n v="60"/>
    <n v="6.2499999999999944E-2"/>
    <n v="1.4999999999999987"/>
    <n v="89.999999999999915"/>
  </r>
  <r>
    <x v="15"/>
    <s v="Informatyka"/>
    <d v="2026-02-18T00:00:00"/>
    <d v="1899-12-30T14:00:00"/>
    <d v="1899-12-30T15:30:00"/>
    <n v="60"/>
    <n v="6.25E-2"/>
    <n v="1.5"/>
    <n v="90"/>
  </r>
  <r>
    <x v="1"/>
    <s v="Matematyka"/>
    <d v="2026-02-19T00:00:00"/>
    <d v="1899-12-30T09:00:00"/>
    <d v="1899-12-30T11:00:00"/>
    <n v="50"/>
    <n v="8.3333333333333315E-2"/>
    <n v="1.9999999999999996"/>
    <n v="99.999999999999972"/>
  </r>
  <r>
    <x v="0"/>
    <s v="Informatyka"/>
    <d v="2026-02-20T00:00:00"/>
    <d v="1899-12-30T09:00:00"/>
    <d v="1899-12-30T10:15:00"/>
    <n v="60"/>
    <n v="5.2083333333333315E-2"/>
    <n v="1.2499999999999996"/>
    <n v="74.999999999999972"/>
  </r>
  <r>
    <x v="0"/>
    <s v="Informatyka"/>
    <d v="2026-02-20T00:00:00"/>
    <d v="1899-12-30T10:30:00"/>
    <d v="1899-12-30T11:45:00"/>
    <n v="60"/>
    <n v="5.2083333333333315E-2"/>
    <n v="1.2499999999999996"/>
    <n v="74.999999999999972"/>
  </r>
  <r>
    <x v="3"/>
    <s v="Fizyka"/>
    <d v="2026-02-20T00:00:00"/>
    <d v="1899-12-30T12:15:00"/>
    <d v="1899-12-30T14:15:00"/>
    <n v="40"/>
    <n v="8.333333333333337E-2"/>
    <n v="2.0000000000000009"/>
    <n v="80.000000000000028"/>
  </r>
  <r>
    <x v="8"/>
    <s v="Matematyka"/>
    <d v="2026-02-20T00:00:00"/>
    <d v="1899-12-30T14:30:00"/>
    <d v="1899-12-30T15:45:00"/>
    <n v="50"/>
    <n v="5.208333333333337E-2"/>
    <n v="1.2500000000000009"/>
    <n v="62.500000000000043"/>
  </r>
  <r>
    <x v="16"/>
    <s v="Informatyka"/>
    <d v="2026-02-20T00:00:00"/>
    <d v="1899-12-30T16:45:00"/>
    <d v="1899-12-30T18:15:00"/>
    <n v="60"/>
    <n v="6.25E-2"/>
    <n v="1.5"/>
    <n v="90"/>
  </r>
  <r>
    <x v="7"/>
    <s v="Fizyka"/>
    <d v="2026-02-23T00:00:00"/>
    <d v="1899-12-30T09:00:00"/>
    <d v="1899-12-30T10:15:00"/>
    <n v="40"/>
    <n v="5.2083333333333315E-2"/>
    <n v="1.2499999999999996"/>
    <n v="49.999999999999986"/>
  </r>
  <r>
    <x v="6"/>
    <s v="Fizyka"/>
    <d v="2026-02-24T00:00:00"/>
    <d v="1899-12-30T09:00:00"/>
    <d v="1899-12-30T10:30:00"/>
    <n v="40"/>
    <n v="6.25E-2"/>
    <n v="1.5"/>
    <n v="60"/>
  </r>
  <r>
    <x v="0"/>
    <s v="Informatyka"/>
    <d v="2026-02-24T00:00:00"/>
    <d v="1899-12-30T10:30:00"/>
    <d v="1899-12-30T12:15:00"/>
    <n v="60"/>
    <n v="7.291666666666663E-2"/>
    <n v="1.7499999999999991"/>
    <n v="104.99999999999994"/>
  </r>
  <r>
    <x v="10"/>
    <s v="Fizyka"/>
    <d v="2026-02-24T00:00:00"/>
    <d v="1899-12-30T12:30:00"/>
    <d v="1899-12-30T14:00:00"/>
    <n v="40"/>
    <n v="6.25E-2"/>
    <n v="1.5"/>
    <n v="60"/>
  </r>
  <r>
    <x v="7"/>
    <s v="Fizyka"/>
    <d v="2026-02-26T00:00:00"/>
    <d v="1899-12-30T09:00:00"/>
    <d v="1899-12-30T11:00:00"/>
    <n v="40"/>
    <n v="8.3333333333333315E-2"/>
    <n v="1.9999999999999996"/>
    <n v="79.999999999999986"/>
  </r>
  <r>
    <x v="9"/>
    <s v="Fizyka"/>
    <d v="2026-02-26T00:00:00"/>
    <d v="1899-12-30T11:00:00"/>
    <d v="1899-12-30T12:15:00"/>
    <n v="40"/>
    <n v="5.2083333333333315E-2"/>
    <n v="1.2499999999999996"/>
    <n v="49.999999999999986"/>
  </r>
  <r>
    <x v="5"/>
    <s v="Informatyka"/>
    <d v="2026-02-26T00:00:00"/>
    <d v="1899-12-30T12:30:00"/>
    <d v="1899-12-30T14:00:00"/>
    <n v="60"/>
    <n v="6.25E-2"/>
    <n v="1.5"/>
    <n v="90"/>
  </r>
  <r>
    <x v="9"/>
    <s v="Fizyka"/>
    <d v="2026-02-27T00:00:00"/>
    <d v="1899-12-30T09:00:00"/>
    <d v="1899-12-30T10:45:00"/>
    <n v="40"/>
    <n v="7.2916666666666685E-2"/>
    <n v="1.7500000000000004"/>
    <n v="70.000000000000014"/>
  </r>
  <r>
    <x v="10"/>
    <s v="Fizyka"/>
    <d v="2026-02-27T00:00:00"/>
    <d v="1899-12-30T11:00:00"/>
    <d v="1899-12-30T12:45:00"/>
    <n v="40"/>
    <n v="7.2916666666666685E-2"/>
    <n v="1.7500000000000004"/>
    <n v="70.000000000000014"/>
  </r>
  <r>
    <x v="2"/>
    <s v="Informatyka"/>
    <d v="2026-02-27T00:00:00"/>
    <d v="1899-12-30T12:45:00"/>
    <d v="1899-12-30T14:00:00"/>
    <n v="60"/>
    <n v="5.208333333333337E-2"/>
    <n v="1.2500000000000009"/>
    <n v="75.000000000000057"/>
  </r>
  <r>
    <x v="4"/>
    <s v="Matematyka"/>
    <d v="2026-02-27T00:00:00"/>
    <d v="1899-12-30T14:15:00"/>
    <d v="1899-12-30T15:45:00"/>
    <n v="50"/>
    <n v="6.25E-2"/>
    <n v="1.5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axis="axisRow" showAll="0" measureFilter="1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2"/>
        <item x="0"/>
        <item x="1"/>
        <item t="default"/>
      </items>
    </pivotField>
    <pivotField axis="axisRow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20" showAll="0"/>
    <pivotField numFmtId="20" showAll="0"/>
    <pivotField showAll="0"/>
    <pivotField showAll="0"/>
    <pivotField numFmtId="2" showAll="0"/>
    <pivotField dataField="1" showAll="0"/>
  </pivotFields>
  <rowFields count="3">
    <field x="0"/>
    <field x="2"/>
    <field x="1"/>
  </rowFields>
  <rowItems count="36">
    <i>
      <x v="3"/>
    </i>
    <i r="1">
      <x/>
    </i>
    <i r="2">
      <x v="1"/>
    </i>
    <i r="1">
      <x v="5"/>
    </i>
    <i r="2">
      <x v="1"/>
    </i>
    <i r="1">
      <x v="13"/>
    </i>
    <i r="2">
      <x v="1"/>
    </i>
    <i r="1">
      <x v="14"/>
    </i>
    <i r="2">
      <x v="1"/>
    </i>
    <i r="1">
      <x v="17"/>
    </i>
    <i r="2">
      <x v="1"/>
    </i>
    <i r="1">
      <x v="21"/>
    </i>
    <i r="2">
      <x v="1"/>
    </i>
    <i r="1">
      <x v="24"/>
    </i>
    <i r="2">
      <x v="1"/>
    </i>
    <i r="1">
      <x v="30"/>
    </i>
    <i r="2">
      <x v="1"/>
    </i>
    <i r="1">
      <x v="32"/>
    </i>
    <i r="2">
      <x v="1"/>
    </i>
    <i r="1">
      <x v="39"/>
    </i>
    <i r="2">
      <x v="1"/>
    </i>
    <i r="1">
      <x v="42"/>
    </i>
    <i r="2">
      <x v="1"/>
    </i>
    <i r="1">
      <x v="45"/>
    </i>
    <i r="2">
      <x v="1"/>
    </i>
    <i r="1">
      <x v="47"/>
    </i>
    <i r="2">
      <x v="1"/>
    </i>
    <i r="1">
      <x v="59"/>
    </i>
    <i r="2">
      <x v="1"/>
    </i>
    <i r="1">
      <x v="68"/>
    </i>
    <i r="2">
      <x v="1"/>
    </i>
    <i r="1">
      <x v="70"/>
    </i>
    <i r="2">
      <x v="1"/>
    </i>
    <i r="1">
      <x v="72"/>
    </i>
    <i r="2">
      <x v="1"/>
    </i>
    <i t="grand">
      <x/>
    </i>
  </rowItems>
  <colItems count="1">
    <i/>
  </colItems>
  <dataFields count="1">
    <dataField name="Maksimum z koszt za zajęcia" fld="8" subtotal="max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1" firstHeaderRow="1" firstDataRow="1" firstDataCol="1"/>
  <pivotFields count="9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showAll="0"/>
    <pivotField numFmtId="2" showAll="0"/>
    <pivotField dataField="1" showAll="0"/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koszt za zajęci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6" cacheId="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axis="axisRow" showAll="0" measureFilter="1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dataField="1" numFmtId="14" showAll="0"/>
    <pivotField numFmtId="20" showAll="0"/>
    <pivotField numFmtId="20" showAll="0"/>
    <pivotField showAll="0"/>
    <pivotField showAll="0"/>
    <pivotField numFmtId="2" showAll="0"/>
    <pivotField showAll="0"/>
  </pivotFields>
  <rowFields count="1">
    <field x="0"/>
  </rowFields>
  <rowItems count="6">
    <i>
      <x v="1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uczniowie" displayName="uczniowie" ref="A1:I236" totalsRowShown="0">
  <autoFilter ref="A1:I236"/>
  <tableColumns count="9">
    <tableColumn id="1" name="Imię kursanta"/>
    <tableColumn id="2" name="Przedmiot"/>
    <tableColumn id="3" name="Data" dataDxfId="27"/>
    <tableColumn id="4" name="Godzina rozpoczęcia" dataDxfId="26"/>
    <tableColumn id="5" name="Godzina zakończenia" dataDxfId="25"/>
    <tableColumn id="6" name="Stawka za godzinę"/>
    <tableColumn id="10" name="czas" dataDxfId="24">
      <calculatedColumnFormula>uczniowie[[#This Row],[Godzina zakończenia]]-uczniowie[[#This Row],[Godzina rozpoczęcia]]</calculatedColumnFormula>
    </tableColumn>
    <tableColumn id="11" name="cas trwania w h" dataDxfId="23">
      <calculatedColumnFormula>uczniowie[[#This Row],[czas]]*24</calculatedColumnFormula>
    </tableColumn>
    <tableColumn id="12" name="koszt za zajęcia" dataDxfId="22">
      <calculatedColumnFormula>uczniowie[[#This Row],[Stawka za godzinę]]*uczniowie[[#This Row],[cas trwania w h]]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uczniowie5" displayName="uczniowie5" ref="A1:S236" totalsRowShown="0">
  <autoFilter ref="A1:S236"/>
  <tableColumns count="19">
    <tableColumn id="1" name="Imię kursanta"/>
    <tableColumn id="2" name="Przedmiot"/>
    <tableColumn id="3" name="Data" dataDxfId="15"/>
    <tableColumn id="4" name="Godzina rozpoczęcia" dataDxfId="14"/>
    <tableColumn id="5" name="Godzina zakończenia" dataDxfId="13"/>
    <tableColumn id="6" name="Stawka za godzinę"/>
    <tableColumn id="10" name="czas" dataDxfId="12">
      <calculatedColumnFormula>uczniowie5[[#This Row],[Godzina zakończenia]]-uczniowie5[[#This Row],[Godzina rozpoczęcia]]</calculatedColumnFormula>
    </tableColumn>
    <tableColumn id="11" name="cas trwania w h" dataDxfId="3">
      <calculatedColumnFormula>uczniowie5[[#This Row],[czas]]*24</calculatedColumnFormula>
    </tableColumn>
    <tableColumn id="22" name="miesiac" dataDxfId="1">
      <calculatedColumnFormula>MONTH(uczniowie5[[#This Row],[Data]])</calculatedColumnFormula>
    </tableColumn>
    <tableColumn id="20" name="dzień" dataDxfId="2">
      <calculatedColumnFormula>DAY(uczniowie5[[#This Row],[Data]])</calculatedColumnFormula>
    </tableColumn>
    <tableColumn id="12" name="koszt za zajęcia" dataDxfId="4">
      <calculatedColumnFormula>uczniowie5[[#This Row],[Stawka za godzinę]]*uczniowie5[[#This Row],[cas trwania w h]]</calculatedColumnFormula>
    </tableColumn>
    <tableColumn id="13" name="dzien" dataDxfId="10">
      <calculatedColumnFormula>WEEKDAY(uczniowie5[[#This Row],[Data]],2)</calculatedColumnFormula>
    </tableColumn>
    <tableColumn id="14" name="aktualne pieniadze" dataDxfId="8">
      <calculatedColumnFormula>60+21.37</calculatedColumnFormula>
    </tableColumn>
    <tableColumn id="15" name="koszty transport" dataDxfId="11"/>
    <tableColumn id="19" name="koszt akademik" dataDxfId="5">
      <calculatedColumnFormula>DAY(uczniowie5[[#This Row],[Data]])</calculatedColumnFormula>
    </tableColumn>
    <tableColumn id="16" name="koszty zakupy" dataDxfId="9">
      <calculatedColumnFormula>IF(AND(uczniowie5[[#This Row],[dzien]]=2,uczniowie5[[#This Row],[dzien]]&lt;&gt;L1),250,0)</calculatedColumnFormula>
    </tableColumn>
    <tableColumn id="17" name="koszt za miasto" dataDxfId="7"/>
    <tableColumn id="18" name="aktualne z miastem" dataDxfId="6">
      <calculatedColumnFormula>uczniowie5[[#This Row],[aktualne pieniadze]]-uczniowie5[[#This Row],[koszt za miasto]]</calculatedColumnFormula>
    </tableColumn>
    <tableColumn id="21" name="czy w domu" dataDxfId="0">
      <calculatedColumnFormula>IF(OR(AND(uczniowie5[[#This Row],[miesiac]]=12,uczniowie5[[#This Row],[dzień]]&gt;=20),AND(uczniowie5[[#This Row],[miesiac]]=1,uczniowie5[[#This Row],[dzień]]&lt;=3)),"tak","nie")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uczniowie3" displayName="uczniowie3" ref="A1:K236" totalsRowShown="0">
  <autoFilter ref="A1:K236"/>
  <sortState ref="A2:I236">
    <sortCondition ref="A1:A236"/>
  </sortState>
  <tableColumns count="11">
    <tableColumn id="1" name="Imię kursanta"/>
    <tableColumn id="2" name="Przedmiot"/>
    <tableColumn id="3" name="Data" dataDxfId="21"/>
    <tableColumn id="4" name="Godzina rozpoczęcia" dataDxfId="20"/>
    <tableColumn id="5" name="Godzina zakończenia" dataDxfId="19"/>
    <tableColumn id="6" name="Stawka za godzinę"/>
    <tableColumn id="10" name="czas" dataDxfId="18">
      <calculatedColumnFormula>uczniowie3[[#This Row],[Godzina zakończenia]]-uczniowie3[[#This Row],[Godzina rozpoczęcia]]</calculatedColumnFormula>
    </tableColumn>
    <tableColumn id="11" name="cas trwania w h" dataDxfId="17">
      <calculatedColumnFormula>uczniowie3[[#This Row],[czas]]*24</calculatedColumnFormula>
    </tableColumn>
    <tableColumn id="12" name="koszt za zajęcia" dataDxfId="16">
      <calculatedColumnFormula>uczniowie3[[#This Row],[Stawka za godzinę]]*uczniowie3[[#This Row],[cas trwania w h]]</calculatedColumnFormula>
    </tableColumn>
    <tableColumn id="13" name="licznik"/>
    <tableColumn id="14" name="ni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pomoc" displayName="pomoc" ref="P1:P23" totalsRowShown="0">
  <autoFilter ref="P1:P23"/>
  <sortState ref="P2:P23">
    <sortCondition ref="P1:P23"/>
  </sortState>
  <tableColumns count="1">
    <tableColumn id="1" name="nicki posortowa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6.42578125" bestFit="1" customWidth="1"/>
    <col min="3" max="3" width="10.140625" customWidth="1"/>
    <col min="4" max="76" width="10.140625" bestFit="1" customWidth="1"/>
    <col min="77" max="77" width="14.28515625" bestFit="1" customWidth="1"/>
  </cols>
  <sheetData>
    <row r="3" spans="1:2" x14ac:dyDescent="0.25">
      <c r="A3" s="4" t="s">
        <v>29</v>
      </c>
      <c r="B3" t="s">
        <v>32</v>
      </c>
    </row>
    <row r="4" spans="1:2" x14ac:dyDescent="0.25">
      <c r="A4" s="5" t="s">
        <v>6</v>
      </c>
      <c r="B4" s="6">
        <v>119.99999999999997</v>
      </c>
    </row>
    <row r="5" spans="1:2" x14ac:dyDescent="0.25">
      <c r="A5" s="7">
        <v>45931</v>
      </c>
      <c r="B5" s="6">
        <v>60.000000000000028</v>
      </c>
    </row>
    <row r="6" spans="1:2" x14ac:dyDescent="0.25">
      <c r="A6" s="8" t="s">
        <v>7</v>
      </c>
      <c r="B6" s="6">
        <v>60.000000000000028</v>
      </c>
    </row>
    <row r="7" spans="1:2" x14ac:dyDescent="0.25">
      <c r="A7" s="7">
        <v>45940</v>
      </c>
      <c r="B7" s="6">
        <v>90</v>
      </c>
    </row>
    <row r="8" spans="1:2" x14ac:dyDescent="0.25">
      <c r="A8" s="8" t="s">
        <v>7</v>
      </c>
      <c r="B8" s="6">
        <v>90</v>
      </c>
    </row>
    <row r="9" spans="1:2" x14ac:dyDescent="0.25">
      <c r="A9" s="7">
        <v>45954</v>
      </c>
      <c r="B9" s="6">
        <v>60.000000000000028</v>
      </c>
    </row>
    <row r="10" spans="1:2" x14ac:dyDescent="0.25">
      <c r="A10" s="8" t="s">
        <v>7</v>
      </c>
      <c r="B10" s="6">
        <v>60.000000000000028</v>
      </c>
    </row>
    <row r="11" spans="1:2" x14ac:dyDescent="0.25">
      <c r="A11" s="7">
        <v>45961</v>
      </c>
      <c r="B11" s="6">
        <v>105.00000000000011</v>
      </c>
    </row>
    <row r="12" spans="1:2" x14ac:dyDescent="0.25">
      <c r="A12" s="8" t="s">
        <v>7</v>
      </c>
      <c r="B12" s="6">
        <v>105.00000000000011</v>
      </c>
    </row>
    <row r="13" spans="1:2" x14ac:dyDescent="0.25">
      <c r="A13" s="7">
        <v>45967</v>
      </c>
      <c r="B13" s="6">
        <v>90</v>
      </c>
    </row>
    <row r="14" spans="1:2" x14ac:dyDescent="0.25">
      <c r="A14" s="8" t="s">
        <v>7</v>
      </c>
      <c r="B14" s="6">
        <v>90</v>
      </c>
    </row>
    <row r="15" spans="1:2" x14ac:dyDescent="0.25">
      <c r="A15" s="7">
        <v>45973</v>
      </c>
      <c r="B15" s="6">
        <v>59.999999999999943</v>
      </c>
    </row>
    <row r="16" spans="1:2" x14ac:dyDescent="0.25">
      <c r="A16" s="8" t="s">
        <v>7</v>
      </c>
      <c r="B16" s="6">
        <v>59.999999999999943</v>
      </c>
    </row>
    <row r="17" spans="1:2" x14ac:dyDescent="0.25">
      <c r="A17" s="7">
        <v>45978</v>
      </c>
      <c r="B17" s="6">
        <v>105.00000000000003</v>
      </c>
    </row>
    <row r="18" spans="1:2" x14ac:dyDescent="0.25">
      <c r="A18" s="8" t="s">
        <v>7</v>
      </c>
      <c r="B18" s="6">
        <v>105.00000000000003</v>
      </c>
    </row>
    <row r="19" spans="1:2" x14ac:dyDescent="0.25">
      <c r="A19" s="7">
        <v>45987</v>
      </c>
      <c r="B19" s="6">
        <v>59.999999999999943</v>
      </c>
    </row>
    <row r="20" spans="1:2" x14ac:dyDescent="0.25">
      <c r="A20" s="8" t="s">
        <v>7</v>
      </c>
      <c r="B20" s="6">
        <v>59.999999999999943</v>
      </c>
    </row>
    <row r="21" spans="1:2" x14ac:dyDescent="0.25">
      <c r="A21" s="7">
        <v>45993</v>
      </c>
      <c r="B21" s="6">
        <v>119.99999999999997</v>
      </c>
    </row>
    <row r="22" spans="1:2" x14ac:dyDescent="0.25">
      <c r="A22" s="8" t="s">
        <v>7</v>
      </c>
      <c r="B22" s="6">
        <v>119.99999999999997</v>
      </c>
    </row>
    <row r="23" spans="1:2" x14ac:dyDescent="0.25">
      <c r="A23" s="7">
        <v>46003</v>
      </c>
      <c r="B23" s="6">
        <v>105.00000000000003</v>
      </c>
    </row>
    <row r="24" spans="1:2" x14ac:dyDescent="0.25">
      <c r="A24" s="8" t="s">
        <v>7</v>
      </c>
      <c r="B24" s="6">
        <v>105.00000000000003</v>
      </c>
    </row>
    <row r="25" spans="1:2" x14ac:dyDescent="0.25">
      <c r="A25" s="7">
        <v>46027</v>
      </c>
      <c r="B25" s="6">
        <v>105.00000000000003</v>
      </c>
    </row>
    <row r="26" spans="1:2" x14ac:dyDescent="0.25">
      <c r="A26" s="8" t="s">
        <v>7</v>
      </c>
      <c r="B26" s="6">
        <v>105.00000000000003</v>
      </c>
    </row>
    <row r="27" spans="1:2" x14ac:dyDescent="0.25">
      <c r="A27" s="7">
        <v>46035</v>
      </c>
      <c r="B27" s="6">
        <v>104.99999999999994</v>
      </c>
    </row>
    <row r="28" spans="1:2" x14ac:dyDescent="0.25">
      <c r="A28" s="8" t="s">
        <v>7</v>
      </c>
      <c r="B28" s="6">
        <v>104.99999999999994</v>
      </c>
    </row>
    <row r="29" spans="1:2" x14ac:dyDescent="0.25">
      <c r="A29" s="7">
        <v>46037</v>
      </c>
      <c r="B29" s="6">
        <v>74.999999999999972</v>
      </c>
    </row>
    <row r="30" spans="1:2" x14ac:dyDescent="0.25">
      <c r="A30" s="8" t="s">
        <v>7</v>
      </c>
      <c r="B30" s="6">
        <v>74.999999999999972</v>
      </c>
    </row>
    <row r="31" spans="1:2" x14ac:dyDescent="0.25">
      <c r="A31" s="7">
        <v>46058</v>
      </c>
      <c r="B31" s="6">
        <v>90</v>
      </c>
    </row>
    <row r="32" spans="1:2" x14ac:dyDescent="0.25">
      <c r="A32" s="8" t="s">
        <v>7</v>
      </c>
      <c r="B32" s="6">
        <v>90</v>
      </c>
    </row>
    <row r="33" spans="1:2" x14ac:dyDescent="0.25">
      <c r="A33" s="7">
        <v>46071</v>
      </c>
      <c r="B33" s="6">
        <v>89.999999999999915</v>
      </c>
    </row>
    <row r="34" spans="1:2" x14ac:dyDescent="0.25">
      <c r="A34" s="8" t="s">
        <v>7</v>
      </c>
      <c r="B34" s="6">
        <v>89.999999999999915</v>
      </c>
    </row>
    <row r="35" spans="1:2" x14ac:dyDescent="0.25">
      <c r="A35" s="7">
        <v>46073</v>
      </c>
      <c r="B35" s="6">
        <v>74.999999999999972</v>
      </c>
    </row>
    <row r="36" spans="1:2" x14ac:dyDescent="0.25">
      <c r="A36" s="8" t="s">
        <v>7</v>
      </c>
      <c r="B36" s="6">
        <v>74.999999999999972</v>
      </c>
    </row>
    <row r="37" spans="1:2" x14ac:dyDescent="0.25">
      <c r="A37" s="7">
        <v>46077</v>
      </c>
      <c r="B37" s="6">
        <v>104.99999999999994</v>
      </c>
    </row>
    <row r="38" spans="1:2" x14ac:dyDescent="0.25">
      <c r="A38" s="8" t="s">
        <v>7</v>
      </c>
      <c r="B38" s="6">
        <v>104.99999999999994</v>
      </c>
    </row>
    <row r="39" spans="1:2" x14ac:dyDescent="0.25">
      <c r="A39" s="5" t="s">
        <v>30</v>
      </c>
      <c r="B39" s="6">
        <v>119.99999999999997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3" spans="1:2" x14ac:dyDescent="0.25">
      <c r="A3" s="4" t="s">
        <v>29</v>
      </c>
      <c r="B3" t="s">
        <v>31</v>
      </c>
    </row>
    <row r="4" spans="1:2" x14ac:dyDescent="0.25">
      <c r="A4" s="5" t="s">
        <v>8</v>
      </c>
      <c r="B4" s="6">
        <v>2062.5</v>
      </c>
    </row>
    <row r="5" spans="1:2" x14ac:dyDescent="0.25">
      <c r="A5" s="5" t="s">
        <v>14</v>
      </c>
      <c r="B5" s="6">
        <v>2040</v>
      </c>
    </row>
    <row r="6" spans="1:2" x14ac:dyDescent="0.25">
      <c r="A6" s="5" t="s">
        <v>6</v>
      </c>
      <c r="B6" s="6">
        <v>1755</v>
      </c>
    </row>
    <row r="7" spans="1:2" x14ac:dyDescent="0.25">
      <c r="A7" s="5" t="s">
        <v>10</v>
      </c>
      <c r="B7" s="6">
        <v>1540</v>
      </c>
    </row>
    <row r="8" spans="1:2" x14ac:dyDescent="0.25">
      <c r="A8" s="5" t="s">
        <v>11</v>
      </c>
      <c r="B8" s="6">
        <v>1520</v>
      </c>
    </row>
    <row r="9" spans="1:2" x14ac:dyDescent="0.25">
      <c r="A9" s="5" t="s">
        <v>16</v>
      </c>
      <c r="B9" s="6">
        <v>1294.9999999999995</v>
      </c>
    </row>
    <row r="10" spans="1:2" x14ac:dyDescent="0.25">
      <c r="A10" s="5" t="s">
        <v>18</v>
      </c>
      <c r="B10" s="6">
        <v>1200</v>
      </c>
    </row>
    <row r="11" spans="1:2" x14ac:dyDescent="0.25">
      <c r="A11" s="5" t="s">
        <v>13</v>
      </c>
      <c r="B11" s="6">
        <v>1192.5</v>
      </c>
    </row>
    <row r="12" spans="1:2" x14ac:dyDescent="0.25">
      <c r="A12" s="5" t="s">
        <v>19</v>
      </c>
      <c r="B12" s="6">
        <v>1175</v>
      </c>
    </row>
    <row r="13" spans="1:2" x14ac:dyDescent="0.25">
      <c r="A13" s="5" t="s">
        <v>17</v>
      </c>
      <c r="B13" s="6">
        <v>1099.9999999999998</v>
      </c>
    </row>
    <row r="14" spans="1:2" x14ac:dyDescent="0.25">
      <c r="A14" s="5" t="s">
        <v>15</v>
      </c>
      <c r="B14" s="6">
        <v>1095.0000000000002</v>
      </c>
    </row>
    <row r="15" spans="1:2" x14ac:dyDescent="0.25">
      <c r="A15" s="5" t="s">
        <v>24</v>
      </c>
      <c r="B15" s="6">
        <v>780.00000000000011</v>
      </c>
    </row>
    <row r="16" spans="1:2" x14ac:dyDescent="0.25">
      <c r="A16" s="5" t="s">
        <v>23</v>
      </c>
      <c r="B16" s="6">
        <v>105.00000000000003</v>
      </c>
    </row>
    <row r="17" spans="1:2" x14ac:dyDescent="0.25">
      <c r="A17" s="5" t="s">
        <v>25</v>
      </c>
      <c r="B17" s="6">
        <v>90</v>
      </c>
    </row>
    <row r="18" spans="1:2" x14ac:dyDescent="0.25">
      <c r="A18" s="5" t="s">
        <v>20</v>
      </c>
      <c r="B18" s="6">
        <v>80.000000000000028</v>
      </c>
    </row>
    <row r="19" spans="1:2" x14ac:dyDescent="0.25">
      <c r="A19" s="5" t="s">
        <v>21</v>
      </c>
      <c r="B19" s="6">
        <v>59.999999999999943</v>
      </c>
    </row>
    <row r="20" spans="1:2" x14ac:dyDescent="0.25">
      <c r="A20" s="5" t="s">
        <v>22</v>
      </c>
      <c r="B20" s="6">
        <v>50.000000000000021</v>
      </c>
    </row>
    <row r="21" spans="1:2" x14ac:dyDescent="0.25">
      <c r="A21" s="5" t="s">
        <v>30</v>
      </c>
      <c r="B21" s="6">
        <v>17140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2" bestFit="1" customWidth="1"/>
  </cols>
  <sheetData>
    <row r="3" spans="1:2" x14ac:dyDescent="0.25">
      <c r="A3" s="4" t="s">
        <v>29</v>
      </c>
      <c r="B3" t="s">
        <v>33</v>
      </c>
    </row>
    <row r="4" spans="1:2" x14ac:dyDescent="0.25">
      <c r="A4" s="5" t="s">
        <v>21</v>
      </c>
      <c r="B4" s="6">
        <v>1</v>
      </c>
    </row>
    <row r="5" spans="1:2" x14ac:dyDescent="0.25">
      <c r="A5" s="5" t="s">
        <v>22</v>
      </c>
      <c r="B5" s="6">
        <v>1</v>
      </c>
    </row>
    <row r="6" spans="1:2" x14ac:dyDescent="0.25">
      <c r="A6" s="5" t="s">
        <v>25</v>
      </c>
      <c r="B6" s="6">
        <v>1</v>
      </c>
    </row>
    <row r="7" spans="1:2" x14ac:dyDescent="0.25">
      <c r="A7" s="5" t="s">
        <v>23</v>
      </c>
      <c r="B7" s="6">
        <v>1</v>
      </c>
    </row>
    <row r="8" spans="1:2" x14ac:dyDescent="0.25">
      <c r="A8" s="5" t="s">
        <v>20</v>
      </c>
      <c r="B8" s="6">
        <v>1</v>
      </c>
    </row>
    <row r="9" spans="1:2" x14ac:dyDescent="0.25">
      <c r="A9" s="5" t="s">
        <v>30</v>
      </c>
      <c r="B9" s="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sqref="A1:I236"/>
    </sheetView>
  </sheetViews>
  <sheetFormatPr defaultRowHeight="15" x14ac:dyDescent="0.25"/>
  <cols>
    <col min="1" max="1" width="15.140625" customWidth="1"/>
    <col min="2" max="2" width="12.28515625" customWidth="1"/>
    <col min="3" max="3" width="10.140625" bestFit="1" customWidth="1"/>
    <col min="4" max="4" width="21.140625" customWidth="1"/>
    <col min="5" max="5" width="21.5703125" customWidth="1"/>
    <col min="6" max="6" width="19.140625" customWidth="1"/>
    <col min="9" max="9" width="1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</row>
    <row r="2" spans="1:9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f>uczniowie[[#This Row],[Godzina zakończenia]]-uczniowie[[#This Row],[Godzina rozpoczęcia]]</f>
        <v>4.1666666666666685E-2</v>
      </c>
      <c r="H2" s="3">
        <f>uczniowie[[#This Row],[czas]]*24</f>
        <v>1.0000000000000004</v>
      </c>
      <c r="I2">
        <f>uczniowie[[#This Row],[Stawka za godzinę]]*uczniowie[[#This Row],[cas trwania w h]]</f>
        <v>60.000000000000028</v>
      </c>
    </row>
    <row r="3" spans="1:9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>uczniowie[[#This Row],[Godzina zakończenia]]-uczniowie[[#This Row],[Godzina rozpoczęcia]]</f>
        <v>7.2916666666666685E-2</v>
      </c>
      <c r="H3" s="3">
        <f>uczniowie[[#This Row],[czas]]*24</f>
        <v>1.7500000000000004</v>
      </c>
      <c r="I3">
        <f>uczniowie[[#This Row],[Stawka za godzinę]]*uczniowie[[#This Row],[cas trwania w h]]</f>
        <v>87.500000000000028</v>
      </c>
    </row>
    <row r="4" spans="1:9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>uczniowie[[#This Row],[Godzina zakończenia]]-uczniowie[[#This Row],[Godzina rozpoczęcia]]</f>
        <v>8.333333333333337E-2</v>
      </c>
      <c r="H4" s="3">
        <f>uczniowie[[#This Row],[czas]]*24</f>
        <v>2.0000000000000009</v>
      </c>
      <c r="I4">
        <f>uczniowie[[#This Row],[Stawka za godzinę]]*uczniowie[[#This Row],[cas trwania w h]]</f>
        <v>100.00000000000004</v>
      </c>
    </row>
    <row r="5" spans="1:9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>uczniowie[[#This Row],[Godzina zakończenia]]-uczniowie[[#This Row],[Godzina rozpoczęcia]]</f>
        <v>8.3333333333333315E-2</v>
      </c>
      <c r="H5" s="3">
        <f>uczniowie[[#This Row],[czas]]*24</f>
        <v>1.9999999999999996</v>
      </c>
      <c r="I5">
        <f>uczniowie[[#This Row],[Stawka za godzinę]]*uczniowie[[#This Row],[cas trwania w h]]</f>
        <v>79.999999999999986</v>
      </c>
    </row>
    <row r="6" spans="1:9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>uczniowie[[#This Row],[Godzina zakończenia]]-uczniowie[[#This Row],[Godzina rozpoczęcia]]</f>
        <v>4.1666666666666685E-2</v>
      </c>
      <c r="H6" s="3">
        <f>uczniowie[[#This Row],[czas]]*24</f>
        <v>1.0000000000000004</v>
      </c>
      <c r="I6">
        <f>uczniowie[[#This Row],[Stawka za godzinę]]*uczniowie[[#This Row],[cas trwania w h]]</f>
        <v>50.000000000000021</v>
      </c>
    </row>
    <row r="7" spans="1:9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>uczniowie[[#This Row],[Godzina zakończenia]]-uczniowie[[#This Row],[Godzina rozpoczęcia]]</f>
        <v>5.2083333333333315E-2</v>
      </c>
      <c r="H7" s="3">
        <f>uczniowie[[#This Row],[czas]]*24</f>
        <v>1.2499999999999996</v>
      </c>
      <c r="I7">
        <f>uczniowie[[#This Row],[Stawka za godzinę]]*uczniowie[[#This Row],[cas trwania w h]]</f>
        <v>62.499999999999979</v>
      </c>
    </row>
    <row r="8" spans="1:9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>uczniowie[[#This Row],[Godzina zakończenia]]-uczniowie[[#This Row],[Godzina rozpoczęcia]]</f>
        <v>7.2916666666666685E-2</v>
      </c>
      <c r="H8" s="3">
        <f>uczniowie[[#This Row],[czas]]*24</f>
        <v>1.7500000000000004</v>
      </c>
      <c r="I8">
        <f>uczniowie[[#This Row],[Stawka za godzinę]]*uczniowie[[#This Row],[cas trwania w h]]</f>
        <v>105.00000000000003</v>
      </c>
    </row>
    <row r="9" spans="1:9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>uczniowie[[#This Row],[Godzina zakończenia]]-uczniowie[[#This Row],[Godzina rozpoczęcia]]</f>
        <v>5.208333333333337E-2</v>
      </c>
      <c r="H9" s="3">
        <f>uczniowie[[#This Row],[czas]]*24</f>
        <v>1.2500000000000009</v>
      </c>
      <c r="I9">
        <f>uczniowie[[#This Row],[Stawka za godzinę]]*uczniowie[[#This Row],[cas trwania w h]]</f>
        <v>50.000000000000036</v>
      </c>
    </row>
    <row r="10" spans="1:9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>uczniowie[[#This Row],[Godzina zakończenia]]-uczniowie[[#This Row],[Godzina rozpoczęcia]]</f>
        <v>4.1666666666666685E-2</v>
      </c>
      <c r="H10" s="3">
        <f>uczniowie[[#This Row],[czas]]*24</f>
        <v>1.0000000000000004</v>
      </c>
      <c r="I10">
        <f>uczniowie[[#This Row],[Stawka za godzinę]]*uczniowie[[#This Row],[cas trwania w h]]</f>
        <v>60.000000000000028</v>
      </c>
    </row>
    <row r="11" spans="1:9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>uczniowie[[#This Row],[Godzina zakończenia]]-uczniowie[[#This Row],[Godzina rozpoczęcia]]</f>
        <v>6.2499999999999944E-2</v>
      </c>
      <c r="H11" s="3">
        <f>uczniowie[[#This Row],[czas]]*24</f>
        <v>1.4999999999999987</v>
      </c>
      <c r="I11">
        <f>uczniowie[[#This Row],[Stawka za godzinę]]*uczniowie[[#This Row],[cas trwania w h]]</f>
        <v>59.999999999999943</v>
      </c>
    </row>
    <row r="12" spans="1:9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>uczniowie[[#This Row],[Godzina zakończenia]]-uczniowie[[#This Row],[Godzina rozpoczęcia]]</f>
        <v>7.291666666666663E-2</v>
      </c>
      <c r="H12" s="3">
        <f>uczniowie[[#This Row],[czas]]*24</f>
        <v>1.7499999999999991</v>
      </c>
      <c r="I12">
        <f>uczniowie[[#This Row],[Stawka za godzinę]]*uczniowie[[#This Row],[cas trwania w h]]</f>
        <v>69.999999999999972</v>
      </c>
    </row>
    <row r="13" spans="1:9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>uczniowie[[#This Row],[Godzina zakończenia]]-uczniowie[[#This Row],[Godzina rozpoczęcia]]</f>
        <v>4.1666666666666685E-2</v>
      </c>
      <c r="H13" s="3">
        <f>uczniowie[[#This Row],[czas]]*24</f>
        <v>1.0000000000000004</v>
      </c>
      <c r="I13">
        <f>uczniowie[[#This Row],[Stawka za godzinę]]*uczniowie[[#This Row],[cas trwania w h]]</f>
        <v>50.000000000000021</v>
      </c>
    </row>
    <row r="14" spans="1:9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>uczniowie[[#This Row],[Godzina zakończenia]]-uczniowie[[#This Row],[Godzina rozpoczęcia]]</f>
        <v>6.25E-2</v>
      </c>
      <c r="H14" s="3">
        <f>uczniowie[[#This Row],[czas]]*24</f>
        <v>1.5</v>
      </c>
      <c r="I14">
        <f>uczniowie[[#This Row],[Stawka za godzinę]]*uczniowie[[#This Row],[cas trwania w h]]</f>
        <v>90</v>
      </c>
    </row>
    <row r="15" spans="1:9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>uczniowie[[#This Row],[Godzina zakończenia]]-uczniowie[[#This Row],[Godzina rozpoczęcia]]</f>
        <v>4.166666666666663E-2</v>
      </c>
      <c r="H15" s="3">
        <f>uczniowie[[#This Row],[czas]]*24</f>
        <v>0.99999999999999911</v>
      </c>
      <c r="I15">
        <f>uczniowie[[#This Row],[Stawka za godzinę]]*uczniowie[[#This Row],[cas trwania w h]]</f>
        <v>59.999999999999943</v>
      </c>
    </row>
    <row r="16" spans="1:9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>uczniowie[[#This Row],[Godzina zakończenia]]-uczniowie[[#This Row],[Godzina rozpoczęcia]]</f>
        <v>6.25E-2</v>
      </c>
      <c r="H16" s="3">
        <f>uczniowie[[#This Row],[czas]]*24</f>
        <v>1.5</v>
      </c>
      <c r="I16">
        <f>uczniowie[[#This Row],[Stawka za godzinę]]*uczniowie[[#This Row],[cas trwania w h]]</f>
        <v>90</v>
      </c>
    </row>
    <row r="17" spans="1:9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>uczniowie[[#This Row],[Godzina zakończenia]]-uczniowie[[#This Row],[Godzina rozpoczęcia]]</f>
        <v>6.25E-2</v>
      </c>
      <c r="H17" s="3">
        <f>uczniowie[[#This Row],[czas]]*24</f>
        <v>1.5</v>
      </c>
      <c r="I17">
        <f>uczniowie[[#This Row],[Stawka za godzinę]]*uczniowie[[#This Row],[cas trwania w h]]</f>
        <v>90</v>
      </c>
    </row>
    <row r="18" spans="1:9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>uczniowie[[#This Row],[Godzina zakończenia]]-uczniowie[[#This Row],[Godzina rozpoczęcia]]</f>
        <v>5.208333333333337E-2</v>
      </c>
      <c r="H18" s="3">
        <f>uczniowie[[#This Row],[czas]]*24</f>
        <v>1.2500000000000009</v>
      </c>
      <c r="I18">
        <f>uczniowie[[#This Row],[Stawka za godzinę]]*uczniowie[[#This Row],[cas trwania w h]]</f>
        <v>50.000000000000036</v>
      </c>
    </row>
    <row r="19" spans="1:9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>uczniowie[[#This Row],[Godzina zakończenia]]-uczniowie[[#This Row],[Godzina rozpoczęcia]]</f>
        <v>8.333333333333337E-2</v>
      </c>
      <c r="H19" s="3">
        <f>uczniowie[[#This Row],[czas]]*24</f>
        <v>2.0000000000000009</v>
      </c>
      <c r="I19">
        <f>uczniowie[[#This Row],[Stawka za godzinę]]*uczniowie[[#This Row],[cas trwania w h]]</f>
        <v>100.00000000000004</v>
      </c>
    </row>
    <row r="20" spans="1:9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>uczniowie[[#This Row],[Godzina zakończenia]]-uczniowie[[#This Row],[Godzina rozpoczęcia]]</f>
        <v>8.333333333333337E-2</v>
      </c>
      <c r="H20" s="3">
        <f>uczniowie[[#This Row],[czas]]*24</f>
        <v>2.0000000000000009</v>
      </c>
      <c r="I20">
        <f>uczniowie[[#This Row],[Stawka za godzinę]]*uczniowie[[#This Row],[cas trwania w h]]</f>
        <v>80.000000000000028</v>
      </c>
    </row>
    <row r="21" spans="1:9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>uczniowie[[#This Row],[Godzina zakończenia]]-uczniowie[[#This Row],[Godzina rozpoczęcia]]</f>
        <v>5.2083333333333259E-2</v>
      </c>
      <c r="H21" s="3">
        <f>uczniowie[[#This Row],[czas]]*24</f>
        <v>1.2499999999999982</v>
      </c>
      <c r="I21">
        <f>uczniowie[[#This Row],[Stawka za godzinę]]*uczniowie[[#This Row],[cas trwania w h]]</f>
        <v>74.999999999999886</v>
      </c>
    </row>
    <row r="22" spans="1:9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>uczniowie[[#This Row],[Godzina zakończenia]]-uczniowie[[#This Row],[Godzina rozpoczęcia]]</f>
        <v>5.2083333333333315E-2</v>
      </c>
      <c r="H22" s="3">
        <f>uczniowie[[#This Row],[czas]]*24</f>
        <v>1.2499999999999996</v>
      </c>
      <c r="I22">
        <f>uczniowie[[#This Row],[Stawka za godzinę]]*uczniowie[[#This Row],[cas trwania w h]]</f>
        <v>62.499999999999979</v>
      </c>
    </row>
    <row r="23" spans="1:9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>uczniowie[[#This Row],[Godzina zakończenia]]-uczniowie[[#This Row],[Godzina rozpoczęcia]]</f>
        <v>4.1666666666666685E-2</v>
      </c>
      <c r="H23" s="3">
        <f>uczniowie[[#This Row],[czas]]*24</f>
        <v>1.0000000000000004</v>
      </c>
      <c r="I23">
        <f>uczniowie[[#This Row],[Stawka za godzinę]]*uczniowie[[#This Row],[cas trwania w h]]</f>
        <v>40.000000000000014</v>
      </c>
    </row>
    <row r="24" spans="1:9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>uczniowie[[#This Row],[Godzina zakończenia]]-uczniowie[[#This Row],[Godzina rozpoczęcia]]</f>
        <v>5.2083333333333315E-2</v>
      </c>
      <c r="H24" s="3">
        <f>uczniowie[[#This Row],[czas]]*24</f>
        <v>1.2499999999999996</v>
      </c>
      <c r="I24">
        <f>uczniowie[[#This Row],[Stawka za godzinę]]*uczniowie[[#This Row],[cas trwania w h]]</f>
        <v>49.999999999999986</v>
      </c>
    </row>
    <row r="25" spans="1:9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>uczniowie[[#This Row],[Godzina zakończenia]]-uczniowie[[#This Row],[Godzina rozpoczęcia]]</f>
        <v>6.25E-2</v>
      </c>
      <c r="H25" s="3">
        <f>uczniowie[[#This Row],[czas]]*24</f>
        <v>1.5</v>
      </c>
      <c r="I25">
        <f>uczniowie[[#This Row],[Stawka za godzinę]]*uczniowie[[#This Row],[cas trwania w h]]</f>
        <v>75</v>
      </c>
    </row>
    <row r="26" spans="1:9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>uczniowie[[#This Row],[Godzina zakończenia]]-uczniowie[[#This Row],[Godzina rozpoczęcia]]</f>
        <v>4.1666666666666741E-2</v>
      </c>
      <c r="H26" s="3">
        <f>uczniowie[[#This Row],[czas]]*24</f>
        <v>1.0000000000000018</v>
      </c>
      <c r="I26">
        <f>uczniowie[[#This Row],[Stawka za godzinę]]*uczniowie[[#This Row],[cas trwania w h]]</f>
        <v>50.000000000000085</v>
      </c>
    </row>
    <row r="27" spans="1:9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>uczniowie[[#This Row],[Godzina zakończenia]]-uczniowie[[#This Row],[Godzina rozpoczęcia]]</f>
        <v>5.2083333333333315E-2</v>
      </c>
      <c r="H27" s="3">
        <f>uczniowie[[#This Row],[czas]]*24</f>
        <v>1.2499999999999996</v>
      </c>
      <c r="I27">
        <f>uczniowie[[#This Row],[Stawka za godzinę]]*uczniowie[[#This Row],[cas trwania w h]]</f>
        <v>62.499999999999979</v>
      </c>
    </row>
    <row r="28" spans="1:9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>uczniowie[[#This Row],[Godzina zakończenia]]-uczniowie[[#This Row],[Godzina rozpoczęcia]]</f>
        <v>5.208333333333337E-2</v>
      </c>
      <c r="H28" s="3">
        <f>uczniowie[[#This Row],[czas]]*24</f>
        <v>1.2500000000000009</v>
      </c>
      <c r="I28">
        <f>uczniowie[[#This Row],[Stawka za godzinę]]*uczniowie[[#This Row],[cas trwania w h]]</f>
        <v>75.000000000000057</v>
      </c>
    </row>
    <row r="29" spans="1:9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>uczniowie[[#This Row],[Godzina zakończenia]]-uczniowie[[#This Row],[Godzina rozpoczęcia]]</f>
        <v>7.2916666666666741E-2</v>
      </c>
      <c r="H29" s="3">
        <f>uczniowie[[#This Row],[czas]]*24</f>
        <v>1.7500000000000018</v>
      </c>
      <c r="I29">
        <f>uczniowie[[#This Row],[Stawka za godzinę]]*uczniowie[[#This Row],[cas trwania w h]]</f>
        <v>105.00000000000011</v>
      </c>
    </row>
    <row r="30" spans="1:9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>uczniowie[[#This Row],[Godzina zakończenia]]-uczniowie[[#This Row],[Godzina rozpoczęcia]]</f>
        <v>6.25E-2</v>
      </c>
      <c r="H30" s="3">
        <f>uczniowie[[#This Row],[czas]]*24</f>
        <v>1.5</v>
      </c>
      <c r="I30">
        <f>uczniowie[[#This Row],[Stawka za godzinę]]*uczniowie[[#This Row],[cas trwania w h]]</f>
        <v>75</v>
      </c>
    </row>
    <row r="31" spans="1:9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>uczniowie[[#This Row],[Godzina zakończenia]]-uczniowie[[#This Row],[Godzina rozpoczęcia]]</f>
        <v>8.3333333333333315E-2</v>
      </c>
      <c r="H31" s="3">
        <f>uczniowie[[#This Row],[czas]]*24</f>
        <v>1.9999999999999996</v>
      </c>
      <c r="I31">
        <f>uczniowie[[#This Row],[Stawka za godzinę]]*uczniowie[[#This Row],[cas trwania w h]]</f>
        <v>99.999999999999972</v>
      </c>
    </row>
    <row r="32" spans="1:9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>uczniowie[[#This Row],[Godzina zakończenia]]-uczniowie[[#This Row],[Godzina rozpoczęcia]]</f>
        <v>4.166666666666663E-2</v>
      </c>
      <c r="H32" s="3">
        <f>uczniowie[[#This Row],[czas]]*24</f>
        <v>0.99999999999999911</v>
      </c>
      <c r="I32">
        <f>uczniowie[[#This Row],[Stawka za godzinę]]*uczniowie[[#This Row],[cas trwania w h]]</f>
        <v>59.999999999999943</v>
      </c>
    </row>
    <row r="33" spans="1:9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>uczniowie[[#This Row],[Godzina zakończenia]]-uczniowie[[#This Row],[Godzina rozpoczęcia]]</f>
        <v>6.25E-2</v>
      </c>
      <c r="H33" s="3">
        <f>uczniowie[[#This Row],[czas]]*24</f>
        <v>1.5</v>
      </c>
      <c r="I33">
        <f>uczniowie[[#This Row],[Stawka za godzinę]]*uczniowie[[#This Row],[cas trwania w h]]</f>
        <v>60</v>
      </c>
    </row>
    <row r="34" spans="1:9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>uczniowie[[#This Row],[Godzina zakończenia]]-uczniowie[[#This Row],[Godzina rozpoczęcia]]</f>
        <v>8.3333333333333315E-2</v>
      </c>
      <c r="H34" s="3">
        <f>uczniowie[[#This Row],[czas]]*24</f>
        <v>1.9999999999999996</v>
      </c>
      <c r="I34">
        <f>uczniowie[[#This Row],[Stawka za godzinę]]*uczniowie[[#This Row],[cas trwania w h]]</f>
        <v>99.999999999999972</v>
      </c>
    </row>
    <row r="35" spans="1:9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>uczniowie[[#This Row],[Godzina zakończenia]]-uczniowie[[#This Row],[Godzina rozpoczęcia]]</f>
        <v>7.2916666666666685E-2</v>
      </c>
      <c r="H35" s="3">
        <f>uczniowie[[#This Row],[czas]]*24</f>
        <v>1.7500000000000004</v>
      </c>
      <c r="I35">
        <f>uczniowie[[#This Row],[Stawka za godzinę]]*uczniowie[[#This Row],[cas trwania w h]]</f>
        <v>105.00000000000003</v>
      </c>
    </row>
    <row r="36" spans="1:9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>uczniowie[[#This Row],[Godzina zakończenia]]-uczniowie[[#This Row],[Godzina rozpoczęcia]]</f>
        <v>5.2083333333333315E-2</v>
      </c>
      <c r="H36" s="3">
        <f>uczniowie[[#This Row],[czas]]*24</f>
        <v>1.2499999999999996</v>
      </c>
      <c r="I36">
        <f>uczniowie[[#This Row],[Stawka za godzinę]]*uczniowie[[#This Row],[cas trwania w h]]</f>
        <v>62.499999999999979</v>
      </c>
    </row>
    <row r="37" spans="1:9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>uczniowie[[#This Row],[Godzina zakończenia]]-uczniowie[[#This Row],[Godzina rozpoczęcia]]</f>
        <v>4.166666666666663E-2</v>
      </c>
      <c r="H37" s="3">
        <f>uczniowie[[#This Row],[czas]]*24</f>
        <v>0.99999999999999911</v>
      </c>
      <c r="I37">
        <f>uczniowie[[#This Row],[Stawka za godzinę]]*uczniowie[[#This Row],[cas trwania w h]]</f>
        <v>59.999999999999943</v>
      </c>
    </row>
    <row r="38" spans="1:9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>uczniowie[[#This Row],[Godzina zakończenia]]-uczniowie[[#This Row],[Godzina rozpoczęcia]]</f>
        <v>4.1666666666666685E-2</v>
      </c>
      <c r="H38" s="3">
        <f>uczniowie[[#This Row],[czas]]*24</f>
        <v>1.0000000000000004</v>
      </c>
      <c r="I38">
        <f>uczniowie[[#This Row],[Stawka za godzinę]]*uczniowie[[#This Row],[cas trwania w h]]</f>
        <v>40.000000000000014</v>
      </c>
    </row>
    <row r="39" spans="1:9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>uczniowie[[#This Row],[Godzina zakończenia]]-uczniowie[[#This Row],[Godzina rozpoczęcia]]</f>
        <v>4.1666666666666685E-2</v>
      </c>
      <c r="H39" s="3">
        <f>uczniowie[[#This Row],[czas]]*24</f>
        <v>1.0000000000000004</v>
      </c>
      <c r="I39">
        <f>uczniowie[[#This Row],[Stawka za godzinę]]*uczniowie[[#This Row],[cas trwania w h]]</f>
        <v>60.000000000000028</v>
      </c>
    </row>
    <row r="40" spans="1:9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>uczniowie[[#This Row],[Godzina zakończenia]]-uczniowie[[#This Row],[Godzina rozpoczęcia]]</f>
        <v>4.1666666666666685E-2</v>
      </c>
      <c r="H40" s="3">
        <f>uczniowie[[#This Row],[czas]]*24</f>
        <v>1.0000000000000004</v>
      </c>
      <c r="I40">
        <f>uczniowie[[#This Row],[Stawka za godzinę]]*uczniowie[[#This Row],[cas trwania w h]]</f>
        <v>40.000000000000014</v>
      </c>
    </row>
    <row r="41" spans="1:9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>uczniowie[[#This Row],[Godzina zakończenia]]-uczniowie[[#This Row],[Godzina rozpoczęcia]]</f>
        <v>7.2916666666666685E-2</v>
      </c>
      <c r="H41" s="3">
        <f>uczniowie[[#This Row],[czas]]*24</f>
        <v>1.7500000000000004</v>
      </c>
      <c r="I41">
        <f>uczniowie[[#This Row],[Stawka za godzinę]]*uczniowie[[#This Row],[cas trwania w h]]</f>
        <v>105.00000000000003</v>
      </c>
    </row>
    <row r="42" spans="1:9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>uczniowie[[#This Row],[Godzina zakończenia]]-uczniowie[[#This Row],[Godzina rozpoczęcia]]</f>
        <v>6.2499999999999944E-2</v>
      </c>
      <c r="H42" s="3">
        <f>uczniowie[[#This Row],[czas]]*24</f>
        <v>1.4999999999999987</v>
      </c>
      <c r="I42">
        <f>uczniowie[[#This Row],[Stawka za godzinę]]*uczniowie[[#This Row],[cas trwania w h]]</f>
        <v>89.999999999999915</v>
      </c>
    </row>
    <row r="43" spans="1:9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>uczniowie[[#This Row],[Godzina zakończenia]]-uczniowie[[#This Row],[Godzina rozpoczęcia]]</f>
        <v>7.291666666666663E-2</v>
      </c>
      <c r="H43" s="3">
        <f>uczniowie[[#This Row],[czas]]*24</f>
        <v>1.7499999999999991</v>
      </c>
      <c r="I43">
        <f>uczniowie[[#This Row],[Stawka za godzinę]]*uczniowie[[#This Row],[cas trwania w h]]</f>
        <v>69.999999999999972</v>
      </c>
    </row>
    <row r="44" spans="1:9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>uczniowie[[#This Row],[Godzina zakończenia]]-uczniowie[[#This Row],[Godzina rozpoczęcia]]</f>
        <v>7.2916666666666741E-2</v>
      </c>
      <c r="H44" s="3">
        <f>uczniowie[[#This Row],[czas]]*24</f>
        <v>1.7500000000000018</v>
      </c>
      <c r="I44">
        <f>uczniowie[[#This Row],[Stawka za godzinę]]*uczniowie[[#This Row],[cas trwania w h]]</f>
        <v>105.00000000000011</v>
      </c>
    </row>
    <row r="45" spans="1:9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>uczniowie[[#This Row],[Godzina zakończenia]]-uczniowie[[#This Row],[Godzina rozpoczęcia]]</f>
        <v>6.25E-2</v>
      </c>
      <c r="H45" s="3">
        <f>uczniowie[[#This Row],[czas]]*24</f>
        <v>1.5</v>
      </c>
      <c r="I45">
        <f>uczniowie[[#This Row],[Stawka za godzinę]]*uczniowie[[#This Row],[cas trwania w h]]</f>
        <v>90</v>
      </c>
    </row>
    <row r="46" spans="1:9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>uczniowie[[#This Row],[Godzina zakończenia]]-uczniowie[[#This Row],[Godzina rozpoczęcia]]</f>
        <v>4.1666666666666685E-2</v>
      </c>
      <c r="H46" s="3">
        <f>uczniowie[[#This Row],[czas]]*24</f>
        <v>1.0000000000000004</v>
      </c>
      <c r="I46">
        <f>uczniowie[[#This Row],[Stawka za godzinę]]*uczniowie[[#This Row],[cas trwania w h]]</f>
        <v>50.000000000000021</v>
      </c>
    </row>
    <row r="47" spans="1:9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>uczniowie[[#This Row],[Godzina zakończenia]]-uczniowie[[#This Row],[Godzina rozpoczęcia]]</f>
        <v>8.3333333333333315E-2</v>
      </c>
      <c r="H47" s="3">
        <f>uczniowie[[#This Row],[czas]]*24</f>
        <v>1.9999999999999996</v>
      </c>
      <c r="I47">
        <f>uczniowie[[#This Row],[Stawka za godzinę]]*uczniowie[[#This Row],[cas trwania w h]]</f>
        <v>99.999999999999972</v>
      </c>
    </row>
    <row r="48" spans="1:9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>uczniowie[[#This Row],[Godzina zakończenia]]-uczniowie[[#This Row],[Godzina rozpoczęcia]]</f>
        <v>6.25E-2</v>
      </c>
      <c r="H48" s="3">
        <f>uczniowie[[#This Row],[czas]]*24</f>
        <v>1.5</v>
      </c>
      <c r="I48">
        <f>uczniowie[[#This Row],[Stawka za godzinę]]*uczniowie[[#This Row],[cas trwania w h]]</f>
        <v>90</v>
      </c>
    </row>
    <row r="49" spans="1:9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>uczniowie[[#This Row],[Godzina zakończenia]]-uczniowie[[#This Row],[Godzina rozpoczęcia]]</f>
        <v>6.25E-2</v>
      </c>
      <c r="H49" s="3">
        <f>uczniowie[[#This Row],[czas]]*24</f>
        <v>1.5</v>
      </c>
      <c r="I49">
        <f>uczniowie[[#This Row],[Stawka za godzinę]]*uczniowie[[#This Row],[cas trwania w h]]</f>
        <v>90</v>
      </c>
    </row>
    <row r="50" spans="1:9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>uczniowie[[#This Row],[Godzina zakończenia]]-uczniowie[[#This Row],[Godzina rozpoczęcia]]</f>
        <v>7.2916666666666685E-2</v>
      </c>
      <c r="H50" s="3">
        <f>uczniowie[[#This Row],[czas]]*24</f>
        <v>1.7500000000000004</v>
      </c>
      <c r="I50">
        <f>uczniowie[[#This Row],[Stawka za godzinę]]*uczniowie[[#This Row],[cas trwania w h]]</f>
        <v>87.500000000000028</v>
      </c>
    </row>
    <row r="51" spans="1:9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>uczniowie[[#This Row],[Godzina zakończenia]]-uczniowie[[#This Row],[Godzina rozpoczęcia]]</f>
        <v>7.2916666666666741E-2</v>
      </c>
      <c r="H51" s="3">
        <f>uczniowie[[#This Row],[czas]]*24</f>
        <v>1.7500000000000018</v>
      </c>
      <c r="I51">
        <f>uczniowie[[#This Row],[Stawka za godzinę]]*uczniowie[[#This Row],[cas trwania w h]]</f>
        <v>70.000000000000071</v>
      </c>
    </row>
    <row r="52" spans="1:9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>uczniowie[[#This Row],[Godzina zakończenia]]-uczniowie[[#This Row],[Godzina rozpoczęcia]]</f>
        <v>6.25E-2</v>
      </c>
      <c r="H52" s="3">
        <f>uczniowie[[#This Row],[czas]]*24</f>
        <v>1.5</v>
      </c>
      <c r="I52">
        <f>uczniowie[[#This Row],[Stawka za godzinę]]*uczniowie[[#This Row],[cas trwania w h]]</f>
        <v>90</v>
      </c>
    </row>
    <row r="53" spans="1:9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>uczniowie[[#This Row],[Godzina zakończenia]]-uczniowie[[#This Row],[Godzina rozpoczęcia]]</f>
        <v>4.166666666666663E-2</v>
      </c>
      <c r="H53" s="3">
        <f>uczniowie[[#This Row],[czas]]*24</f>
        <v>0.99999999999999911</v>
      </c>
      <c r="I53">
        <f>uczniowie[[#This Row],[Stawka za godzinę]]*uczniowie[[#This Row],[cas trwania w h]]</f>
        <v>49.999999999999957</v>
      </c>
    </row>
    <row r="54" spans="1:9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>uczniowie[[#This Row],[Godzina zakończenia]]-uczniowie[[#This Row],[Godzina rozpoczęcia]]</f>
        <v>4.1666666666666685E-2</v>
      </c>
      <c r="H54" s="3">
        <f>uczniowie[[#This Row],[czas]]*24</f>
        <v>1.0000000000000004</v>
      </c>
      <c r="I54">
        <f>uczniowie[[#This Row],[Stawka za godzinę]]*uczniowie[[#This Row],[cas trwania w h]]</f>
        <v>60.000000000000028</v>
      </c>
    </row>
    <row r="55" spans="1:9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>uczniowie[[#This Row],[Godzina zakończenia]]-uczniowie[[#This Row],[Godzina rozpoczęcia]]</f>
        <v>6.2499999999999944E-2</v>
      </c>
      <c r="H55" s="3">
        <f>uczniowie[[#This Row],[czas]]*24</f>
        <v>1.4999999999999987</v>
      </c>
      <c r="I55">
        <f>uczniowie[[#This Row],[Stawka za godzinę]]*uczniowie[[#This Row],[cas trwania w h]]</f>
        <v>89.999999999999915</v>
      </c>
    </row>
    <row r="56" spans="1:9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>uczniowie[[#This Row],[Godzina zakończenia]]-uczniowie[[#This Row],[Godzina rozpoczęcia]]</f>
        <v>5.2083333333333315E-2</v>
      </c>
      <c r="H56" s="3">
        <f>uczniowie[[#This Row],[czas]]*24</f>
        <v>1.2499999999999996</v>
      </c>
      <c r="I56">
        <f>uczniowie[[#This Row],[Stawka za godzinę]]*uczniowie[[#This Row],[cas trwania w h]]</f>
        <v>49.999999999999986</v>
      </c>
    </row>
    <row r="57" spans="1:9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>uczniowie[[#This Row],[Godzina zakończenia]]-uczniowie[[#This Row],[Godzina rozpoczęcia]]</f>
        <v>5.208333333333337E-2</v>
      </c>
      <c r="H57" s="3">
        <f>uczniowie[[#This Row],[czas]]*24</f>
        <v>1.2500000000000009</v>
      </c>
      <c r="I57">
        <f>uczniowie[[#This Row],[Stawka za godzinę]]*uczniowie[[#This Row],[cas trwania w h]]</f>
        <v>50.000000000000036</v>
      </c>
    </row>
    <row r="58" spans="1:9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>uczniowie[[#This Row],[Godzina zakończenia]]-uczniowie[[#This Row],[Godzina rozpoczęcia]]</f>
        <v>4.1666666666666685E-2</v>
      </c>
      <c r="H58" s="3">
        <f>uczniowie[[#This Row],[czas]]*24</f>
        <v>1.0000000000000004</v>
      </c>
      <c r="I58">
        <f>uczniowie[[#This Row],[Stawka za godzinę]]*uczniowie[[#This Row],[cas trwania w h]]</f>
        <v>40.000000000000014</v>
      </c>
    </row>
    <row r="59" spans="1:9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>uczniowie[[#This Row],[Godzina zakończenia]]-uczniowie[[#This Row],[Godzina rozpoczęcia]]</f>
        <v>5.2083333333333315E-2</v>
      </c>
      <c r="H59" s="3">
        <f>uczniowie[[#This Row],[czas]]*24</f>
        <v>1.2499999999999996</v>
      </c>
      <c r="I59">
        <f>uczniowie[[#This Row],[Stawka za godzinę]]*uczniowie[[#This Row],[cas trwania w h]]</f>
        <v>74.999999999999972</v>
      </c>
    </row>
    <row r="60" spans="1:9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>uczniowie[[#This Row],[Godzina zakończenia]]-uczniowie[[#This Row],[Godzina rozpoczęcia]]</f>
        <v>4.166666666666663E-2</v>
      </c>
      <c r="H60" s="3">
        <f>uczniowie[[#This Row],[czas]]*24</f>
        <v>0.99999999999999911</v>
      </c>
      <c r="I60">
        <f>uczniowie[[#This Row],[Stawka za godzinę]]*uczniowie[[#This Row],[cas trwania w h]]</f>
        <v>59.999999999999943</v>
      </c>
    </row>
    <row r="61" spans="1:9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>uczniowie[[#This Row],[Godzina zakończenia]]-uczniowie[[#This Row],[Godzina rozpoczęcia]]</f>
        <v>4.1666666666666685E-2</v>
      </c>
      <c r="H61" s="3">
        <f>uczniowie[[#This Row],[czas]]*24</f>
        <v>1.0000000000000004</v>
      </c>
      <c r="I61">
        <f>uczniowie[[#This Row],[Stawka za godzinę]]*uczniowie[[#This Row],[cas trwania w h]]</f>
        <v>40.000000000000014</v>
      </c>
    </row>
    <row r="62" spans="1:9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>uczniowie[[#This Row],[Godzina zakończenia]]-uczniowie[[#This Row],[Godzina rozpoczęcia]]</f>
        <v>6.2500000000000056E-2</v>
      </c>
      <c r="H62" s="3">
        <f>uczniowie[[#This Row],[czas]]*24</f>
        <v>1.5000000000000013</v>
      </c>
      <c r="I62">
        <f>uczniowie[[#This Row],[Stawka za godzinę]]*uczniowie[[#This Row],[cas trwania w h]]</f>
        <v>90.000000000000085</v>
      </c>
    </row>
    <row r="63" spans="1:9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>uczniowie[[#This Row],[Godzina zakończenia]]-uczniowie[[#This Row],[Godzina rozpoczęcia]]</f>
        <v>4.166666666666663E-2</v>
      </c>
      <c r="H63" s="3">
        <f>uczniowie[[#This Row],[czas]]*24</f>
        <v>0.99999999999999911</v>
      </c>
      <c r="I63">
        <f>uczniowie[[#This Row],[Stawka za godzinę]]*uczniowie[[#This Row],[cas trwania w h]]</f>
        <v>59.999999999999943</v>
      </c>
    </row>
    <row r="64" spans="1:9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>uczniowie[[#This Row],[Godzina zakończenia]]-uczniowie[[#This Row],[Godzina rozpoczęcia]]</f>
        <v>5.208333333333337E-2</v>
      </c>
      <c r="H64" s="3">
        <f>uczniowie[[#This Row],[czas]]*24</f>
        <v>1.2500000000000009</v>
      </c>
      <c r="I64">
        <f>uczniowie[[#This Row],[Stawka za godzinę]]*uczniowie[[#This Row],[cas trwania w h]]</f>
        <v>75.000000000000057</v>
      </c>
    </row>
    <row r="65" spans="1:9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>uczniowie[[#This Row],[Godzina zakończenia]]-uczniowie[[#This Row],[Godzina rozpoczęcia]]</f>
        <v>6.25E-2</v>
      </c>
      <c r="H65" s="3">
        <f>uczniowie[[#This Row],[czas]]*24</f>
        <v>1.5</v>
      </c>
      <c r="I65">
        <f>uczniowie[[#This Row],[Stawka za godzinę]]*uczniowie[[#This Row],[cas trwania w h]]</f>
        <v>90</v>
      </c>
    </row>
    <row r="66" spans="1:9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>uczniowie[[#This Row],[Godzina zakończenia]]-uczniowie[[#This Row],[Godzina rozpoczęcia]]</f>
        <v>8.3333333333333315E-2</v>
      </c>
      <c r="H66" s="3">
        <f>uczniowie[[#This Row],[czas]]*24</f>
        <v>1.9999999999999996</v>
      </c>
      <c r="I66">
        <f>uczniowie[[#This Row],[Stawka za godzinę]]*uczniowie[[#This Row],[cas trwania w h]]</f>
        <v>79.999999999999986</v>
      </c>
    </row>
    <row r="67" spans="1:9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>uczniowie[[#This Row],[Godzina zakończenia]]-uczniowie[[#This Row],[Godzina rozpoczęcia]]</f>
        <v>6.25E-2</v>
      </c>
      <c r="H67" s="3">
        <f>uczniowie[[#This Row],[czas]]*24</f>
        <v>1.5</v>
      </c>
      <c r="I67">
        <f>uczniowie[[#This Row],[Stawka za godzinę]]*uczniowie[[#This Row],[cas trwania w h]]</f>
        <v>60</v>
      </c>
    </row>
    <row r="68" spans="1:9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>uczniowie[[#This Row],[Godzina zakończenia]]-uczniowie[[#This Row],[Godzina rozpoczęcia]]</f>
        <v>7.291666666666663E-2</v>
      </c>
      <c r="H68" s="3">
        <f>uczniowie[[#This Row],[czas]]*24</f>
        <v>1.7499999999999991</v>
      </c>
      <c r="I68">
        <f>uczniowie[[#This Row],[Stawka za godzinę]]*uczniowie[[#This Row],[cas trwania w h]]</f>
        <v>87.499999999999957</v>
      </c>
    </row>
    <row r="69" spans="1:9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>uczniowie[[#This Row],[Godzina zakończenia]]-uczniowie[[#This Row],[Godzina rozpoczęcia]]</f>
        <v>8.333333333333337E-2</v>
      </c>
      <c r="H69" s="3">
        <f>uczniowie[[#This Row],[czas]]*24</f>
        <v>2.0000000000000009</v>
      </c>
      <c r="I69">
        <f>uczniowie[[#This Row],[Stawka za godzinę]]*uczniowie[[#This Row],[cas trwania w h]]</f>
        <v>80.000000000000028</v>
      </c>
    </row>
    <row r="70" spans="1:9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>uczniowie[[#This Row],[Godzina zakończenia]]-uczniowie[[#This Row],[Godzina rozpoczęcia]]</f>
        <v>5.2083333333333315E-2</v>
      </c>
      <c r="H70" s="3">
        <f>uczniowie[[#This Row],[czas]]*24</f>
        <v>1.2499999999999996</v>
      </c>
      <c r="I70">
        <f>uczniowie[[#This Row],[Stawka za godzinę]]*uczniowie[[#This Row],[cas trwania w h]]</f>
        <v>49.999999999999986</v>
      </c>
    </row>
    <row r="71" spans="1:9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>uczniowie[[#This Row],[Godzina zakończenia]]-uczniowie[[#This Row],[Godzina rozpoczęcia]]</f>
        <v>5.2083333333333315E-2</v>
      </c>
      <c r="H71" s="3">
        <f>uczniowie[[#This Row],[czas]]*24</f>
        <v>1.2499999999999996</v>
      </c>
      <c r="I71">
        <f>uczniowie[[#This Row],[Stawka za godzinę]]*uczniowie[[#This Row],[cas trwania w h]]</f>
        <v>62.499999999999979</v>
      </c>
    </row>
    <row r="72" spans="1:9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>uczniowie[[#This Row],[Godzina zakończenia]]-uczniowie[[#This Row],[Godzina rozpoczęcia]]</f>
        <v>8.333333333333337E-2</v>
      </c>
      <c r="H72" s="3">
        <f>uczniowie[[#This Row],[czas]]*24</f>
        <v>2.0000000000000009</v>
      </c>
      <c r="I72">
        <f>uczniowie[[#This Row],[Stawka za godzinę]]*uczniowie[[#This Row],[cas trwania w h]]</f>
        <v>80.000000000000028</v>
      </c>
    </row>
    <row r="73" spans="1:9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>uczniowie[[#This Row],[Godzina zakończenia]]-uczniowie[[#This Row],[Godzina rozpoczęcia]]</f>
        <v>8.3333333333333315E-2</v>
      </c>
      <c r="H73" s="3">
        <f>uczniowie[[#This Row],[czas]]*24</f>
        <v>1.9999999999999996</v>
      </c>
      <c r="I73">
        <f>uczniowie[[#This Row],[Stawka za godzinę]]*uczniowie[[#This Row],[cas trwania w h]]</f>
        <v>79.999999999999986</v>
      </c>
    </row>
    <row r="74" spans="1:9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>uczniowie[[#This Row],[Godzina zakończenia]]-uczniowie[[#This Row],[Godzina rozpoczęcia]]</f>
        <v>7.2916666666666685E-2</v>
      </c>
      <c r="H74" s="3">
        <f>uczniowie[[#This Row],[czas]]*24</f>
        <v>1.7500000000000004</v>
      </c>
      <c r="I74">
        <f>uczniowie[[#This Row],[Stawka za godzinę]]*uczniowie[[#This Row],[cas trwania w h]]</f>
        <v>105.00000000000003</v>
      </c>
    </row>
    <row r="75" spans="1:9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>uczniowie[[#This Row],[Godzina zakończenia]]-uczniowie[[#This Row],[Godzina rozpoczęcia]]</f>
        <v>6.25E-2</v>
      </c>
      <c r="H75" s="3">
        <f>uczniowie[[#This Row],[czas]]*24</f>
        <v>1.5</v>
      </c>
      <c r="I75">
        <f>uczniowie[[#This Row],[Stawka za godzinę]]*uczniowie[[#This Row],[cas trwania w h]]</f>
        <v>90</v>
      </c>
    </row>
    <row r="76" spans="1:9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>uczniowie[[#This Row],[Godzina zakończenia]]-uczniowie[[#This Row],[Godzina rozpoczęcia]]</f>
        <v>8.3333333333333259E-2</v>
      </c>
      <c r="H76" s="3">
        <f>uczniowie[[#This Row],[czas]]*24</f>
        <v>1.9999999999999982</v>
      </c>
      <c r="I76">
        <f>uczniowie[[#This Row],[Stawka za godzinę]]*uczniowie[[#This Row],[cas trwania w h]]</f>
        <v>99.999999999999915</v>
      </c>
    </row>
    <row r="77" spans="1:9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>uczniowie[[#This Row],[Godzina zakończenia]]-uczniowie[[#This Row],[Godzina rozpoczęcia]]</f>
        <v>4.1666666666666685E-2</v>
      </c>
      <c r="H77" s="3">
        <f>uczniowie[[#This Row],[czas]]*24</f>
        <v>1.0000000000000004</v>
      </c>
      <c r="I77">
        <f>uczniowie[[#This Row],[Stawka za godzinę]]*uczniowie[[#This Row],[cas trwania w h]]</f>
        <v>60.000000000000028</v>
      </c>
    </row>
    <row r="78" spans="1:9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>uczniowie[[#This Row],[Godzina zakończenia]]-uczniowie[[#This Row],[Godzina rozpoczęcia]]</f>
        <v>5.2083333333333315E-2</v>
      </c>
      <c r="H78" s="3">
        <f>uczniowie[[#This Row],[czas]]*24</f>
        <v>1.2499999999999996</v>
      </c>
      <c r="I78">
        <f>uczniowie[[#This Row],[Stawka za godzinę]]*uczniowie[[#This Row],[cas trwania w h]]</f>
        <v>49.999999999999986</v>
      </c>
    </row>
    <row r="79" spans="1:9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>uczniowie[[#This Row],[Godzina zakończenia]]-uczniowie[[#This Row],[Godzina rozpoczęcia]]</f>
        <v>7.2916666666666685E-2</v>
      </c>
      <c r="H79" s="3">
        <f>uczniowie[[#This Row],[czas]]*24</f>
        <v>1.7500000000000004</v>
      </c>
      <c r="I79">
        <f>uczniowie[[#This Row],[Stawka za godzinę]]*uczniowie[[#This Row],[cas trwania w h]]</f>
        <v>87.500000000000028</v>
      </c>
    </row>
    <row r="80" spans="1:9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>uczniowie[[#This Row],[Godzina zakończenia]]-uczniowie[[#This Row],[Godzina rozpoczęcia]]</f>
        <v>4.166666666666663E-2</v>
      </c>
      <c r="H80" s="3">
        <f>uczniowie[[#This Row],[czas]]*24</f>
        <v>0.99999999999999911</v>
      </c>
      <c r="I80">
        <f>uczniowie[[#This Row],[Stawka za godzinę]]*uczniowie[[#This Row],[cas trwania w h]]</f>
        <v>59.999999999999943</v>
      </c>
    </row>
    <row r="81" spans="1:9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>uczniowie[[#This Row],[Godzina zakończenia]]-uczniowie[[#This Row],[Godzina rozpoczęcia]]</f>
        <v>7.2916666666666741E-2</v>
      </c>
      <c r="H81" s="3">
        <f>uczniowie[[#This Row],[czas]]*24</f>
        <v>1.7500000000000018</v>
      </c>
      <c r="I81">
        <f>uczniowie[[#This Row],[Stawka za godzinę]]*uczniowie[[#This Row],[cas trwania w h]]</f>
        <v>70.000000000000071</v>
      </c>
    </row>
    <row r="82" spans="1:9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>uczniowie[[#This Row],[Godzina zakończenia]]-uczniowie[[#This Row],[Godzina rozpoczęcia]]</f>
        <v>6.25E-2</v>
      </c>
      <c r="H82" s="3">
        <f>uczniowie[[#This Row],[czas]]*24</f>
        <v>1.5</v>
      </c>
      <c r="I82">
        <f>uczniowie[[#This Row],[Stawka za godzinę]]*uczniowie[[#This Row],[cas trwania w h]]</f>
        <v>75</v>
      </c>
    </row>
    <row r="83" spans="1:9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>uczniowie[[#This Row],[Godzina zakończenia]]-uczniowie[[#This Row],[Godzina rozpoczęcia]]</f>
        <v>4.1666666666666685E-2</v>
      </c>
      <c r="H83" s="3">
        <f>uczniowie[[#This Row],[czas]]*24</f>
        <v>1.0000000000000004</v>
      </c>
      <c r="I83">
        <f>uczniowie[[#This Row],[Stawka za godzinę]]*uczniowie[[#This Row],[cas trwania w h]]</f>
        <v>50.000000000000021</v>
      </c>
    </row>
    <row r="84" spans="1:9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>uczniowie[[#This Row],[Godzina zakończenia]]-uczniowie[[#This Row],[Godzina rozpoczęcia]]</f>
        <v>8.3333333333333315E-2</v>
      </c>
      <c r="H84" s="3">
        <f>uczniowie[[#This Row],[czas]]*24</f>
        <v>1.9999999999999996</v>
      </c>
      <c r="I84">
        <f>uczniowie[[#This Row],[Stawka za godzinę]]*uczniowie[[#This Row],[cas trwania w h]]</f>
        <v>79.999999999999986</v>
      </c>
    </row>
    <row r="85" spans="1:9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>uczniowie[[#This Row],[Godzina zakończenia]]-uczniowie[[#This Row],[Godzina rozpoczęcia]]</f>
        <v>4.166666666666663E-2</v>
      </c>
      <c r="H85" s="3">
        <f>uczniowie[[#This Row],[czas]]*24</f>
        <v>0.99999999999999911</v>
      </c>
      <c r="I85">
        <f>uczniowie[[#This Row],[Stawka za godzinę]]*uczniowie[[#This Row],[cas trwania w h]]</f>
        <v>39.999999999999964</v>
      </c>
    </row>
    <row r="86" spans="1:9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>uczniowie[[#This Row],[Godzina zakończenia]]-uczniowie[[#This Row],[Godzina rozpoczęcia]]</f>
        <v>4.166666666666663E-2</v>
      </c>
      <c r="H86" s="3">
        <f>uczniowie[[#This Row],[czas]]*24</f>
        <v>0.99999999999999911</v>
      </c>
      <c r="I86">
        <f>uczniowie[[#This Row],[Stawka za godzinę]]*uczniowie[[#This Row],[cas trwania w h]]</f>
        <v>49.999999999999957</v>
      </c>
    </row>
    <row r="87" spans="1:9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>uczniowie[[#This Row],[Godzina zakończenia]]-uczniowie[[#This Row],[Godzina rozpoczęcia]]</f>
        <v>4.1666666666666741E-2</v>
      </c>
      <c r="H87" s="3">
        <f>uczniowie[[#This Row],[czas]]*24</f>
        <v>1.0000000000000018</v>
      </c>
      <c r="I87">
        <f>uczniowie[[#This Row],[Stawka za godzinę]]*uczniowie[[#This Row],[cas trwania w h]]</f>
        <v>50.000000000000085</v>
      </c>
    </row>
    <row r="88" spans="1:9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>uczniowie[[#This Row],[Godzina zakończenia]]-uczniowie[[#This Row],[Godzina rozpoczęcia]]</f>
        <v>6.25E-2</v>
      </c>
      <c r="H88" s="3">
        <f>uczniowie[[#This Row],[czas]]*24</f>
        <v>1.5</v>
      </c>
      <c r="I88">
        <f>uczniowie[[#This Row],[Stawka za godzinę]]*uczniowie[[#This Row],[cas trwania w h]]</f>
        <v>60</v>
      </c>
    </row>
    <row r="89" spans="1:9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>uczniowie[[#This Row],[Godzina zakończenia]]-uczniowie[[#This Row],[Godzina rozpoczęcia]]</f>
        <v>5.2083333333333315E-2</v>
      </c>
      <c r="H89" s="3">
        <f>uczniowie[[#This Row],[czas]]*24</f>
        <v>1.2499999999999996</v>
      </c>
      <c r="I89">
        <f>uczniowie[[#This Row],[Stawka za godzinę]]*uczniowie[[#This Row],[cas trwania w h]]</f>
        <v>49.999999999999986</v>
      </c>
    </row>
    <row r="90" spans="1:9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>uczniowie[[#This Row],[Godzina zakończenia]]-uczniowie[[#This Row],[Godzina rozpoczęcia]]</f>
        <v>4.166666666666663E-2</v>
      </c>
      <c r="H90" s="3">
        <f>uczniowie[[#This Row],[czas]]*24</f>
        <v>0.99999999999999911</v>
      </c>
      <c r="I90">
        <f>uczniowie[[#This Row],[Stawka za godzinę]]*uczniowie[[#This Row],[cas trwania w h]]</f>
        <v>39.999999999999964</v>
      </c>
    </row>
    <row r="91" spans="1:9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>uczniowie[[#This Row],[Godzina zakończenia]]-uczniowie[[#This Row],[Godzina rozpoczęcia]]</f>
        <v>6.25E-2</v>
      </c>
      <c r="H91" s="3">
        <f>uczniowie[[#This Row],[czas]]*24</f>
        <v>1.5</v>
      </c>
      <c r="I91">
        <f>uczniowie[[#This Row],[Stawka za godzinę]]*uczniowie[[#This Row],[cas trwania w h]]</f>
        <v>90</v>
      </c>
    </row>
    <row r="92" spans="1:9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>uczniowie[[#This Row],[Godzina zakończenia]]-uczniowie[[#This Row],[Godzina rozpoczęcia]]</f>
        <v>6.25E-2</v>
      </c>
      <c r="H92" s="3">
        <f>uczniowie[[#This Row],[czas]]*24</f>
        <v>1.5</v>
      </c>
      <c r="I92">
        <f>uczniowie[[#This Row],[Stawka za godzinę]]*uczniowie[[#This Row],[cas trwania w h]]</f>
        <v>90</v>
      </c>
    </row>
    <row r="93" spans="1:9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>uczniowie[[#This Row],[Godzina zakończenia]]-uczniowie[[#This Row],[Godzina rozpoczęcia]]</f>
        <v>5.2083333333333315E-2</v>
      </c>
      <c r="H93" s="3">
        <f>uczniowie[[#This Row],[czas]]*24</f>
        <v>1.2499999999999996</v>
      </c>
      <c r="I93">
        <f>uczniowie[[#This Row],[Stawka za godzinę]]*uczniowie[[#This Row],[cas trwania w h]]</f>
        <v>74.999999999999972</v>
      </c>
    </row>
    <row r="94" spans="1:9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>uczniowie[[#This Row],[Godzina zakończenia]]-uczniowie[[#This Row],[Godzina rozpoczęcia]]</f>
        <v>4.1666666666666685E-2</v>
      </c>
      <c r="H94" s="3">
        <f>uczniowie[[#This Row],[czas]]*24</f>
        <v>1.0000000000000004</v>
      </c>
      <c r="I94">
        <f>uczniowie[[#This Row],[Stawka za godzinę]]*uczniowie[[#This Row],[cas trwania w h]]</f>
        <v>60.000000000000028</v>
      </c>
    </row>
    <row r="95" spans="1:9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>uczniowie[[#This Row],[Godzina zakończenia]]-uczniowie[[#This Row],[Godzina rozpoczęcia]]</f>
        <v>7.2916666666666685E-2</v>
      </c>
      <c r="H95" s="3">
        <f>uczniowie[[#This Row],[czas]]*24</f>
        <v>1.7500000000000004</v>
      </c>
      <c r="I95">
        <f>uczniowie[[#This Row],[Stawka za godzinę]]*uczniowie[[#This Row],[cas trwania w h]]</f>
        <v>70.000000000000014</v>
      </c>
    </row>
    <row r="96" spans="1:9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>uczniowie[[#This Row],[Godzina zakończenia]]-uczniowie[[#This Row],[Godzina rozpoczęcia]]</f>
        <v>8.333333333333337E-2</v>
      </c>
      <c r="H96" s="3">
        <f>uczniowie[[#This Row],[czas]]*24</f>
        <v>2.0000000000000009</v>
      </c>
      <c r="I96">
        <f>uczniowie[[#This Row],[Stawka za godzinę]]*uczniowie[[#This Row],[cas trwania w h]]</f>
        <v>80.000000000000028</v>
      </c>
    </row>
    <row r="97" spans="1:9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>uczniowie[[#This Row],[Godzina zakończenia]]-uczniowie[[#This Row],[Godzina rozpoczęcia]]</f>
        <v>4.166666666666663E-2</v>
      </c>
      <c r="H97" s="3">
        <f>uczniowie[[#This Row],[czas]]*24</f>
        <v>0.99999999999999911</v>
      </c>
      <c r="I97">
        <f>uczniowie[[#This Row],[Stawka za godzinę]]*uczniowie[[#This Row],[cas trwania w h]]</f>
        <v>59.999999999999943</v>
      </c>
    </row>
    <row r="98" spans="1:9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>uczniowie[[#This Row],[Godzina zakończenia]]-uczniowie[[#This Row],[Godzina rozpoczęcia]]</f>
        <v>6.25E-2</v>
      </c>
      <c r="H98" s="3">
        <f>uczniowie[[#This Row],[czas]]*24</f>
        <v>1.5</v>
      </c>
      <c r="I98">
        <f>uczniowie[[#This Row],[Stawka za godzinę]]*uczniowie[[#This Row],[cas trwania w h]]</f>
        <v>90</v>
      </c>
    </row>
    <row r="99" spans="1:9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>uczniowie[[#This Row],[Godzina zakończenia]]-uczniowie[[#This Row],[Godzina rozpoczęcia]]</f>
        <v>5.2083333333333315E-2</v>
      </c>
      <c r="H99" s="3">
        <f>uczniowie[[#This Row],[czas]]*24</f>
        <v>1.2499999999999996</v>
      </c>
      <c r="I99">
        <f>uczniowie[[#This Row],[Stawka za godzinę]]*uczniowie[[#This Row],[cas trwania w h]]</f>
        <v>49.999999999999986</v>
      </c>
    </row>
    <row r="100" spans="1:9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>uczniowie[[#This Row],[Godzina zakończenia]]-uczniowie[[#This Row],[Godzina rozpoczęcia]]</f>
        <v>4.1666666666666685E-2</v>
      </c>
      <c r="H100" s="3">
        <f>uczniowie[[#This Row],[czas]]*24</f>
        <v>1.0000000000000004</v>
      </c>
      <c r="I100">
        <f>uczniowie[[#This Row],[Stawka za godzinę]]*uczniowie[[#This Row],[cas trwania w h]]</f>
        <v>50.000000000000021</v>
      </c>
    </row>
    <row r="101" spans="1:9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>uczniowie[[#This Row],[Godzina zakończenia]]-uczniowie[[#This Row],[Godzina rozpoczęcia]]</f>
        <v>4.1666666666666685E-2</v>
      </c>
      <c r="H101" s="3">
        <f>uczniowie[[#This Row],[czas]]*24</f>
        <v>1.0000000000000004</v>
      </c>
      <c r="I101">
        <f>uczniowie[[#This Row],[Stawka za godzinę]]*uczniowie[[#This Row],[cas trwania w h]]</f>
        <v>60.000000000000028</v>
      </c>
    </row>
    <row r="102" spans="1:9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>uczniowie[[#This Row],[Godzina zakończenia]]-uczniowie[[#This Row],[Godzina rozpoczęcia]]</f>
        <v>8.3333333333333315E-2</v>
      </c>
      <c r="H102" s="3">
        <f>uczniowie[[#This Row],[czas]]*24</f>
        <v>1.9999999999999996</v>
      </c>
      <c r="I102">
        <f>uczniowie[[#This Row],[Stawka za godzinę]]*uczniowie[[#This Row],[cas trwania w h]]</f>
        <v>119.99999999999997</v>
      </c>
    </row>
    <row r="103" spans="1:9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>uczniowie[[#This Row],[Godzina zakończenia]]-uczniowie[[#This Row],[Godzina rozpoczęcia]]</f>
        <v>7.2916666666666685E-2</v>
      </c>
      <c r="H103" s="3">
        <f>uczniowie[[#This Row],[czas]]*24</f>
        <v>1.7500000000000004</v>
      </c>
      <c r="I103">
        <f>uczniowie[[#This Row],[Stawka za godzinę]]*uczniowie[[#This Row],[cas trwania w h]]</f>
        <v>87.500000000000028</v>
      </c>
    </row>
    <row r="104" spans="1:9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>uczniowie[[#This Row],[Godzina zakończenia]]-uczniowie[[#This Row],[Godzina rozpoczęcia]]</f>
        <v>6.2499999999999944E-2</v>
      </c>
      <c r="H104" s="3">
        <f>uczniowie[[#This Row],[czas]]*24</f>
        <v>1.4999999999999987</v>
      </c>
      <c r="I104">
        <f>uczniowie[[#This Row],[Stawka za godzinę]]*uczniowie[[#This Row],[cas trwania w h]]</f>
        <v>59.999999999999943</v>
      </c>
    </row>
    <row r="105" spans="1:9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>uczniowie[[#This Row],[Godzina zakończenia]]-uczniowie[[#This Row],[Godzina rozpoczęcia]]</f>
        <v>4.1666666666666741E-2</v>
      </c>
      <c r="H105" s="3">
        <f>uczniowie[[#This Row],[czas]]*24</f>
        <v>1.0000000000000018</v>
      </c>
      <c r="I105">
        <f>uczniowie[[#This Row],[Stawka za godzinę]]*uczniowie[[#This Row],[cas trwania w h]]</f>
        <v>50.000000000000085</v>
      </c>
    </row>
    <row r="106" spans="1:9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>uczniowie[[#This Row],[Godzina zakończenia]]-uczniowie[[#This Row],[Godzina rozpoczęcia]]</f>
        <v>6.25E-2</v>
      </c>
      <c r="H106" s="3">
        <f>uczniowie[[#This Row],[czas]]*24</f>
        <v>1.5</v>
      </c>
      <c r="I106">
        <f>uczniowie[[#This Row],[Stawka za godzinę]]*uczniowie[[#This Row],[cas trwania w h]]</f>
        <v>75</v>
      </c>
    </row>
    <row r="107" spans="1:9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>uczniowie[[#This Row],[Godzina zakończenia]]-uczniowie[[#This Row],[Godzina rozpoczęcia]]</f>
        <v>4.166666666666663E-2</v>
      </c>
      <c r="H107" s="3">
        <f>uczniowie[[#This Row],[czas]]*24</f>
        <v>0.99999999999999911</v>
      </c>
      <c r="I107">
        <f>uczniowie[[#This Row],[Stawka za godzinę]]*uczniowie[[#This Row],[cas trwania w h]]</f>
        <v>39.999999999999964</v>
      </c>
    </row>
    <row r="108" spans="1:9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>uczniowie[[#This Row],[Godzina zakończenia]]-uczniowie[[#This Row],[Godzina rozpoczęcia]]</f>
        <v>7.2916666666666685E-2</v>
      </c>
      <c r="H108" s="3">
        <f>uczniowie[[#This Row],[czas]]*24</f>
        <v>1.7500000000000004</v>
      </c>
      <c r="I108">
        <f>uczniowie[[#This Row],[Stawka za godzinę]]*uczniowie[[#This Row],[cas trwania w h]]</f>
        <v>105.00000000000003</v>
      </c>
    </row>
    <row r="109" spans="1:9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>uczniowie[[#This Row],[Godzina zakończenia]]-uczniowie[[#This Row],[Godzina rozpoczęcia]]</f>
        <v>4.1666666666666685E-2</v>
      </c>
      <c r="H109" s="3">
        <f>uczniowie[[#This Row],[czas]]*24</f>
        <v>1.0000000000000004</v>
      </c>
      <c r="I109">
        <f>uczniowie[[#This Row],[Stawka za godzinę]]*uczniowie[[#This Row],[cas trwania w h]]</f>
        <v>40.000000000000014</v>
      </c>
    </row>
    <row r="110" spans="1:9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>uczniowie[[#This Row],[Godzina zakończenia]]-uczniowie[[#This Row],[Godzina rozpoczęcia]]</f>
        <v>6.25E-2</v>
      </c>
      <c r="H110" s="3">
        <f>uczniowie[[#This Row],[czas]]*24</f>
        <v>1.5</v>
      </c>
      <c r="I110">
        <f>uczniowie[[#This Row],[Stawka za godzinę]]*uczniowie[[#This Row],[cas trwania w h]]</f>
        <v>90</v>
      </c>
    </row>
    <row r="111" spans="1:9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>uczniowie[[#This Row],[Godzina zakończenia]]-uczniowie[[#This Row],[Godzina rozpoczęcia]]</f>
        <v>7.2916666666666685E-2</v>
      </c>
      <c r="H111" s="3">
        <f>uczniowie[[#This Row],[czas]]*24</f>
        <v>1.7500000000000004</v>
      </c>
      <c r="I111">
        <f>uczniowie[[#This Row],[Stawka za godzinę]]*uczniowie[[#This Row],[cas trwania w h]]</f>
        <v>105.00000000000003</v>
      </c>
    </row>
    <row r="112" spans="1:9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>uczniowie[[#This Row],[Godzina zakończenia]]-uczniowie[[#This Row],[Godzina rozpoczęcia]]</f>
        <v>7.291666666666663E-2</v>
      </c>
      <c r="H112" s="3">
        <f>uczniowie[[#This Row],[czas]]*24</f>
        <v>1.7499999999999991</v>
      </c>
      <c r="I112">
        <f>uczniowie[[#This Row],[Stawka za godzinę]]*uczniowie[[#This Row],[cas trwania w h]]</f>
        <v>69.999999999999972</v>
      </c>
    </row>
    <row r="113" spans="1:9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>uczniowie[[#This Row],[Godzina zakończenia]]-uczniowie[[#This Row],[Godzina rozpoczęcia]]</f>
        <v>5.2083333333333315E-2</v>
      </c>
      <c r="H113" s="3">
        <f>uczniowie[[#This Row],[czas]]*24</f>
        <v>1.2499999999999996</v>
      </c>
      <c r="I113">
        <f>uczniowie[[#This Row],[Stawka za godzinę]]*uczniowie[[#This Row],[cas trwania w h]]</f>
        <v>74.999999999999972</v>
      </c>
    </row>
    <row r="114" spans="1:9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>uczniowie[[#This Row],[Godzina zakończenia]]-uczniowie[[#This Row],[Godzina rozpoczęcia]]</f>
        <v>4.1666666666666685E-2</v>
      </c>
      <c r="H114" s="3">
        <f>uczniowie[[#This Row],[czas]]*24</f>
        <v>1.0000000000000004</v>
      </c>
      <c r="I114">
        <f>uczniowie[[#This Row],[Stawka za godzinę]]*uczniowie[[#This Row],[cas trwania w h]]</f>
        <v>50.000000000000021</v>
      </c>
    </row>
    <row r="115" spans="1:9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>uczniowie[[#This Row],[Godzina zakończenia]]-uczniowie[[#This Row],[Godzina rozpoczęcia]]</f>
        <v>6.25E-2</v>
      </c>
      <c r="H115" s="3">
        <f>uczniowie[[#This Row],[czas]]*24</f>
        <v>1.5</v>
      </c>
      <c r="I115">
        <f>uczniowie[[#This Row],[Stawka za godzinę]]*uczniowie[[#This Row],[cas trwania w h]]</f>
        <v>60</v>
      </c>
    </row>
    <row r="116" spans="1:9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>uczniowie[[#This Row],[Godzina zakończenia]]-uczniowie[[#This Row],[Godzina rozpoczęcia]]</f>
        <v>6.25E-2</v>
      </c>
      <c r="H116" s="3">
        <f>uczniowie[[#This Row],[czas]]*24</f>
        <v>1.5</v>
      </c>
      <c r="I116">
        <f>uczniowie[[#This Row],[Stawka za godzinę]]*uczniowie[[#This Row],[cas trwania w h]]</f>
        <v>90</v>
      </c>
    </row>
    <row r="117" spans="1:9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>uczniowie[[#This Row],[Godzina zakończenia]]-uczniowie[[#This Row],[Godzina rozpoczęcia]]</f>
        <v>5.208333333333337E-2</v>
      </c>
      <c r="H117" s="3">
        <f>uczniowie[[#This Row],[czas]]*24</f>
        <v>1.2500000000000009</v>
      </c>
      <c r="I117">
        <f>uczniowie[[#This Row],[Stawka za godzinę]]*uczniowie[[#This Row],[cas trwania w h]]</f>
        <v>75.000000000000057</v>
      </c>
    </row>
    <row r="118" spans="1:9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>uczniowie[[#This Row],[Godzina zakończenia]]-uczniowie[[#This Row],[Godzina rozpoczęcia]]</f>
        <v>4.166666666666663E-2</v>
      </c>
      <c r="H118" s="3">
        <f>uczniowie[[#This Row],[czas]]*24</f>
        <v>0.99999999999999911</v>
      </c>
      <c r="I118">
        <f>uczniowie[[#This Row],[Stawka za godzinę]]*uczniowie[[#This Row],[cas trwania w h]]</f>
        <v>59.999999999999943</v>
      </c>
    </row>
    <row r="119" spans="1:9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>uczniowie[[#This Row],[Godzina zakończenia]]-uczniowie[[#This Row],[Godzina rozpoczęcia]]</f>
        <v>6.25E-2</v>
      </c>
      <c r="H119" s="3">
        <f>uczniowie[[#This Row],[czas]]*24</f>
        <v>1.5</v>
      </c>
      <c r="I119">
        <f>uczniowie[[#This Row],[Stawka za godzinę]]*uczniowie[[#This Row],[cas trwania w h]]</f>
        <v>60</v>
      </c>
    </row>
    <row r="120" spans="1:9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>uczniowie[[#This Row],[Godzina zakończenia]]-uczniowie[[#This Row],[Godzina rozpoczęcia]]</f>
        <v>5.2083333333333315E-2</v>
      </c>
      <c r="H120" s="3">
        <f>uczniowie[[#This Row],[czas]]*24</f>
        <v>1.2499999999999996</v>
      </c>
      <c r="I120">
        <f>uczniowie[[#This Row],[Stawka za godzinę]]*uczniowie[[#This Row],[cas trwania w h]]</f>
        <v>49.999999999999986</v>
      </c>
    </row>
    <row r="121" spans="1:9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>uczniowie[[#This Row],[Godzina zakończenia]]-uczniowie[[#This Row],[Godzina rozpoczęcia]]</f>
        <v>5.2083333333333315E-2</v>
      </c>
      <c r="H121" s="3">
        <f>uczniowie[[#This Row],[czas]]*24</f>
        <v>1.2499999999999996</v>
      </c>
      <c r="I121">
        <f>uczniowie[[#This Row],[Stawka za godzinę]]*uczniowie[[#This Row],[cas trwania w h]]</f>
        <v>74.999999999999972</v>
      </c>
    </row>
    <row r="122" spans="1:9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>uczniowie[[#This Row],[Godzina zakończenia]]-uczniowie[[#This Row],[Godzina rozpoczęcia]]</f>
        <v>5.2083333333333315E-2</v>
      </c>
      <c r="H122" s="3">
        <f>uczniowie[[#This Row],[czas]]*24</f>
        <v>1.2499999999999996</v>
      </c>
      <c r="I122">
        <f>uczniowie[[#This Row],[Stawka za godzinę]]*uczniowie[[#This Row],[cas trwania w h]]</f>
        <v>49.999999999999986</v>
      </c>
    </row>
    <row r="123" spans="1:9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>uczniowie[[#This Row],[Godzina zakończenia]]-uczniowie[[#This Row],[Godzina rozpoczęcia]]</f>
        <v>4.1666666666666685E-2</v>
      </c>
      <c r="H123" s="3">
        <f>uczniowie[[#This Row],[czas]]*24</f>
        <v>1.0000000000000004</v>
      </c>
      <c r="I123">
        <f>uczniowie[[#This Row],[Stawka za godzinę]]*uczniowie[[#This Row],[cas trwania w h]]</f>
        <v>60.000000000000028</v>
      </c>
    </row>
    <row r="124" spans="1:9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>uczniowie[[#This Row],[Godzina zakończenia]]-uczniowie[[#This Row],[Godzina rozpoczęcia]]</f>
        <v>7.2916666666666685E-2</v>
      </c>
      <c r="H124" s="3">
        <f>uczniowie[[#This Row],[czas]]*24</f>
        <v>1.7500000000000004</v>
      </c>
      <c r="I124">
        <f>uczniowie[[#This Row],[Stawka za godzinę]]*uczniowie[[#This Row],[cas trwania w h]]</f>
        <v>105.00000000000003</v>
      </c>
    </row>
    <row r="125" spans="1:9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>uczniowie[[#This Row],[Godzina zakończenia]]-uczniowie[[#This Row],[Godzina rozpoczęcia]]</f>
        <v>6.25E-2</v>
      </c>
      <c r="H125" s="3">
        <f>uczniowie[[#This Row],[czas]]*24</f>
        <v>1.5</v>
      </c>
      <c r="I125">
        <f>uczniowie[[#This Row],[Stawka za godzinę]]*uczniowie[[#This Row],[cas trwania w h]]</f>
        <v>90</v>
      </c>
    </row>
    <row r="126" spans="1:9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>uczniowie[[#This Row],[Godzina zakończenia]]-uczniowie[[#This Row],[Godzina rozpoczęcia]]</f>
        <v>6.25E-2</v>
      </c>
      <c r="H126" s="3">
        <f>uczniowie[[#This Row],[czas]]*24</f>
        <v>1.5</v>
      </c>
      <c r="I126">
        <f>uczniowie[[#This Row],[Stawka za godzinę]]*uczniowie[[#This Row],[cas trwania w h]]</f>
        <v>90</v>
      </c>
    </row>
    <row r="127" spans="1:9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>uczniowie[[#This Row],[Godzina zakończenia]]-uczniowie[[#This Row],[Godzina rozpoczęcia]]</f>
        <v>4.1666666666666685E-2</v>
      </c>
      <c r="H127" s="3">
        <f>uczniowie[[#This Row],[czas]]*24</f>
        <v>1.0000000000000004</v>
      </c>
      <c r="I127">
        <f>uczniowie[[#This Row],[Stawka za godzinę]]*uczniowie[[#This Row],[cas trwania w h]]</f>
        <v>60.000000000000028</v>
      </c>
    </row>
    <row r="128" spans="1:9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>uczniowie[[#This Row],[Godzina zakończenia]]-uczniowie[[#This Row],[Godzina rozpoczęcia]]</f>
        <v>7.2916666666666685E-2</v>
      </c>
      <c r="H128" s="3">
        <f>uczniowie[[#This Row],[czas]]*24</f>
        <v>1.7500000000000004</v>
      </c>
      <c r="I128">
        <f>uczniowie[[#This Row],[Stawka za godzinę]]*uczniowie[[#This Row],[cas trwania w h]]</f>
        <v>105.00000000000003</v>
      </c>
    </row>
    <row r="129" spans="1:9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>uczniowie[[#This Row],[Godzina zakończenia]]-uczniowie[[#This Row],[Godzina rozpoczęcia]]</f>
        <v>6.2499999999999944E-2</v>
      </c>
      <c r="H129" s="3">
        <f>uczniowie[[#This Row],[czas]]*24</f>
        <v>1.4999999999999987</v>
      </c>
      <c r="I129">
        <f>uczniowie[[#This Row],[Stawka za godzinę]]*uczniowie[[#This Row],[cas trwania w h]]</f>
        <v>89.999999999999915</v>
      </c>
    </row>
    <row r="130" spans="1:9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>uczniowie[[#This Row],[Godzina zakończenia]]-uczniowie[[#This Row],[Godzina rozpoczęcia]]</f>
        <v>4.1666666666666741E-2</v>
      </c>
      <c r="H130" s="3">
        <f>uczniowie[[#This Row],[czas]]*24</f>
        <v>1.0000000000000018</v>
      </c>
      <c r="I130">
        <f>uczniowie[[#This Row],[Stawka za godzinę]]*uczniowie[[#This Row],[cas trwania w h]]</f>
        <v>60.000000000000107</v>
      </c>
    </row>
    <row r="131" spans="1:9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>uczniowie[[#This Row],[Godzina zakończenia]]-uczniowie[[#This Row],[Godzina rozpoczęcia]]</f>
        <v>5.2083333333333259E-2</v>
      </c>
      <c r="H131" s="3">
        <f>uczniowie[[#This Row],[czas]]*24</f>
        <v>1.2499999999999982</v>
      </c>
      <c r="I131">
        <f>uczniowie[[#This Row],[Stawka za godzinę]]*uczniowie[[#This Row],[cas trwania w h]]</f>
        <v>62.499999999999915</v>
      </c>
    </row>
    <row r="132" spans="1:9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>uczniowie[[#This Row],[Godzina zakończenia]]-uczniowie[[#This Row],[Godzina rozpoczęcia]]</f>
        <v>6.25E-2</v>
      </c>
      <c r="H132" s="3">
        <f>uczniowie[[#This Row],[czas]]*24</f>
        <v>1.5</v>
      </c>
      <c r="I132">
        <f>uczniowie[[#This Row],[Stawka za godzinę]]*uczniowie[[#This Row],[cas trwania w h]]</f>
        <v>90</v>
      </c>
    </row>
    <row r="133" spans="1:9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>uczniowie[[#This Row],[Godzina zakończenia]]-uczniowie[[#This Row],[Godzina rozpoczęcia]]</f>
        <v>7.2916666666666685E-2</v>
      </c>
      <c r="H133" s="3">
        <f>uczniowie[[#This Row],[czas]]*24</f>
        <v>1.7500000000000004</v>
      </c>
      <c r="I133">
        <f>uczniowie[[#This Row],[Stawka za godzinę]]*uczniowie[[#This Row],[cas trwania w h]]</f>
        <v>70.000000000000014</v>
      </c>
    </row>
    <row r="134" spans="1:9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>uczniowie[[#This Row],[Godzina zakończenia]]-uczniowie[[#This Row],[Godzina rozpoczęcia]]</f>
        <v>7.291666666666663E-2</v>
      </c>
      <c r="H134" s="3">
        <f>uczniowie[[#This Row],[czas]]*24</f>
        <v>1.7499999999999991</v>
      </c>
      <c r="I134">
        <f>uczniowie[[#This Row],[Stawka za godzinę]]*uczniowie[[#This Row],[cas trwania w h]]</f>
        <v>104.99999999999994</v>
      </c>
    </row>
    <row r="135" spans="1:9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>uczniowie[[#This Row],[Godzina zakończenia]]-uczniowie[[#This Row],[Godzina rozpoczęcia]]</f>
        <v>4.166666666666663E-2</v>
      </c>
      <c r="H135" s="3">
        <f>uczniowie[[#This Row],[czas]]*24</f>
        <v>0.99999999999999911</v>
      </c>
      <c r="I135">
        <f>uczniowie[[#This Row],[Stawka za godzinę]]*uczniowie[[#This Row],[cas trwania w h]]</f>
        <v>49.999999999999957</v>
      </c>
    </row>
    <row r="136" spans="1:9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>uczniowie[[#This Row],[Godzina zakończenia]]-uczniowie[[#This Row],[Godzina rozpoczęcia]]</f>
        <v>6.25E-2</v>
      </c>
      <c r="H136" s="3">
        <f>uczniowie[[#This Row],[czas]]*24</f>
        <v>1.5</v>
      </c>
      <c r="I136">
        <f>uczniowie[[#This Row],[Stawka za godzinę]]*uczniowie[[#This Row],[cas trwania w h]]</f>
        <v>75</v>
      </c>
    </row>
    <row r="137" spans="1:9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>uczniowie[[#This Row],[Godzina zakończenia]]-uczniowie[[#This Row],[Godzina rozpoczęcia]]</f>
        <v>5.2083333333333315E-2</v>
      </c>
      <c r="H137" s="3">
        <f>uczniowie[[#This Row],[czas]]*24</f>
        <v>1.2499999999999996</v>
      </c>
      <c r="I137">
        <f>uczniowie[[#This Row],[Stawka za godzinę]]*uczniowie[[#This Row],[cas trwania w h]]</f>
        <v>74.999999999999972</v>
      </c>
    </row>
    <row r="138" spans="1:9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>uczniowie[[#This Row],[Godzina zakończenia]]-uczniowie[[#This Row],[Godzina rozpoczęcia]]</f>
        <v>4.166666666666663E-2</v>
      </c>
      <c r="H138" s="3">
        <f>uczniowie[[#This Row],[czas]]*24</f>
        <v>0.99999999999999911</v>
      </c>
      <c r="I138">
        <f>uczniowie[[#This Row],[Stawka za godzinę]]*uczniowie[[#This Row],[cas trwania w h]]</f>
        <v>59.999999999999943</v>
      </c>
    </row>
    <row r="139" spans="1:9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>uczniowie[[#This Row],[Godzina zakończenia]]-uczniowie[[#This Row],[Godzina rozpoczęcia]]</f>
        <v>8.3333333333333259E-2</v>
      </c>
      <c r="H139" s="3">
        <f>uczniowie[[#This Row],[czas]]*24</f>
        <v>1.9999999999999982</v>
      </c>
      <c r="I139">
        <f>uczniowie[[#This Row],[Stawka za godzinę]]*uczniowie[[#This Row],[cas trwania w h]]</f>
        <v>99.999999999999915</v>
      </c>
    </row>
    <row r="140" spans="1:9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>uczniowie[[#This Row],[Godzina zakończenia]]-uczniowie[[#This Row],[Godzina rozpoczęcia]]</f>
        <v>7.291666666666663E-2</v>
      </c>
      <c r="H140" s="3">
        <f>uczniowie[[#This Row],[czas]]*24</f>
        <v>1.7499999999999991</v>
      </c>
      <c r="I140">
        <f>uczniowie[[#This Row],[Stawka za godzinę]]*uczniowie[[#This Row],[cas trwania w h]]</f>
        <v>104.99999999999994</v>
      </c>
    </row>
    <row r="141" spans="1:9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>uczniowie[[#This Row],[Godzina zakończenia]]-uczniowie[[#This Row],[Godzina rozpoczęcia]]</f>
        <v>8.3333333333333315E-2</v>
      </c>
      <c r="H141" s="3">
        <f>uczniowie[[#This Row],[czas]]*24</f>
        <v>1.9999999999999996</v>
      </c>
      <c r="I141">
        <f>uczniowie[[#This Row],[Stawka za godzinę]]*uczniowie[[#This Row],[cas trwania w h]]</f>
        <v>99.999999999999972</v>
      </c>
    </row>
    <row r="142" spans="1:9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>uczniowie[[#This Row],[Godzina zakończenia]]-uczniowie[[#This Row],[Godzina rozpoczęcia]]</f>
        <v>4.1666666666666685E-2</v>
      </c>
      <c r="H142" s="3">
        <f>uczniowie[[#This Row],[czas]]*24</f>
        <v>1.0000000000000004</v>
      </c>
      <c r="I142">
        <f>uczniowie[[#This Row],[Stawka za godzinę]]*uczniowie[[#This Row],[cas trwania w h]]</f>
        <v>50.000000000000021</v>
      </c>
    </row>
    <row r="143" spans="1:9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>uczniowie[[#This Row],[Godzina zakończenia]]-uczniowie[[#This Row],[Godzina rozpoczęcia]]</f>
        <v>8.333333333333337E-2</v>
      </c>
      <c r="H143" s="3">
        <f>uczniowie[[#This Row],[czas]]*24</f>
        <v>2.0000000000000009</v>
      </c>
      <c r="I143">
        <f>uczniowie[[#This Row],[Stawka za godzinę]]*uczniowie[[#This Row],[cas trwania w h]]</f>
        <v>80.000000000000028</v>
      </c>
    </row>
    <row r="144" spans="1:9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>uczniowie[[#This Row],[Godzina zakończenia]]-uczniowie[[#This Row],[Godzina rozpoczęcia]]</f>
        <v>7.291666666666663E-2</v>
      </c>
      <c r="H144" s="3">
        <f>uczniowie[[#This Row],[czas]]*24</f>
        <v>1.7499999999999991</v>
      </c>
      <c r="I144">
        <f>uczniowie[[#This Row],[Stawka za godzinę]]*uczniowie[[#This Row],[cas trwania w h]]</f>
        <v>104.99999999999994</v>
      </c>
    </row>
    <row r="145" spans="1:9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>uczniowie[[#This Row],[Godzina zakończenia]]-uczniowie[[#This Row],[Godzina rozpoczęcia]]</f>
        <v>6.25E-2</v>
      </c>
      <c r="H145" s="3">
        <f>uczniowie[[#This Row],[czas]]*24</f>
        <v>1.5</v>
      </c>
      <c r="I145">
        <f>uczniowie[[#This Row],[Stawka za godzinę]]*uczniowie[[#This Row],[cas trwania w h]]</f>
        <v>90</v>
      </c>
    </row>
    <row r="146" spans="1:9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>uczniowie[[#This Row],[Godzina zakończenia]]-uczniowie[[#This Row],[Godzina rozpoczęcia]]</f>
        <v>8.333333333333337E-2</v>
      </c>
      <c r="H146" s="3">
        <f>uczniowie[[#This Row],[czas]]*24</f>
        <v>2.0000000000000009</v>
      </c>
      <c r="I146">
        <f>uczniowie[[#This Row],[Stawka za godzinę]]*uczniowie[[#This Row],[cas trwania w h]]</f>
        <v>100.00000000000004</v>
      </c>
    </row>
    <row r="147" spans="1:9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>uczniowie[[#This Row],[Godzina zakończenia]]-uczniowie[[#This Row],[Godzina rozpoczęcia]]</f>
        <v>4.1666666666666741E-2</v>
      </c>
      <c r="H147" s="3">
        <f>uczniowie[[#This Row],[czas]]*24</f>
        <v>1.0000000000000018</v>
      </c>
      <c r="I147">
        <f>uczniowie[[#This Row],[Stawka za godzinę]]*uczniowie[[#This Row],[cas trwania w h]]</f>
        <v>40.000000000000071</v>
      </c>
    </row>
    <row r="148" spans="1:9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>uczniowie[[#This Row],[Godzina zakończenia]]-uczniowie[[#This Row],[Godzina rozpoczęcia]]</f>
        <v>8.3333333333333315E-2</v>
      </c>
      <c r="H148" s="3">
        <f>uczniowie[[#This Row],[czas]]*24</f>
        <v>1.9999999999999996</v>
      </c>
      <c r="I148">
        <f>uczniowie[[#This Row],[Stawka za godzinę]]*uczniowie[[#This Row],[cas trwania w h]]</f>
        <v>99.999999999999972</v>
      </c>
    </row>
    <row r="149" spans="1:9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>uczniowie[[#This Row],[Godzina zakończenia]]-uczniowie[[#This Row],[Godzina rozpoczęcia]]</f>
        <v>5.2083333333333315E-2</v>
      </c>
      <c r="H149" s="3">
        <f>uczniowie[[#This Row],[czas]]*24</f>
        <v>1.2499999999999996</v>
      </c>
      <c r="I149">
        <f>uczniowie[[#This Row],[Stawka za godzinę]]*uczniowie[[#This Row],[cas trwania w h]]</f>
        <v>74.999999999999972</v>
      </c>
    </row>
    <row r="150" spans="1:9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>uczniowie[[#This Row],[Godzina zakończenia]]-uczniowie[[#This Row],[Godzina rozpoczęcia]]</f>
        <v>6.25E-2</v>
      </c>
      <c r="H150" s="3">
        <f>uczniowie[[#This Row],[czas]]*24</f>
        <v>1.5</v>
      </c>
      <c r="I150">
        <f>uczniowie[[#This Row],[Stawka za godzinę]]*uczniowie[[#This Row],[cas trwania w h]]</f>
        <v>75</v>
      </c>
    </row>
    <row r="151" spans="1:9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>uczniowie[[#This Row],[Godzina zakończenia]]-uczniowie[[#This Row],[Godzina rozpoczęcia]]</f>
        <v>7.2916666666666741E-2</v>
      </c>
      <c r="H151" s="3">
        <f>uczniowie[[#This Row],[czas]]*24</f>
        <v>1.7500000000000018</v>
      </c>
      <c r="I151">
        <f>uczniowie[[#This Row],[Stawka za godzinę]]*uczniowie[[#This Row],[cas trwania w h]]</f>
        <v>87.500000000000085</v>
      </c>
    </row>
    <row r="152" spans="1:9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>uczniowie[[#This Row],[Godzina zakończenia]]-uczniowie[[#This Row],[Godzina rozpoczęcia]]</f>
        <v>6.25E-2</v>
      </c>
      <c r="H152" s="3">
        <f>uczniowie[[#This Row],[czas]]*24</f>
        <v>1.5</v>
      </c>
      <c r="I152">
        <f>uczniowie[[#This Row],[Stawka za godzinę]]*uczniowie[[#This Row],[cas trwania w h]]</f>
        <v>75</v>
      </c>
    </row>
    <row r="153" spans="1:9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>uczniowie[[#This Row],[Godzina zakończenia]]-uczniowie[[#This Row],[Godzina rozpoczęcia]]</f>
        <v>6.2500000000000056E-2</v>
      </c>
      <c r="H153" s="3">
        <f>uczniowie[[#This Row],[czas]]*24</f>
        <v>1.5000000000000013</v>
      </c>
      <c r="I153">
        <f>uczniowie[[#This Row],[Stawka za godzinę]]*uczniowie[[#This Row],[cas trwania w h]]</f>
        <v>90.000000000000085</v>
      </c>
    </row>
    <row r="154" spans="1:9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>uczniowie[[#This Row],[Godzina zakończenia]]-uczniowie[[#This Row],[Godzina rozpoczęcia]]</f>
        <v>6.25E-2</v>
      </c>
      <c r="H154" s="3">
        <f>uczniowie[[#This Row],[czas]]*24</f>
        <v>1.5</v>
      </c>
      <c r="I154">
        <f>uczniowie[[#This Row],[Stawka za godzinę]]*uczniowie[[#This Row],[cas trwania w h]]</f>
        <v>90</v>
      </c>
    </row>
    <row r="155" spans="1:9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>uczniowie[[#This Row],[Godzina zakończenia]]-uczniowie[[#This Row],[Godzina rozpoczęcia]]</f>
        <v>5.208333333333337E-2</v>
      </c>
      <c r="H155" s="3">
        <f>uczniowie[[#This Row],[czas]]*24</f>
        <v>1.2500000000000009</v>
      </c>
      <c r="I155">
        <f>uczniowie[[#This Row],[Stawka za godzinę]]*uczniowie[[#This Row],[cas trwania w h]]</f>
        <v>50.000000000000036</v>
      </c>
    </row>
    <row r="156" spans="1:9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>uczniowie[[#This Row],[Godzina zakończenia]]-uczniowie[[#This Row],[Godzina rozpoczęcia]]</f>
        <v>6.25E-2</v>
      </c>
      <c r="H156" s="3">
        <f>uczniowie[[#This Row],[czas]]*24</f>
        <v>1.5</v>
      </c>
      <c r="I156">
        <f>uczniowie[[#This Row],[Stawka za godzinę]]*uczniowie[[#This Row],[cas trwania w h]]</f>
        <v>60</v>
      </c>
    </row>
    <row r="157" spans="1:9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>uczniowie[[#This Row],[Godzina zakończenia]]-uczniowie[[#This Row],[Godzina rozpoczęcia]]</f>
        <v>4.1666666666666685E-2</v>
      </c>
      <c r="H157" s="3">
        <f>uczniowie[[#This Row],[czas]]*24</f>
        <v>1.0000000000000004</v>
      </c>
      <c r="I157">
        <f>uczniowie[[#This Row],[Stawka za godzinę]]*uczniowie[[#This Row],[cas trwania w h]]</f>
        <v>60.000000000000028</v>
      </c>
    </row>
    <row r="158" spans="1:9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>uczniowie[[#This Row],[Godzina zakończenia]]-uczniowie[[#This Row],[Godzina rozpoczęcia]]</f>
        <v>7.2916666666666685E-2</v>
      </c>
      <c r="H158" s="3">
        <f>uczniowie[[#This Row],[czas]]*24</f>
        <v>1.7500000000000004</v>
      </c>
      <c r="I158">
        <f>uczniowie[[#This Row],[Stawka za godzinę]]*uczniowie[[#This Row],[cas trwania w h]]</f>
        <v>70.000000000000014</v>
      </c>
    </row>
    <row r="159" spans="1:9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>uczniowie[[#This Row],[Godzina zakończenia]]-uczniowie[[#This Row],[Godzina rozpoczęcia]]</f>
        <v>8.3333333333333315E-2</v>
      </c>
      <c r="H159" s="3">
        <f>uczniowie[[#This Row],[czas]]*24</f>
        <v>1.9999999999999996</v>
      </c>
      <c r="I159">
        <f>uczniowie[[#This Row],[Stawka za godzinę]]*uczniowie[[#This Row],[cas trwania w h]]</f>
        <v>79.999999999999986</v>
      </c>
    </row>
    <row r="160" spans="1:9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>uczniowie[[#This Row],[Godzina zakończenia]]-uczniowie[[#This Row],[Godzina rozpoczęcia]]</f>
        <v>5.2083333333333315E-2</v>
      </c>
      <c r="H160" s="3">
        <f>uczniowie[[#This Row],[czas]]*24</f>
        <v>1.2499999999999996</v>
      </c>
      <c r="I160">
        <f>uczniowie[[#This Row],[Stawka za godzinę]]*uczniowie[[#This Row],[cas trwania w h]]</f>
        <v>74.999999999999972</v>
      </c>
    </row>
    <row r="161" spans="1:9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>uczniowie[[#This Row],[Godzina zakończenia]]-uczniowie[[#This Row],[Godzina rozpoczęcia]]</f>
        <v>5.2083333333333315E-2</v>
      </c>
      <c r="H161" s="3">
        <f>uczniowie[[#This Row],[czas]]*24</f>
        <v>1.2499999999999996</v>
      </c>
      <c r="I161">
        <f>uczniowie[[#This Row],[Stawka za godzinę]]*uczniowie[[#This Row],[cas trwania w h]]</f>
        <v>62.499999999999979</v>
      </c>
    </row>
    <row r="162" spans="1:9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>uczniowie[[#This Row],[Godzina zakończenia]]-uczniowie[[#This Row],[Godzina rozpoczęcia]]</f>
        <v>8.3333333333333315E-2</v>
      </c>
      <c r="H162" s="3">
        <f>uczniowie[[#This Row],[czas]]*24</f>
        <v>1.9999999999999996</v>
      </c>
      <c r="I162">
        <f>uczniowie[[#This Row],[Stawka za godzinę]]*uczniowie[[#This Row],[cas trwania w h]]</f>
        <v>99.999999999999972</v>
      </c>
    </row>
    <row r="163" spans="1:9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>uczniowie[[#This Row],[Godzina zakończenia]]-uczniowie[[#This Row],[Godzina rozpoczęcia]]</f>
        <v>4.166666666666663E-2</v>
      </c>
      <c r="H163" s="3">
        <f>uczniowie[[#This Row],[czas]]*24</f>
        <v>0.99999999999999911</v>
      </c>
      <c r="I163">
        <f>uczniowie[[#This Row],[Stawka za godzinę]]*uczniowie[[#This Row],[cas trwania w h]]</f>
        <v>49.999999999999957</v>
      </c>
    </row>
    <row r="164" spans="1:9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>uczniowie[[#This Row],[Godzina zakończenia]]-uczniowie[[#This Row],[Godzina rozpoczęcia]]</f>
        <v>7.2916666666666741E-2</v>
      </c>
      <c r="H164" s="3">
        <f>uczniowie[[#This Row],[czas]]*24</f>
        <v>1.7500000000000018</v>
      </c>
      <c r="I164">
        <f>uczniowie[[#This Row],[Stawka za godzinę]]*uczniowie[[#This Row],[cas trwania w h]]</f>
        <v>87.500000000000085</v>
      </c>
    </row>
    <row r="165" spans="1:9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>uczniowie[[#This Row],[Godzina zakończenia]]-uczniowie[[#This Row],[Godzina rozpoczęcia]]</f>
        <v>4.1666666666666685E-2</v>
      </c>
      <c r="H165" s="3">
        <f>uczniowie[[#This Row],[czas]]*24</f>
        <v>1.0000000000000004</v>
      </c>
      <c r="I165">
        <f>uczniowie[[#This Row],[Stawka za godzinę]]*uczniowie[[#This Row],[cas trwania w h]]</f>
        <v>60.000000000000028</v>
      </c>
    </row>
    <row r="166" spans="1:9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>uczniowie[[#This Row],[Godzina zakończenia]]-uczniowie[[#This Row],[Godzina rozpoczęcia]]</f>
        <v>4.166666666666663E-2</v>
      </c>
      <c r="H166" s="3">
        <f>uczniowie[[#This Row],[czas]]*24</f>
        <v>0.99999999999999911</v>
      </c>
      <c r="I166">
        <f>uczniowie[[#This Row],[Stawka za godzinę]]*uczniowie[[#This Row],[cas trwania w h]]</f>
        <v>39.999999999999964</v>
      </c>
    </row>
    <row r="167" spans="1:9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>uczniowie[[#This Row],[Godzina zakończenia]]-uczniowie[[#This Row],[Godzina rozpoczęcia]]</f>
        <v>6.25E-2</v>
      </c>
      <c r="H167" s="3">
        <f>uczniowie[[#This Row],[czas]]*24</f>
        <v>1.5</v>
      </c>
      <c r="I167">
        <f>uczniowie[[#This Row],[Stawka za godzinę]]*uczniowie[[#This Row],[cas trwania w h]]</f>
        <v>75</v>
      </c>
    </row>
    <row r="168" spans="1:9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>uczniowie[[#This Row],[Godzina zakończenia]]-uczniowie[[#This Row],[Godzina rozpoczęcia]]</f>
        <v>6.25E-2</v>
      </c>
      <c r="H168" s="3">
        <f>uczniowie[[#This Row],[czas]]*24</f>
        <v>1.5</v>
      </c>
      <c r="I168">
        <f>uczniowie[[#This Row],[Stawka za godzinę]]*uczniowie[[#This Row],[cas trwania w h]]</f>
        <v>60</v>
      </c>
    </row>
    <row r="169" spans="1:9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>uczniowie[[#This Row],[Godzina zakończenia]]-uczniowie[[#This Row],[Godzina rozpoczęcia]]</f>
        <v>4.166666666666663E-2</v>
      </c>
      <c r="H169" s="3">
        <f>uczniowie[[#This Row],[czas]]*24</f>
        <v>0.99999999999999911</v>
      </c>
      <c r="I169">
        <f>uczniowie[[#This Row],[Stawka za godzinę]]*uczniowie[[#This Row],[cas trwania w h]]</f>
        <v>49.999999999999957</v>
      </c>
    </row>
    <row r="170" spans="1:9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>uczniowie[[#This Row],[Godzina zakończenia]]-uczniowie[[#This Row],[Godzina rozpoczęcia]]</f>
        <v>6.25E-2</v>
      </c>
      <c r="H170" s="3">
        <f>uczniowie[[#This Row],[czas]]*24</f>
        <v>1.5</v>
      </c>
      <c r="I170">
        <f>uczniowie[[#This Row],[Stawka za godzinę]]*uczniowie[[#This Row],[cas trwania w h]]</f>
        <v>90</v>
      </c>
    </row>
    <row r="171" spans="1:9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>uczniowie[[#This Row],[Godzina zakończenia]]-uczniowie[[#This Row],[Godzina rozpoczęcia]]</f>
        <v>8.3333333333333315E-2</v>
      </c>
      <c r="H171" s="3">
        <f>uczniowie[[#This Row],[czas]]*24</f>
        <v>1.9999999999999996</v>
      </c>
      <c r="I171">
        <f>uczniowie[[#This Row],[Stawka za godzinę]]*uczniowie[[#This Row],[cas trwania w h]]</f>
        <v>79.999999999999986</v>
      </c>
    </row>
    <row r="172" spans="1:9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>uczniowie[[#This Row],[Godzina zakończenia]]-uczniowie[[#This Row],[Godzina rozpoczęcia]]</f>
        <v>6.25E-2</v>
      </c>
      <c r="H172" s="3">
        <f>uczniowie[[#This Row],[czas]]*24</f>
        <v>1.5</v>
      </c>
      <c r="I172">
        <f>uczniowie[[#This Row],[Stawka za godzinę]]*uczniowie[[#This Row],[cas trwania w h]]</f>
        <v>90</v>
      </c>
    </row>
    <row r="173" spans="1:9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>uczniowie[[#This Row],[Godzina zakończenia]]-uczniowie[[#This Row],[Godzina rozpoczęcia]]</f>
        <v>4.1666666666666685E-2</v>
      </c>
      <c r="H173" s="3">
        <f>uczniowie[[#This Row],[czas]]*24</f>
        <v>1.0000000000000004</v>
      </c>
      <c r="I173">
        <f>uczniowie[[#This Row],[Stawka za godzinę]]*uczniowie[[#This Row],[cas trwania w h]]</f>
        <v>40.000000000000014</v>
      </c>
    </row>
    <row r="174" spans="1:9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>uczniowie[[#This Row],[Godzina zakończenia]]-uczniowie[[#This Row],[Godzina rozpoczęcia]]</f>
        <v>6.25E-2</v>
      </c>
      <c r="H174" s="3">
        <f>uczniowie[[#This Row],[czas]]*24</f>
        <v>1.5</v>
      </c>
      <c r="I174">
        <f>uczniowie[[#This Row],[Stawka za godzinę]]*uczniowie[[#This Row],[cas trwania w h]]</f>
        <v>75</v>
      </c>
    </row>
    <row r="175" spans="1:9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>uczniowie[[#This Row],[Godzina zakończenia]]-uczniowie[[#This Row],[Godzina rozpoczęcia]]</f>
        <v>7.291666666666663E-2</v>
      </c>
      <c r="H175" s="3">
        <f>uczniowie[[#This Row],[czas]]*24</f>
        <v>1.7499999999999991</v>
      </c>
      <c r="I175">
        <f>uczniowie[[#This Row],[Stawka za godzinę]]*uczniowie[[#This Row],[cas trwania w h]]</f>
        <v>69.999999999999972</v>
      </c>
    </row>
    <row r="176" spans="1:9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>uczniowie[[#This Row],[Godzina zakończenia]]-uczniowie[[#This Row],[Godzina rozpoczęcia]]</f>
        <v>4.166666666666663E-2</v>
      </c>
      <c r="H176" s="3">
        <f>uczniowie[[#This Row],[czas]]*24</f>
        <v>0.99999999999999911</v>
      </c>
      <c r="I176">
        <f>uczniowie[[#This Row],[Stawka za godzinę]]*uczniowie[[#This Row],[cas trwania w h]]</f>
        <v>59.999999999999943</v>
      </c>
    </row>
    <row r="177" spans="1:9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>uczniowie[[#This Row],[Godzina zakończenia]]-uczniowie[[#This Row],[Godzina rozpoczęcia]]</f>
        <v>5.2083333333333315E-2</v>
      </c>
      <c r="H177" s="3">
        <f>uczniowie[[#This Row],[czas]]*24</f>
        <v>1.2499999999999996</v>
      </c>
      <c r="I177">
        <f>uczniowie[[#This Row],[Stawka za godzinę]]*uczniowie[[#This Row],[cas trwania w h]]</f>
        <v>74.999999999999972</v>
      </c>
    </row>
    <row r="178" spans="1:9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>uczniowie[[#This Row],[Godzina zakończenia]]-uczniowie[[#This Row],[Godzina rozpoczęcia]]</f>
        <v>7.291666666666663E-2</v>
      </c>
      <c r="H178" s="3">
        <f>uczniowie[[#This Row],[czas]]*24</f>
        <v>1.7499999999999991</v>
      </c>
      <c r="I178">
        <f>uczniowie[[#This Row],[Stawka za godzinę]]*uczniowie[[#This Row],[cas trwania w h]]</f>
        <v>104.99999999999994</v>
      </c>
    </row>
    <row r="179" spans="1:9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>uczniowie[[#This Row],[Godzina zakończenia]]-uczniowie[[#This Row],[Godzina rozpoczęcia]]</f>
        <v>8.3333333333333259E-2</v>
      </c>
      <c r="H179" s="3">
        <f>uczniowie[[#This Row],[czas]]*24</f>
        <v>1.9999999999999982</v>
      </c>
      <c r="I179">
        <f>uczniowie[[#This Row],[Stawka za godzinę]]*uczniowie[[#This Row],[cas trwania w h]]</f>
        <v>99.999999999999915</v>
      </c>
    </row>
    <row r="180" spans="1:9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>uczniowie[[#This Row],[Godzina zakończenia]]-uczniowie[[#This Row],[Godzina rozpoczęcia]]</f>
        <v>6.25E-2</v>
      </c>
      <c r="H180" s="3">
        <f>uczniowie[[#This Row],[czas]]*24</f>
        <v>1.5</v>
      </c>
      <c r="I180">
        <f>uczniowie[[#This Row],[Stawka za godzinę]]*uczniowie[[#This Row],[cas trwania w h]]</f>
        <v>60</v>
      </c>
    </row>
    <row r="181" spans="1:9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>uczniowie[[#This Row],[Godzina zakończenia]]-uczniowie[[#This Row],[Godzina rozpoczęcia]]</f>
        <v>4.1666666666666685E-2</v>
      </c>
      <c r="H181" s="3">
        <f>uczniowie[[#This Row],[czas]]*24</f>
        <v>1.0000000000000004</v>
      </c>
      <c r="I181">
        <f>uczniowie[[#This Row],[Stawka za godzinę]]*uczniowie[[#This Row],[cas trwania w h]]</f>
        <v>60.000000000000028</v>
      </c>
    </row>
    <row r="182" spans="1:9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>uczniowie[[#This Row],[Godzina zakończenia]]-uczniowie[[#This Row],[Godzina rozpoczęcia]]</f>
        <v>6.25E-2</v>
      </c>
      <c r="H182" s="3">
        <f>uczniowie[[#This Row],[czas]]*24</f>
        <v>1.5</v>
      </c>
      <c r="I182">
        <f>uczniowie[[#This Row],[Stawka za godzinę]]*uczniowie[[#This Row],[cas trwania w h]]</f>
        <v>60</v>
      </c>
    </row>
    <row r="183" spans="1:9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>uczniowie[[#This Row],[Godzina zakończenia]]-uczniowie[[#This Row],[Godzina rozpoczęcia]]</f>
        <v>6.25E-2</v>
      </c>
      <c r="H183" s="3">
        <f>uczniowie[[#This Row],[czas]]*24</f>
        <v>1.5</v>
      </c>
      <c r="I183">
        <f>uczniowie[[#This Row],[Stawka za godzinę]]*uczniowie[[#This Row],[cas trwania w h]]</f>
        <v>90</v>
      </c>
    </row>
    <row r="184" spans="1:9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>uczniowie[[#This Row],[Godzina zakończenia]]-uczniowie[[#This Row],[Godzina rozpoczęcia]]</f>
        <v>4.166666666666663E-2</v>
      </c>
      <c r="H184" s="3">
        <f>uczniowie[[#This Row],[czas]]*24</f>
        <v>0.99999999999999911</v>
      </c>
      <c r="I184">
        <f>uczniowie[[#This Row],[Stawka za godzinę]]*uczniowie[[#This Row],[cas trwania w h]]</f>
        <v>49.999999999999957</v>
      </c>
    </row>
    <row r="185" spans="1:9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>uczniowie[[#This Row],[Godzina zakończenia]]-uczniowie[[#This Row],[Godzina rozpoczęcia]]</f>
        <v>6.25E-2</v>
      </c>
      <c r="H185" s="3">
        <f>uczniowie[[#This Row],[czas]]*24</f>
        <v>1.5</v>
      </c>
      <c r="I185">
        <f>uczniowie[[#This Row],[Stawka za godzinę]]*uczniowie[[#This Row],[cas trwania w h]]</f>
        <v>90</v>
      </c>
    </row>
    <row r="186" spans="1:9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>uczniowie[[#This Row],[Godzina zakończenia]]-uczniowie[[#This Row],[Godzina rozpoczęcia]]</f>
        <v>7.2916666666666685E-2</v>
      </c>
      <c r="H186" s="3">
        <f>uczniowie[[#This Row],[czas]]*24</f>
        <v>1.7500000000000004</v>
      </c>
      <c r="I186">
        <f>uczniowie[[#This Row],[Stawka za godzinę]]*uczniowie[[#This Row],[cas trwania w h]]</f>
        <v>105.00000000000003</v>
      </c>
    </row>
    <row r="187" spans="1:9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>uczniowie[[#This Row],[Godzina zakończenia]]-uczniowie[[#This Row],[Godzina rozpoczęcia]]</f>
        <v>4.166666666666663E-2</v>
      </c>
      <c r="H187" s="3">
        <f>uczniowie[[#This Row],[czas]]*24</f>
        <v>0.99999999999999911</v>
      </c>
      <c r="I187">
        <f>uczniowie[[#This Row],[Stawka za godzinę]]*uczniowie[[#This Row],[cas trwania w h]]</f>
        <v>39.999999999999964</v>
      </c>
    </row>
    <row r="188" spans="1:9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>uczniowie[[#This Row],[Godzina zakończenia]]-uczniowie[[#This Row],[Godzina rozpoczęcia]]</f>
        <v>6.25E-2</v>
      </c>
      <c r="H188" s="3">
        <f>uczniowie[[#This Row],[czas]]*24</f>
        <v>1.5</v>
      </c>
      <c r="I188">
        <f>uczniowie[[#This Row],[Stawka za godzinę]]*uczniowie[[#This Row],[cas trwania w h]]</f>
        <v>90</v>
      </c>
    </row>
    <row r="189" spans="1:9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>uczniowie[[#This Row],[Godzina zakończenia]]-uczniowie[[#This Row],[Godzina rozpoczęcia]]</f>
        <v>7.2916666666666685E-2</v>
      </c>
      <c r="H189" s="3">
        <f>uczniowie[[#This Row],[czas]]*24</f>
        <v>1.7500000000000004</v>
      </c>
      <c r="I189">
        <f>uczniowie[[#This Row],[Stawka za godzinę]]*uczniowie[[#This Row],[cas trwania w h]]</f>
        <v>87.500000000000028</v>
      </c>
    </row>
    <row r="190" spans="1:9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>uczniowie[[#This Row],[Godzina zakończenia]]-uczniowie[[#This Row],[Godzina rozpoczęcia]]</f>
        <v>8.3333333333333315E-2</v>
      </c>
      <c r="H190" s="3">
        <f>uczniowie[[#This Row],[czas]]*24</f>
        <v>1.9999999999999996</v>
      </c>
      <c r="I190">
        <f>uczniowie[[#This Row],[Stawka za godzinę]]*uczniowie[[#This Row],[cas trwania w h]]</f>
        <v>99.999999999999972</v>
      </c>
    </row>
    <row r="191" spans="1:9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>uczniowie[[#This Row],[Godzina zakończenia]]-uczniowie[[#This Row],[Godzina rozpoczęcia]]</f>
        <v>4.1666666666666741E-2</v>
      </c>
      <c r="H191" s="3">
        <f>uczniowie[[#This Row],[czas]]*24</f>
        <v>1.0000000000000018</v>
      </c>
      <c r="I191">
        <f>uczniowie[[#This Row],[Stawka za godzinę]]*uczniowie[[#This Row],[cas trwania w h]]</f>
        <v>60.000000000000107</v>
      </c>
    </row>
    <row r="192" spans="1:9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>uczniowie[[#This Row],[Godzina zakończenia]]-uczniowie[[#This Row],[Godzina rozpoczęcia]]</f>
        <v>8.3333333333333259E-2</v>
      </c>
      <c r="H192" s="3">
        <f>uczniowie[[#This Row],[czas]]*24</f>
        <v>1.9999999999999982</v>
      </c>
      <c r="I192">
        <f>uczniowie[[#This Row],[Stawka za godzinę]]*uczniowie[[#This Row],[cas trwania w h]]</f>
        <v>79.999999999999929</v>
      </c>
    </row>
    <row r="193" spans="1:9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>uczniowie[[#This Row],[Godzina zakończenia]]-uczniowie[[#This Row],[Godzina rozpoczęcia]]</f>
        <v>5.2083333333333315E-2</v>
      </c>
      <c r="H193" s="3">
        <f>uczniowie[[#This Row],[czas]]*24</f>
        <v>1.2499999999999996</v>
      </c>
      <c r="I193">
        <f>uczniowie[[#This Row],[Stawka za godzinę]]*uczniowie[[#This Row],[cas trwania w h]]</f>
        <v>62.499999999999979</v>
      </c>
    </row>
    <row r="194" spans="1:9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>uczniowie[[#This Row],[Godzina zakończenia]]-uczniowie[[#This Row],[Godzina rozpoczęcia]]</f>
        <v>4.1666666666666685E-2</v>
      </c>
      <c r="H194" s="3">
        <f>uczniowie[[#This Row],[czas]]*24</f>
        <v>1.0000000000000004</v>
      </c>
      <c r="I194">
        <f>uczniowie[[#This Row],[Stawka za godzinę]]*uczniowie[[#This Row],[cas trwania w h]]</f>
        <v>60.000000000000028</v>
      </c>
    </row>
    <row r="195" spans="1:9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>uczniowie[[#This Row],[Godzina zakończenia]]-uczniowie[[#This Row],[Godzina rozpoczęcia]]</f>
        <v>7.2916666666666685E-2</v>
      </c>
      <c r="H195" s="3">
        <f>uczniowie[[#This Row],[czas]]*24</f>
        <v>1.7500000000000004</v>
      </c>
      <c r="I195">
        <f>uczniowie[[#This Row],[Stawka za godzinę]]*uczniowie[[#This Row],[cas trwania w h]]</f>
        <v>105.00000000000003</v>
      </c>
    </row>
    <row r="196" spans="1:9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>uczniowie[[#This Row],[Godzina zakończenia]]-uczniowie[[#This Row],[Godzina rozpoczęcia]]</f>
        <v>7.291666666666663E-2</v>
      </c>
      <c r="H196" s="3">
        <f>uczniowie[[#This Row],[czas]]*24</f>
        <v>1.7499999999999991</v>
      </c>
      <c r="I196">
        <f>uczniowie[[#This Row],[Stawka za godzinę]]*uczniowie[[#This Row],[cas trwania w h]]</f>
        <v>87.499999999999957</v>
      </c>
    </row>
    <row r="197" spans="1:9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>uczniowie[[#This Row],[Godzina zakończenia]]-uczniowie[[#This Row],[Godzina rozpoczęcia]]</f>
        <v>4.166666666666663E-2</v>
      </c>
      <c r="H197" s="3">
        <f>uczniowie[[#This Row],[czas]]*24</f>
        <v>0.99999999999999911</v>
      </c>
      <c r="I197">
        <f>uczniowie[[#This Row],[Stawka za godzinę]]*uczniowie[[#This Row],[cas trwania w h]]</f>
        <v>49.999999999999957</v>
      </c>
    </row>
    <row r="198" spans="1:9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>uczniowie[[#This Row],[Godzina zakończenia]]-uczniowie[[#This Row],[Godzina rozpoczęcia]]</f>
        <v>7.2916666666666741E-2</v>
      </c>
      <c r="H198" s="3">
        <f>uczniowie[[#This Row],[czas]]*24</f>
        <v>1.7500000000000018</v>
      </c>
      <c r="I198">
        <f>uczniowie[[#This Row],[Stawka za godzinę]]*uczniowie[[#This Row],[cas trwania w h]]</f>
        <v>105.00000000000011</v>
      </c>
    </row>
    <row r="199" spans="1:9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>uczniowie[[#This Row],[Godzina zakończenia]]-uczniowie[[#This Row],[Godzina rozpoczęcia]]</f>
        <v>5.2083333333333315E-2</v>
      </c>
      <c r="H199" s="3">
        <f>uczniowie[[#This Row],[czas]]*24</f>
        <v>1.2499999999999996</v>
      </c>
      <c r="I199">
        <f>uczniowie[[#This Row],[Stawka za godzinę]]*uczniowie[[#This Row],[cas trwania w h]]</f>
        <v>49.999999999999986</v>
      </c>
    </row>
    <row r="200" spans="1:9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>uczniowie[[#This Row],[Godzina zakończenia]]-uczniowie[[#This Row],[Godzina rozpoczęcia]]</f>
        <v>5.2083333333333315E-2</v>
      </c>
      <c r="H200" s="3">
        <f>uczniowie[[#This Row],[czas]]*24</f>
        <v>1.2499999999999996</v>
      </c>
      <c r="I200">
        <f>uczniowie[[#This Row],[Stawka za godzinę]]*uczniowie[[#This Row],[cas trwania w h]]</f>
        <v>74.999999999999972</v>
      </c>
    </row>
    <row r="201" spans="1:9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>uczniowie[[#This Row],[Godzina zakończenia]]-uczniowie[[#This Row],[Godzina rozpoczęcia]]</f>
        <v>4.166666666666663E-2</v>
      </c>
      <c r="H201" s="3">
        <f>uczniowie[[#This Row],[czas]]*24</f>
        <v>0.99999999999999911</v>
      </c>
      <c r="I201">
        <f>uczniowie[[#This Row],[Stawka za godzinę]]*uczniowie[[#This Row],[cas trwania w h]]</f>
        <v>49.999999999999957</v>
      </c>
    </row>
    <row r="202" spans="1:9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>uczniowie[[#This Row],[Godzina zakończenia]]-uczniowie[[#This Row],[Godzina rozpoczęcia]]</f>
        <v>4.166666666666663E-2</v>
      </c>
      <c r="H202" s="3">
        <f>uczniowie[[#This Row],[czas]]*24</f>
        <v>0.99999999999999911</v>
      </c>
      <c r="I202">
        <f>uczniowie[[#This Row],[Stawka za godzinę]]*uczniowie[[#This Row],[cas trwania w h]]</f>
        <v>59.999999999999943</v>
      </c>
    </row>
    <row r="203" spans="1:9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>uczniowie[[#This Row],[Godzina zakończenia]]-uczniowie[[#This Row],[Godzina rozpoczęcia]]</f>
        <v>4.166666666666663E-2</v>
      </c>
      <c r="H203" s="3">
        <f>uczniowie[[#This Row],[czas]]*24</f>
        <v>0.99999999999999911</v>
      </c>
      <c r="I203">
        <f>uczniowie[[#This Row],[Stawka za godzinę]]*uczniowie[[#This Row],[cas trwania w h]]</f>
        <v>39.999999999999964</v>
      </c>
    </row>
    <row r="204" spans="1:9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>uczniowie[[#This Row],[Godzina zakończenia]]-uczniowie[[#This Row],[Godzina rozpoczęcia]]</f>
        <v>6.25E-2</v>
      </c>
      <c r="H204" s="3">
        <f>uczniowie[[#This Row],[czas]]*24</f>
        <v>1.5</v>
      </c>
      <c r="I204">
        <f>uczniowie[[#This Row],[Stawka za godzinę]]*uczniowie[[#This Row],[cas trwania w h]]</f>
        <v>90</v>
      </c>
    </row>
    <row r="205" spans="1:9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>uczniowie[[#This Row],[Godzina zakończenia]]-uczniowie[[#This Row],[Godzina rozpoczęcia]]</f>
        <v>5.2083333333333315E-2</v>
      </c>
      <c r="H205" s="3">
        <f>uczniowie[[#This Row],[czas]]*24</f>
        <v>1.2499999999999996</v>
      </c>
      <c r="I205">
        <f>uczniowie[[#This Row],[Stawka za godzinę]]*uczniowie[[#This Row],[cas trwania w h]]</f>
        <v>62.499999999999979</v>
      </c>
    </row>
    <row r="206" spans="1:9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>uczniowie[[#This Row],[Godzina zakończenia]]-uczniowie[[#This Row],[Godzina rozpoczęcia]]</f>
        <v>5.2083333333333259E-2</v>
      </c>
      <c r="H206" s="3">
        <f>uczniowie[[#This Row],[czas]]*24</f>
        <v>1.2499999999999982</v>
      </c>
      <c r="I206">
        <f>uczniowie[[#This Row],[Stawka za godzinę]]*uczniowie[[#This Row],[cas trwania w h]]</f>
        <v>74.999999999999886</v>
      </c>
    </row>
    <row r="207" spans="1:9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>uczniowie[[#This Row],[Godzina zakończenia]]-uczniowie[[#This Row],[Godzina rozpoczęcia]]</f>
        <v>5.2083333333333315E-2</v>
      </c>
      <c r="H207" s="3">
        <f>uczniowie[[#This Row],[czas]]*24</f>
        <v>1.2499999999999996</v>
      </c>
      <c r="I207">
        <f>uczniowie[[#This Row],[Stawka za godzinę]]*uczniowie[[#This Row],[cas trwania w h]]</f>
        <v>74.999999999999972</v>
      </c>
    </row>
    <row r="208" spans="1:9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>uczniowie[[#This Row],[Godzina zakończenia]]-uczniowie[[#This Row],[Godzina rozpoczęcia]]</f>
        <v>4.1666666666666685E-2</v>
      </c>
      <c r="H208" s="3">
        <f>uczniowie[[#This Row],[czas]]*24</f>
        <v>1.0000000000000004</v>
      </c>
      <c r="I208">
        <f>uczniowie[[#This Row],[Stawka za godzinę]]*uczniowie[[#This Row],[cas trwania w h]]</f>
        <v>40.000000000000014</v>
      </c>
    </row>
    <row r="209" spans="1:9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>uczniowie[[#This Row],[Godzina zakończenia]]-uczniowie[[#This Row],[Godzina rozpoczęcia]]</f>
        <v>5.2083333333333259E-2</v>
      </c>
      <c r="H209" s="3">
        <f>uczniowie[[#This Row],[czas]]*24</f>
        <v>1.2499999999999982</v>
      </c>
      <c r="I209">
        <f>uczniowie[[#This Row],[Stawka za godzinę]]*uczniowie[[#This Row],[cas trwania w h]]</f>
        <v>62.499999999999915</v>
      </c>
    </row>
    <row r="210" spans="1:9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>uczniowie[[#This Row],[Godzina zakończenia]]-uczniowie[[#This Row],[Godzina rozpoczęcia]]</f>
        <v>7.2916666666666741E-2</v>
      </c>
      <c r="H210" s="3">
        <f>uczniowie[[#This Row],[czas]]*24</f>
        <v>1.7500000000000018</v>
      </c>
      <c r="I210">
        <f>uczniowie[[#This Row],[Stawka za godzinę]]*uczniowie[[#This Row],[cas trwania w h]]</f>
        <v>87.500000000000085</v>
      </c>
    </row>
    <row r="211" spans="1:9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>uczniowie[[#This Row],[Godzina zakończenia]]-uczniowie[[#This Row],[Godzina rozpoczęcia]]</f>
        <v>6.25E-2</v>
      </c>
      <c r="H211" s="3">
        <f>uczniowie[[#This Row],[czas]]*24</f>
        <v>1.5</v>
      </c>
      <c r="I211">
        <f>uczniowie[[#This Row],[Stawka za godzinę]]*uczniowie[[#This Row],[cas trwania w h]]</f>
        <v>60</v>
      </c>
    </row>
    <row r="212" spans="1:9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>uczniowie[[#This Row],[Godzina zakończenia]]-uczniowie[[#This Row],[Godzina rozpoczęcia]]</f>
        <v>6.2499999999999944E-2</v>
      </c>
      <c r="H212" s="3">
        <f>uczniowie[[#This Row],[czas]]*24</f>
        <v>1.4999999999999987</v>
      </c>
      <c r="I212">
        <f>uczniowie[[#This Row],[Stawka za godzinę]]*uczniowie[[#This Row],[cas trwania w h]]</f>
        <v>74.999999999999929</v>
      </c>
    </row>
    <row r="213" spans="1:9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>uczniowie[[#This Row],[Godzina zakończenia]]-uczniowie[[#This Row],[Godzina rozpoczęcia]]</f>
        <v>5.2083333333333315E-2</v>
      </c>
      <c r="H213" s="3">
        <f>uczniowie[[#This Row],[czas]]*24</f>
        <v>1.2499999999999996</v>
      </c>
      <c r="I213">
        <f>uczniowie[[#This Row],[Stawka za godzinę]]*uczniowie[[#This Row],[cas trwania w h]]</f>
        <v>74.999999999999972</v>
      </c>
    </row>
    <row r="214" spans="1:9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>uczniowie[[#This Row],[Godzina zakończenia]]-uczniowie[[#This Row],[Godzina rozpoczęcia]]</f>
        <v>7.291666666666663E-2</v>
      </c>
      <c r="H214" s="3">
        <f>uczniowie[[#This Row],[czas]]*24</f>
        <v>1.7499999999999991</v>
      </c>
      <c r="I214">
        <f>uczniowie[[#This Row],[Stawka za godzinę]]*uczniowie[[#This Row],[cas trwania w h]]</f>
        <v>87.499999999999957</v>
      </c>
    </row>
    <row r="215" spans="1:9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>uczniowie[[#This Row],[Godzina zakończenia]]-uczniowie[[#This Row],[Godzina rozpoczęcia]]</f>
        <v>8.3333333333333259E-2</v>
      </c>
      <c r="H215" s="3">
        <f>uczniowie[[#This Row],[czas]]*24</f>
        <v>1.9999999999999982</v>
      </c>
      <c r="I215">
        <f>uczniowie[[#This Row],[Stawka za godzinę]]*uczniowie[[#This Row],[cas trwania w h]]</f>
        <v>79.999999999999929</v>
      </c>
    </row>
    <row r="216" spans="1:9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>uczniowie[[#This Row],[Godzina zakończenia]]-uczniowie[[#This Row],[Godzina rozpoczęcia]]</f>
        <v>6.25E-2</v>
      </c>
      <c r="H216" s="3">
        <f>uczniowie[[#This Row],[czas]]*24</f>
        <v>1.5</v>
      </c>
      <c r="I216">
        <f>uczniowie[[#This Row],[Stawka za godzinę]]*uczniowie[[#This Row],[cas trwania w h]]</f>
        <v>75</v>
      </c>
    </row>
    <row r="217" spans="1:9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>uczniowie[[#This Row],[Godzina zakończenia]]-uczniowie[[#This Row],[Godzina rozpoczęcia]]</f>
        <v>6.25E-2</v>
      </c>
      <c r="H217" s="3">
        <f>uczniowie[[#This Row],[czas]]*24</f>
        <v>1.5</v>
      </c>
      <c r="I217">
        <f>uczniowie[[#This Row],[Stawka za godzinę]]*uczniowie[[#This Row],[cas trwania w h]]</f>
        <v>75</v>
      </c>
    </row>
    <row r="218" spans="1:9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>uczniowie[[#This Row],[Godzina zakończenia]]-uczniowie[[#This Row],[Godzina rozpoczęcia]]</f>
        <v>6.2499999999999944E-2</v>
      </c>
      <c r="H218" s="3">
        <f>uczniowie[[#This Row],[czas]]*24</f>
        <v>1.4999999999999987</v>
      </c>
      <c r="I218">
        <f>uczniowie[[#This Row],[Stawka za godzinę]]*uczniowie[[#This Row],[cas trwania w h]]</f>
        <v>89.999999999999915</v>
      </c>
    </row>
    <row r="219" spans="1:9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>uczniowie[[#This Row],[Godzina zakończenia]]-uczniowie[[#This Row],[Godzina rozpoczęcia]]</f>
        <v>6.25E-2</v>
      </c>
      <c r="H219" s="3">
        <f>uczniowie[[#This Row],[czas]]*24</f>
        <v>1.5</v>
      </c>
      <c r="I219">
        <f>uczniowie[[#This Row],[Stawka za godzinę]]*uczniowie[[#This Row],[cas trwania w h]]</f>
        <v>90</v>
      </c>
    </row>
    <row r="220" spans="1:9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>uczniowie[[#This Row],[Godzina zakończenia]]-uczniowie[[#This Row],[Godzina rozpoczęcia]]</f>
        <v>8.3333333333333315E-2</v>
      </c>
      <c r="H220" s="3">
        <f>uczniowie[[#This Row],[czas]]*24</f>
        <v>1.9999999999999996</v>
      </c>
      <c r="I220">
        <f>uczniowie[[#This Row],[Stawka za godzinę]]*uczniowie[[#This Row],[cas trwania w h]]</f>
        <v>99.999999999999972</v>
      </c>
    </row>
    <row r="221" spans="1:9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>uczniowie[[#This Row],[Godzina zakończenia]]-uczniowie[[#This Row],[Godzina rozpoczęcia]]</f>
        <v>5.2083333333333315E-2</v>
      </c>
      <c r="H221" s="3">
        <f>uczniowie[[#This Row],[czas]]*24</f>
        <v>1.2499999999999996</v>
      </c>
      <c r="I221">
        <f>uczniowie[[#This Row],[Stawka za godzinę]]*uczniowie[[#This Row],[cas trwania w h]]</f>
        <v>74.999999999999972</v>
      </c>
    </row>
    <row r="222" spans="1:9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>uczniowie[[#This Row],[Godzina zakończenia]]-uczniowie[[#This Row],[Godzina rozpoczęcia]]</f>
        <v>5.2083333333333315E-2</v>
      </c>
      <c r="H222" s="3">
        <f>uczniowie[[#This Row],[czas]]*24</f>
        <v>1.2499999999999996</v>
      </c>
      <c r="I222">
        <f>uczniowie[[#This Row],[Stawka za godzinę]]*uczniowie[[#This Row],[cas trwania w h]]</f>
        <v>74.999999999999972</v>
      </c>
    </row>
    <row r="223" spans="1:9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>uczniowie[[#This Row],[Godzina zakończenia]]-uczniowie[[#This Row],[Godzina rozpoczęcia]]</f>
        <v>8.333333333333337E-2</v>
      </c>
      <c r="H223" s="3">
        <f>uczniowie[[#This Row],[czas]]*24</f>
        <v>2.0000000000000009</v>
      </c>
      <c r="I223">
        <f>uczniowie[[#This Row],[Stawka za godzinę]]*uczniowie[[#This Row],[cas trwania w h]]</f>
        <v>80.000000000000028</v>
      </c>
    </row>
    <row r="224" spans="1:9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>uczniowie[[#This Row],[Godzina zakończenia]]-uczniowie[[#This Row],[Godzina rozpoczęcia]]</f>
        <v>5.208333333333337E-2</v>
      </c>
      <c r="H224" s="3">
        <f>uczniowie[[#This Row],[czas]]*24</f>
        <v>1.2500000000000009</v>
      </c>
      <c r="I224">
        <f>uczniowie[[#This Row],[Stawka za godzinę]]*uczniowie[[#This Row],[cas trwania w h]]</f>
        <v>62.500000000000043</v>
      </c>
    </row>
    <row r="225" spans="1:9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>uczniowie[[#This Row],[Godzina zakończenia]]-uczniowie[[#This Row],[Godzina rozpoczęcia]]</f>
        <v>6.25E-2</v>
      </c>
      <c r="H225" s="3">
        <f>uczniowie[[#This Row],[czas]]*24</f>
        <v>1.5</v>
      </c>
      <c r="I225">
        <f>uczniowie[[#This Row],[Stawka za godzinę]]*uczniowie[[#This Row],[cas trwania w h]]</f>
        <v>90</v>
      </c>
    </row>
    <row r="226" spans="1:9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>uczniowie[[#This Row],[Godzina zakończenia]]-uczniowie[[#This Row],[Godzina rozpoczęcia]]</f>
        <v>5.2083333333333315E-2</v>
      </c>
      <c r="H226" s="3">
        <f>uczniowie[[#This Row],[czas]]*24</f>
        <v>1.2499999999999996</v>
      </c>
      <c r="I226">
        <f>uczniowie[[#This Row],[Stawka za godzinę]]*uczniowie[[#This Row],[cas trwania w h]]</f>
        <v>49.999999999999986</v>
      </c>
    </row>
    <row r="227" spans="1:9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>uczniowie[[#This Row],[Godzina zakończenia]]-uczniowie[[#This Row],[Godzina rozpoczęcia]]</f>
        <v>6.25E-2</v>
      </c>
      <c r="H227" s="3">
        <f>uczniowie[[#This Row],[czas]]*24</f>
        <v>1.5</v>
      </c>
      <c r="I227">
        <f>uczniowie[[#This Row],[Stawka za godzinę]]*uczniowie[[#This Row],[cas trwania w h]]</f>
        <v>60</v>
      </c>
    </row>
    <row r="228" spans="1:9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>uczniowie[[#This Row],[Godzina zakończenia]]-uczniowie[[#This Row],[Godzina rozpoczęcia]]</f>
        <v>7.291666666666663E-2</v>
      </c>
      <c r="H228" s="3">
        <f>uczniowie[[#This Row],[czas]]*24</f>
        <v>1.7499999999999991</v>
      </c>
      <c r="I228">
        <f>uczniowie[[#This Row],[Stawka za godzinę]]*uczniowie[[#This Row],[cas trwania w h]]</f>
        <v>104.99999999999994</v>
      </c>
    </row>
    <row r="229" spans="1:9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>uczniowie[[#This Row],[Godzina zakończenia]]-uczniowie[[#This Row],[Godzina rozpoczęcia]]</f>
        <v>6.25E-2</v>
      </c>
      <c r="H229" s="3">
        <f>uczniowie[[#This Row],[czas]]*24</f>
        <v>1.5</v>
      </c>
      <c r="I229">
        <f>uczniowie[[#This Row],[Stawka za godzinę]]*uczniowie[[#This Row],[cas trwania w h]]</f>
        <v>60</v>
      </c>
    </row>
    <row r="230" spans="1:9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>uczniowie[[#This Row],[Godzina zakończenia]]-uczniowie[[#This Row],[Godzina rozpoczęcia]]</f>
        <v>8.3333333333333315E-2</v>
      </c>
      <c r="H230" s="3">
        <f>uczniowie[[#This Row],[czas]]*24</f>
        <v>1.9999999999999996</v>
      </c>
      <c r="I230">
        <f>uczniowie[[#This Row],[Stawka za godzinę]]*uczniowie[[#This Row],[cas trwania w h]]</f>
        <v>79.999999999999986</v>
      </c>
    </row>
    <row r="231" spans="1:9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>uczniowie[[#This Row],[Godzina zakończenia]]-uczniowie[[#This Row],[Godzina rozpoczęcia]]</f>
        <v>5.2083333333333315E-2</v>
      </c>
      <c r="H231" s="3">
        <f>uczniowie[[#This Row],[czas]]*24</f>
        <v>1.2499999999999996</v>
      </c>
      <c r="I231">
        <f>uczniowie[[#This Row],[Stawka za godzinę]]*uczniowie[[#This Row],[cas trwania w h]]</f>
        <v>49.999999999999986</v>
      </c>
    </row>
    <row r="232" spans="1:9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>uczniowie[[#This Row],[Godzina zakończenia]]-uczniowie[[#This Row],[Godzina rozpoczęcia]]</f>
        <v>6.25E-2</v>
      </c>
      <c r="H232" s="3">
        <f>uczniowie[[#This Row],[czas]]*24</f>
        <v>1.5</v>
      </c>
      <c r="I232">
        <f>uczniowie[[#This Row],[Stawka za godzinę]]*uczniowie[[#This Row],[cas trwania w h]]</f>
        <v>90</v>
      </c>
    </row>
    <row r="233" spans="1:9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>uczniowie[[#This Row],[Godzina zakończenia]]-uczniowie[[#This Row],[Godzina rozpoczęcia]]</f>
        <v>7.2916666666666685E-2</v>
      </c>
      <c r="H233" s="3">
        <f>uczniowie[[#This Row],[czas]]*24</f>
        <v>1.7500000000000004</v>
      </c>
      <c r="I233">
        <f>uczniowie[[#This Row],[Stawka za godzinę]]*uczniowie[[#This Row],[cas trwania w h]]</f>
        <v>70.000000000000014</v>
      </c>
    </row>
    <row r="234" spans="1:9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>uczniowie[[#This Row],[Godzina zakończenia]]-uczniowie[[#This Row],[Godzina rozpoczęcia]]</f>
        <v>7.2916666666666685E-2</v>
      </c>
      <c r="H234" s="3">
        <f>uczniowie[[#This Row],[czas]]*24</f>
        <v>1.7500000000000004</v>
      </c>
      <c r="I234">
        <f>uczniowie[[#This Row],[Stawka za godzinę]]*uczniowie[[#This Row],[cas trwania w h]]</f>
        <v>70.000000000000014</v>
      </c>
    </row>
    <row r="235" spans="1:9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>uczniowie[[#This Row],[Godzina zakończenia]]-uczniowie[[#This Row],[Godzina rozpoczęcia]]</f>
        <v>5.208333333333337E-2</v>
      </c>
      <c r="H235" s="3">
        <f>uczniowie[[#This Row],[czas]]*24</f>
        <v>1.2500000000000009</v>
      </c>
      <c r="I235">
        <f>uczniowie[[#This Row],[Stawka za godzinę]]*uczniowie[[#This Row],[cas trwania w h]]</f>
        <v>75.000000000000057</v>
      </c>
    </row>
    <row r="236" spans="1:9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>uczniowie[[#This Row],[Godzina zakończenia]]-uczniowie[[#This Row],[Godzina rozpoczęcia]]</f>
        <v>6.25E-2</v>
      </c>
      <c r="H236" s="3">
        <f>uczniowie[[#This Row],[czas]]*24</f>
        <v>1.5</v>
      </c>
      <c r="I236">
        <f>uczniowie[[#This Row],[Stawka za godzinę]]*uczniowie[[#This Row],[cas trwania w h]]</f>
        <v>75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6"/>
  <sheetViews>
    <sheetView tabSelected="1" topLeftCell="A211" workbookViewId="0">
      <selection activeCell="M236" sqref="M236"/>
    </sheetView>
  </sheetViews>
  <sheetFormatPr defaultRowHeight="15" x14ac:dyDescent="0.25"/>
  <cols>
    <col min="3" max="3" width="10.140625" bestFit="1" customWidth="1"/>
    <col min="11" max="11" width="8.140625" bestFit="1" customWidth="1"/>
    <col min="13" max="13" width="17.5703125" bestFit="1" customWidth="1"/>
    <col min="14" max="14" width="17.5703125" customWidth="1"/>
    <col min="16" max="17" width="16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69</v>
      </c>
      <c r="J1" t="s">
        <v>67</v>
      </c>
      <c r="K1" t="s">
        <v>28</v>
      </c>
      <c r="L1" t="s">
        <v>60</v>
      </c>
      <c r="M1" t="s">
        <v>61</v>
      </c>
      <c r="N1" t="s">
        <v>62</v>
      </c>
      <c r="O1" t="s">
        <v>66</v>
      </c>
      <c r="P1" t="s">
        <v>63</v>
      </c>
      <c r="Q1" t="s">
        <v>64</v>
      </c>
      <c r="R1" t="s">
        <v>65</v>
      </c>
      <c r="S1" t="s">
        <v>68</v>
      </c>
    </row>
    <row r="2" spans="1:19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f>uczniowie5[[#This Row],[Godzina zakończenia]]-uczniowie5[[#This Row],[Godzina rozpoczęcia]]</f>
        <v>4.1666666666666685E-2</v>
      </c>
      <c r="H2" s="3">
        <f>uczniowie5[[#This Row],[czas]]*24</f>
        <v>1.0000000000000004</v>
      </c>
      <c r="I2" s="9">
        <f>MONTH(uczniowie5[[#This Row],[Data]])</f>
        <v>10</v>
      </c>
      <c r="J2" s="9">
        <f>DAY(uczniowie5[[#This Row],[Data]])</f>
        <v>1</v>
      </c>
      <c r="K2">
        <f>uczniowie5[[#This Row],[Stawka za godzinę]]*uczniowie5[[#This Row],[cas trwania w h]]</f>
        <v>60.000000000000028</v>
      </c>
      <c r="L2">
        <f>WEEKDAY(uczniowie5[[#This Row],[Data]],2)</f>
        <v>3</v>
      </c>
      <c r="M2" s="6">
        <v>81.37</v>
      </c>
      <c r="N2" s="6">
        <v>0</v>
      </c>
      <c r="O2" s="6">
        <v>0</v>
      </c>
      <c r="P2" s="6">
        <f>IF(AND(uczniowie5[[#This Row],[dzien]]=2,uczniowie5[[#This Row],[dzien]]&lt;&gt;L1),250,0)</f>
        <v>0</v>
      </c>
      <c r="Q2" s="6">
        <v>0</v>
      </c>
      <c r="R2" s="6">
        <f>uczniowie5[[#This Row],[aktualne pieniadze]]-uczniowie5[[#This Row],[koszt za miasto]]</f>
        <v>81.37</v>
      </c>
      <c r="S2" s="6" t="str">
        <f>IF(OR(AND(uczniowie5[[#This Row],[miesiac]]=12,uczniowie5[[#This Row],[dzień]]&gt;=20),AND(uczniowie5[[#This Row],[miesiac]]=1,uczniowie5[[#This Row],[dzień]]&lt;=3)),"tak","nie")</f>
        <v>nie</v>
      </c>
    </row>
    <row r="3" spans="1:19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>uczniowie5[[#This Row],[Godzina zakończenia]]-uczniowie5[[#This Row],[Godzina rozpoczęcia]]</f>
        <v>7.2916666666666685E-2</v>
      </c>
      <c r="H3" s="3">
        <f>uczniowie5[[#This Row],[czas]]*24</f>
        <v>1.7500000000000004</v>
      </c>
      <c r="I3" s="9">
        <f>MONTH(uczniowie5[[#This Row],[Data]])</f>
        <v>10</v>
      </c>
      <c r="J3" s="9">
        <f>DAY(uczniowie5[[#This Row],[Data]])</f>
        <v>2</v>
      </c>
      <c r="K3">
        <f>uczniowie5[[#This Row],[Stawka za godzinę]]*uczniowie5[[#This Row],[cas trwania w h]]</f>
        <v>87.500000000000028</v>
      </c>
      <c r="L3">
        <f>WEEKDAY(uczniowie5[[#This Row],[Data]],2)</f>
        <v>4</v>
      </c>
      <c r="M3" s="6">
        <f>R2+uczniowie5[[#This Row],[koszt za zajęcia]]-uczniowie5[[#This Row],[koszty transport]]-uczniowie5[[#This Row],[koszty zakupy]]-uczniowie5[[#This Row],[koszt akademik]]</f>
        <v>168.87000000000003</v>
      </c>
      <c r="N3" s="6">
        <f>IF(uczniowie5[[#This Row],[dzien]]&lt;L2,20,0)</f>
        <v>0</v>
      </c>
      <c r="O3" s="6">
        <f>IF(OR(AND(uczniowie5[[#This Row],[dzień]]=15,uczniowie5[[#This Row],[dzień]]&lt;&gt;J2),AND(uczniowie5[[#This Row],[dzień]]&gt;15,J2&lt;15)),600,0)</f>
        <v>0</v>
      </c>
      <c r="P3" s="6">
        <f>IF(AND(uczniowie5[[#This Row],[dzien]]=2,uczniowie5[[#This Row],[dzien]]&lt;&gt;L2),250,0)</f>
        <v>0</v>
      </c>
      <c r="Q3" s="6">
        <f>IF(OR(AND(uczniowie5[[#This Row],[dzien]]=4,uczniowie5[[#This Row],[dzien]]&lt;&gt;L2),AND(L2&lt;4,uczniowie5[[#This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50</v>
      </c>
      <c r="R3" s="6">
        <f>uczniowie5[[#This Row],[aktualne pieniadze]]-uczniowie5[[#This Row],[koszt za miasto]]</f>
        <v>118.87000000000003</v>
      </c>
      <c r="S3" s="6" t="str">
        <f>IF(OR(AND(uczniowie5[[#This Row],[miesiac]]=12,uczniowie5[[#This Row],[dzień]]&gt;=20),AND(uczniowie5[[#This Row],[miesiac]]=1,uczniowie5[[#This Row],[dzień]]&lt;=3)),"tak","nie")</f>
        <v>nie</v>
      </c>
    </row>
    <row r="4" spans="1:19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>uczniowie5[[#This Row],[Godzina zakończenia]]-uczniowie5[[#This Row],[Godzina rozpoczęcia]]</f>
        <v>8.333333333333337E-2</v>
      </c>
      <c r="H4" s="3">
        <f>uczniowie5[[#This Row],[czas]]*24</f>
        <v>2.0000000000000009</v>
      </c>
      <c r="I4" s="9">
        <f>MONTH(uczniowie5[[#This Row],[Data]])</f>
        <v>10</v>
      </c>
      <c r="J4" s="9">
        <f>DAY(uczniowie5[[#This Row],[Data]])</f>
        <v>2</v>
      </c>
      <c r="K4">
        <f>uczniowie5[[#This Row],[Stawka za godzinę]]*uczniowie5[[#This Row],[cas trwania w h]]</f>
        <v>100.00000000000004</v>
      </c>
      <c r="L4">
        <f>WEEKDAY(uczniowie5[[#This Row],[Data]],2)</f>
        <v>4</v>
      </c>
      <c r="M4" s="6">
        <f>R3+uczniowie5[[#This Row],[koszt za zajęcia]]-uczniowie5[[#This Row],[koszty transport]]-uczniowie5[[#This Row],[koszty zakupy]]-uczniowie5[[#This Row],[koszt akademik]]</f>
        <v>218.87000000000006</v>
      </c>
      <c r="N4" s="6">
        <f>IF(uczniowie5[[#This Row],[dzien]]&lt;L3,20,0)</f>
        <v>0</v>
      </c>
      <c r="O4" s="6">
        <f>IF(OR(AND(uczniowie5[[#This Row],[dzień]]=15,uczniowie5[[#This Row],[dzień]]&lt;&gt;J3),AND(uczniowie5[[#This Row],[dzień]]&gt;15,J3&lt;15)),600,0)</f>
        <v>0</v>
      </c>
      <c r="P4" s="6">
        <f>IF(AND(uczniowie5[[#This Row],[dzien]]=2,uczniowie5[[#This Row],[dzien]]&lt;&gt;L3),250,0)</f>
        <v>0</v>
      </c>
      <c r="Q4" s="6" t="b">
        <f>IF(OR(AND(uczniowie5[[#This Row],[dzien]]=4,uczniowie5[[#This Row],[dzien]]&lt;&gt;L3),AND(L3&lt;4,uczniowie5[[#This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" s="6">
        <f>uczniowie5[[#This Row],[aktualne pieniadze]]-uczniowie5[[#This Row],[koszt za miasto]]</f>
        <v>218.87000000000006</v>
      </c>
      <c r="S4" s="6" t="str">
        <f>IF(OR(AND(uczniowie5[[#This Row],[miesiac]]=12,uczniowie5[[#This Row],[dzień]]&gt;=20),AND(uczniowie5[[#This Row],[miesiac]]=1,uczniowie5[[#This Row],[dzień]]&lt;=3)),"tak","nie")</f>
        <v>nie</v>
      </c>
    </row>
    <row r="5" spans="1:19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>uczniowie5[[#This Row],[Godzina zakończenia]]-uczniowie5[[#This Row],[Godzina rozpoczęcia]]</f>
        <v>8.3333333333333315E-2</v>
      </c>
      <c r="H5" s="3">
        <f>uczniowie5[[#This Row],[czas]]*24</f>
        <v>1.9999999999999996</v>
      </c>
      <c r="I5" s="9">
        <f>MONTH(uczniowie5[[#This Row],[Data]])</f>
        <v>10</v>
      </c>
      <c r="J5" s="9">
        <f>DAY(uczniowie5[[#This Row],[Data]])</f>
        <v>6</v>
      </c>
      <c r="K5">
        <f>uczniowie5[[#This Row],[Stawka za godzinę]]*uczniowie5[[#This Row],[cas trwania w h]]</f>
        <v>79.999999999999986</v>
      </c>
      <c r="L5">
        <f>WEEKDAY(uczniowie5[[#This Row],[Data]],2)</f>
        <v>1</v>
      </c>
      <c r="M5" s="6">
        <f>R4+uczniowie5[[#This Row],[koszt za zajęcia]]-uczniowie5[[#This Row],[koszty transport]]-uczniowie5[[#This Row],[koszty zakupy]]-uczniowie5[[#This Row],[koszt akademik]]</f>
        <v>278.87000000000006</v>
      </c>
      <c r="N5" s="6">
        <f>IF(uczniowie5[[#This Row],[dzien]]&lt;L4,20,0)</f>
        <v>20</v>
      </c>
      <c r="O5" s="6">
        <f>IF(OR(AND(uczniowie5[[#This Row],[dzień]]=15,uczniowie5[[#This Row],[dzień]]&lt;&gt;J4),AND(uczniowie5[[#This Row],[dzień]]&gt;15,J4&lt;15)),600,0)</f>
        <v>0</v>
      </c>
      <c r="P5" s="6">
        <f>IF(AND(uczniowie5[[#This Row],[dzien]]=2,uczniowie5[[#This Row],[dzien]]&lt;&gt;L4),250,0)</f>
        <v>0</v>
      </c>
      <c r="Q5" s="6" t="b">
        <f>IF(OR(AND(uczniowie5[[#This Row],[dzien]]=4,uczniowie5[[#This Row],[dzien]]&lt;&gt;L4),AND(L4&lt;4,uczniowie5[[#This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" s="6">
        <f>uczniowie5[[#This Row],[aktualne pieniadze]]-uczniowie5[[#This Row],[koszt za miasto]]</f>
        <v>278.87000000000006</v>
      </c>
      <c r="S5" s="6" t="str">
        <f>IF(OR(AND(uczniowie5[[#This Row],[miesiac]]=12,uczniowie5[[#This Row],[dzień]]&gt;=20),AND(uczniowie5[[#This Row],[miesiac]]=1,uczniowie5[[#This Row],[dzień]]&lt;=3)),"tak","nie")</f>
        <v>nie</v>
      </c>
    </row>
    <row r="6" spans="1:19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>uczniowie5[[#This Row],[Godzina zakończenia]]-uczniowie5[[#This Row],[Godzina rozpoczęcia]]</f>
        <v>4.1666666666666685E-2</v>
      </c>
      <c r="H6" s="3">
        <f>uczniowie5[[#This Row],[czas]]*24</f>
        <v>1.0000000000000004</v>
      </c>
      <c r="I6" s="9">
        <f>MONTH(uczniowie5[[#This Row],[Data]])</f>
        <v>10</v>
      </c>
      <c r="J6" s="9">
        <f>DAY(uczniowie5[[#This Row],[Data]])</f>
        <v>6</v>
      </c>
      <c r="K6">
        <f>uczniowie5[[#This Row],[Stawka za godzinę]]*uczniowie5[[#This Row],[cas trwania w h]]</f>
        <v>50.000000000000021</v>
      </c>
      <c r="L6">
        <f>WEEKDAY(uczniowie5[[#This Row],[Data]],2)</f>
        <v>1</v>
      </c>
      <c r="M6" s="6">
        <f>R5+uczniowie5[[#This Row],[koszt za zajęcia]]-uczniowie5[[#This Row],[koszty transport]]-uczniowie5[[#This Row],[koszty zakupy]]-uczniowie5[[#This Row],[koszt akademik]]</f>
        <v>328.87000000000006</v>
      </c>
      <c r="N6" s="6">
        <f>IF(uczniowie5[[#This Row],[dzien]]&lt;L5,20,0)</f>
        <v>0</v>
      </c>
      <c r="O6" s="6">
        <f>IF(OR(AND(uczniowie5[[#This Row],[dzień]]=15,uczniowie5[[#This Row],[dzień]]&lt;&gt;J5),AND(uczniowie5[[#This Row],[dzień]]&gt;15,J5&lt;15)),600,0)</f>
        <v>0</v>
      </c>
      <c r="P6" s="6">
        <f>IF(AND(uczniowie5[[#This Row],[dzien]]=2,uczniowie5[[#This Row],[dzien]]&lt;&gt;L5),250,0)</f>
        <v>0</v>
      </c>
      <c r="Q6" s="6" t="b">
        <f>IF(OR(AND(uczniowie5[[#This Row],[dzien]]=4,uczniowie5[[#This Row],[dzien]]&lt;&gt;L5),AND(L5&lt;4,uczniowie5[[#This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" s="6">
        <f>uczniowie5[[#This Row],[aktualne pieniadze]]-uczniowie5[[#This Row],[koszt za miasto]]</f>
        <v>328.87000000000006</v>
      </c>
      <c r="S6" s="6" t="str">
        <f>IF(OR(AND(uczniowie5[[#This Row],[miesiac]]=12,uczniowie5[[#This Row],[dzień]]&gt;=20),AND(uczniowie5[[#This Row],[miesiac]]=1,uczniowie5[[#This Row],[dzień]]&lt;=3)),"tak","nie")</f>
        <v>nie</v>
      </c>
    </row>
    <row r="7" spans="1:19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>uczniowie5[[#This Row],[Godzina zakończenia]]-uczniowie5[[#This Row],[Godzina rozpoczęcia]]</f>
        <v>5.2083333333333315E-2</v>
      </c>
      <c r="H7" s="3">
        <f>uczniowie5[[#This Row],[czas]]*24</f>
        <v>1.2499999999999996</v>
      </c>
      <c r="I7" s="9">
        <f>MONTH(uczniowie5[[#This Row],[Data]])</f>
        <v>10</v>
      </c>
      <c r="J7" s="9">
        <f>DAY(uczniowie5[[#This Row],[Data]])</f>
        <v>7</v>
      </c>
      <c r="K7">
        <f>uczniowie5[[#This Row],[Stawka za godzinę]]*uczniowie5[[#This Row],[cas trwania w h]]</f>
        <v>62.499999999999979</v>
      </c>
      <c r="L7">
        <f>WEEKDAY(uczniowie5[[#This Row],[Data]],2)</f>
        <v>2</v>
      </c>
      <c r="M7" s="6">
        <f>R6+uczniowie5[[#This Row],[koszt za zajęcia]]-uczniowie5[[#This Row],[koszty transport]]-uczniowie5[[#This Row],[koszty zakupy]]-uczniowie5[[#This Row],[koszt akademik]]</f>
        <v>141.37000000000006</v>
      </c>
      <c r="N7" s="6">
        <f>IF(uczniowie5[[#This Row],[dzien]]&lt;L6,20,0)</f>
        <v>0</v>
      </c>
      <c r="O7" s="6">
        <f>IF(OR(AND(uczniowie5[[#This Row],[dzień]]=15,uczniowie5[[#This Row],[dzień]]&lt;&gt;J6),AND(uczniowie5[[#This Row],[dzień]]&gt;15,J6&lt;15)),600,0)</f>
        <v>0</v>
      </c>
      <c r="P7" s="6">
        <f>IF(AND(uczniowie5[[#This Row],[dzien]]=2,uczniowie5[[#This Row],[dzien]]&lt;&gt;L6),250,0)</f>
        <v>250</v>
      </c>
      <c r="Q7" s="6" t="b">
        <f>IF(OR(AND(uczniowie5[[#This Row],[dzien]]=4,uczniowie5[[#This Row],[dzien]]&lt;&gt;L6),AND(L6&lt;4,uczniowie5[[#This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" s="6">
        <f>uczniowie5[[#This Row],[aktualne pieniadze]]-uczniowie5[[#This Row],[koszt za miasto]]</f>
        <v>141.37000000000006</v>
      </c>
      <c r="S7" s="6" t="str">
        <f>IF(OR(AND(uczniowie5[[#This Row],[miesiac]]=12,uczniowie5[[#This Row],[dzień]]&gt;=20),AND(uczniowie5[[#This Row],[miesiac]]=1,uczniowie5[[#This Row],[dzień]]&lt;=3)),"tak","nie")</f>
        <v>nie</v>
      </c>
    </row>
    <row r="8" spans="1:19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>uczniowie5[[#This Row],[Godzina zakończenia]]-uczniowie5[[#This Row],[Godzina rozpoczęcia]]</f>
        <v>7.2916666666666685E-2</v>
      </c>
      <c r="H8" s="3">
        <f>uczniowie5[[#This Row],[czas]]*24</f>
        <v>1.7500000000000004</v>
      </c>
      <c r="I8" s="9">
        <f>MONTH(uczniowie5[[#This Row],[Data]])</f>
        <v>10</v>
      </c>
      <c r="J8" s="9">
        <f>DAY(uczniowie5[[#This Row],[Data]])</f>
        <v>7</v>
      </c>
      <c r="K8">
        <f>uczniowie5[[#This Row],[Stawka za godzinę]]*uczniowie5[[#This Row],[cas trwania w h]]</f>
        <v>105.00000000000003</v>
      </c>
      <c r="L8">
        <f>WEEKDAY(uczniowie5[[#This Row],[Data]],2)</f>
        <v>2</v>
      </c>
      <c r="M8" s="6">
        <f>R7+uczniowie5[[#This Row],[koszt za zajęcia]]-uczniowie5[[#This Row],[koszty transport]]-uczniowie5[[#This Row],[koszty zakupy]]-uczniowie5[[#This Row],[koszt akademik]]</f>
        <v>246.37000000000009</v>
      </c>
      <c r="N8" s="6">
        <f>IF(uczniowie5[[#This Row],[dzien]]&lt;L7,20,0)</f>
        <v>0</v>
      </c>
      <c r="O8" s="6">
        <f>IF(OR(AND(uczniowie5[[#This Row],[dzień]]=15,uczniowie5[[#This Row],[dzień]]&lt;&gt;J7),AND(uczniowie5[[#This Row],[dzień]]&gt;15,J7&lt;15)),600,0)</f>
        <v>0</v>
      </c>
      <c r="P8" s="6">
        <f>IF(AND(uczniowie5[[#This Row],[dzien]]=2,uczniowie5[[#This Row],[dzien]]&lt;&gt;L7),250,0)</f>
        <v>0</v>
      </c>
      <c r="Q8" s="6" t="b">
        <f>IF(OR(AND(uczniowie5[[#This Row],[dzien]]=4,uczniowie5[[#This Row],[dzien]]&lt;&gt;L7),AND(L7&lt;4,uczniowie5[[#This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" s="6">
        <f>uczniowie5[[#This Row],[aktualne pieniadze]]-uczniowie5[[#This Row],[koszt za miasto]]</f>
        <v>246.37000000000009</v>
      </c>
      <c r="S8" s="6" t="str">
        <f>IF(OR(AND(uczniowie5[[#This Row],[miesiac]]=12,uczniowie5[[#This Row],[dzień]]&gt;=20),AND(uczniowie5[[#This Row],[miesiac]]=1,uczniowie5[[#This Row],[dzień]]&lt;=3)),"tak","nie")</f>
        <v>nie</v>
      </c>
    </row>
    <row r="9" spans="1:19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>uczniowie5[[#This Row],[Godzina zakończenia]]-uczniowie5[[#This Row],[Godzina rozpoczęcia]]</f>
        <v>5.208333333333337E-2</v>
      </c>
      <c r="H9" s="3">
        <f>uczniowie5[[#This Row],[czas]]*24</f>
        <v>1.2500000000000009</v>
      </c>
      <c r="I9" s="9">
        <f>MONTH(uczniowie5[[#This Row],[Data]])</f>
        <v>10</v>
      </c>
      <c r="J9" s="9">
        <f>DAY(uczniowie5[[#This Row],[Data]])</f>
        <v>7</v>
      </c>
      <c r="K9">
        <f>uczniowie5[[#This Row],[Stawka za godzinę]]*uczniowie5[[#This Row],[cas trwania w h]]</f>
        <v>50.000000000000036</v>
      </c>
      <c r="L9">
        <f>WEEKDAY(uczniowie5[[#This Row],[Data]],2)</f>
        <v>2</v>
      </c>
      <c r="M9" s="6">
        <f>R8+uczniowie5[[#This Row],[koszt za zajęcia]]-uczniowie5[[#This Row],[koszty transport]]-uczniowie5[[#This Row],[koszty zakupy]]-uczniowie5[[#This Row],[koszt akademik]]</f>
        <v>296.37000000000012</v>
      </c>
      <c r="N9" s="6">
        <f>IF(uczniowie5[[#This Row],[dzien]]&lt;L8,20,0)</f>
        <v>0</v>
      </c>
      <c r="O9" s="6">
        <f>IF(OR(AND(uczniowie5[[#This Row],[dzień]]=15,uczniowie5[[#This Row],[dzień]]&lt;&gt;J8),AND(uczniowie5[[#This Row],[dzień]]&gt;15,J8&lt;15)),600,0)</f>
        <v>0</v>
      </c>
      <c r="P9" s="6">
        <f>IF(AND(uczniowie5[[#This Row],[dzien]]=2,uczniowie5[[#This Row],[dzien]]&lt;&gt;L8),250,0)</f>
        <v>0</v>
      </c>
      <c r="Q9" s="6" t="b">
        <f>IF(OR(AND(uczniowie5[[#This Row],[dzien]]=4,uczniowie5[[#This Row],[dzien]]&lt;&gt;L8),AND(L8&lt;4,uczniowie5[[#This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" s="6">
        <f>uczniowie5[[#This Row],[aktualne pieniadze]]-uczniowie5[[#This Row],[koszt za miasto]]</f>
        <v>296.37000000000012</v>
      </c>
      <c r="S9" s="6" t="str">
        <f>IF(OR(AND(uczniowie5[[#This Row],[miesiac]]=12,uczniowie5[[#This Row],[dzień]]&gt;=20),AND(uczniowie5[[#This Row],[miesiac]]=1,uczniowie5[[#This Row],[dzień]]&lt;=3)),"tak","nie")</f>
        <v>nie</v>
      </c>
    </row>
    <row r="10" spans="1:19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>uczniowie5[[#This Row],[Godzina zakończenia]]-uczniowie5[[#This Row],[Godzina rozpoczęcia]]</f>
        <v>4.1666666666666685E-2</v>
      </c>
      <c r="H10" s="3">
        <f>uczniowie5[[#This Row],[czas]]*24</f>
        <v>1.0000000000000004</v>
      </c>
      <c r="I10" s="9">
        <f>MONTH(uczniowie5[[#This Row],[Data]])</f>
        <v>10</v>
      </c>
      <c r="J10" s="9">
        <f>DAY(uczniowie5[[#This Row],[Data]])</f>
        <v>8</v>
      </c>
      <c r="K10">
        <f>uczniowie5[[#This Row],[Stawka za godzinę]]*uczniowie5[[#This Row],[cas trwania w h]]</f>
        <v>60.000000000000028</v>
      </c>
      <c r="L10">
        <f>WEEKDAY(uczniowie5[[#This Row],[Data]],2)</f>
        <v>3</v>
      </c>
      <c r="M10" s="6">
        <f>R9+uczniowie5[[#This Row],[koszt za zajęcia]]-uczniowie5[[#This Row],[koszty transport]]-uczniowie5[[#This Row],[koszty zakupy]]-uczniowie5[[#This Row],[koszt akademik]]</f>
        <v>356.37000000000012</v>
      </c>
      <c r="N10" s="6">
        <f>IF(uczniowie5[[#This Row],[dzien]]&lt;L9,20,0)</f>
        <v>0</v>
      </c>
      <c r="O10" s="6">
        <f>IF(OR(AND(uczniowie5[[#This Row],[dzień]]=15,uczniowie5[[#This Row],[dzień]]&lt;&gt;J9),AND(uczniowie5[[#This Row],[dzień]]&gt;15,J9&lt;15)),600,0)</f>
        <v>0</v>
      </c>
      <c r="P10" s="6">
        <f>IF(AND(uczniowie5[[#This Row],[dzien]]=2,uczniowie5[[#This Row],[dzien]]&lt;&gt;L9),250,0)</f>
        <v>0</v>
      </c>
      <c r="Q10" s="6" t="b">
        <f>IF(OR(AND(uczniowie5[[#This Row],[dzien]]=4,uczniowie5[[#This Row],[dzien]]&lt;&gt;L9),AND(L9&lt;4,uczniowie5[[#This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" s="6">
        <f>uczniowie5[[#This Row],[aktualne pieniadze]]-uczniowie5[[#This Row],[koszt za miasto]]</f>
        <v>356.37000000000012</v>
      </c>
      <c r="S10" s="6" t="str">
        <f>IF(OR(AND(uczniowie5[[#This Row],[miesiac]]=12,uczniowie5[[#This Row],[dzień]]&gt;=20),AND(uczniowie5[[#This Row],[miesiac]]=1,uczniowie5[[#This Row],[dzień]]&lt;=3)),"tak","nie")</f>
        <v>nie</v>
      </c>
    </row>
    <row r="11" spans="1:19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>uczniowie5[[#This Row],[Godzina zakończenia]]-uczniowie5[[#This Row],[Godzina rozpoczęcia]]</f>
        <v>6.2499999999999944E-2</v>
      </c>
      <c r="H11" s="3">
        <f>uczniowie5[[#This Row],[czas]]*24</f>
        <v>1.4999999999999987</v>
      </c>
      <c r="I11" s="9">
        <f>MONTH(uczniowie5[[#This Row],[Data]])</f>
        <v>10</v>
      </c>
      <c r="J11" s="9">
        <f>DAY(uczniowie5[[#This Row],[Data]])</f>
        <v>8</v>
      </c>
      <c r="K11">
        <f>uczniowie5[[#This Row],[Stawka za godzinę]]*uczniowie5[[#This Row],[cas trwania w h]]</f>
        <v>59.999999999999943</v>
      </c>
      <c r="L11">
        <f>WEEKDAY(uczniowie5[[#This Row],[Data]],2)</f>
        <v>3</v>
      </c>
      <c r="M11" s="6">
        <f>R10+uczniowie5[[#This Row],[koszt za zajęcia]]-uczniowie5[[#This Row],[koszty transport]]-uczniowie5[[#This Row],[koszty zakupy]]-uczniowie5[[#This Row],[koszt akademik]]</f>
        <v>416.37000000000006</v>
      </c>
      <c r="N11" s="6">
        <f>IF(uczniowie5[[#This Row],[dzien]]&lt;L10,20,0)</f>
        <v>0</v>
      </c>
      <c r="O11" s="6">
        <f>IF(OR(AND(uczniowie5[[#This Row],[dzień]]=15,uczniowie5[[#This Row],[dzień]]&lt;&gt;J10),AND(uczniowie5[[#This Row],[dzień]]&gt;15,J10&lt;15)),600,0)</f>
        <v>0</v>
      </c>
      <c r="P11" s="6">
        <f>IF(AND(uczniowie5[[#This Row],[dzien]]=2,uczniowie5[[#This Row],[dzien]]&lt;&gt;L10),250,0)</f>
        <v>0</v>
      </c>
      <c r="Q11" s="6" t="b">
        <f>IF(OR(AND(uczniowie5[[#This Row],[dzien]]=4,uczniowie5[[#This Row],[dzien]]&lt;&gt;L10),AND(L10&lt;4,uczniowie5[[#This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" s="6">
        <f>uczniowie5[[#This Row],[aktualne pieniadze]]-uczniowie5[[#This Row],[koszt za miasto]]</f>
        <v>416.37000000000006</v>
      </c>
      <c r="S11" s="6" t="str">
        <f>IF(OR(AND(uczniowie5[[#This Row],[miesiac]]=12,uczniowie5[[#This Row],[dzień]]&gt;=20),AND(uczniowie5[[#This Row],[miesiac]]=1,uczniowie5[[#This Row],[dzień]]&lt;=3)),"tak","nie")</f>
        <v>nie</v>
      </c>
    </row>
    <row r="12" spans="1:19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>uczniowie5[[#This Row],[Godzina zakończenia]]-uczniowie5[[#This Row],[Godzina rozpoczęcia]]</f>
        <v>7.291666666666663E-2</v>
      </c>
      <c r="H12" s="3">
        <f>uczniowie5[[#This Row],[czas]]*24</f>
        <v>1.7499999999999991</v>
      </c>
      <c r="I12" s="9">
        <f>MONTH(uczniowie5[[#This Row],[Data]])</f>
        <v>10</v>
      </c>
      <c r="J12" s="9">
        <f>DAY(uczniowie5[[#This Row],[Data]])</f>
        <v>8</v>
      </c>
      <c r="K12">
        <f>uczniowie5[[#This Row],[Stawka za godzinę]]*uczniowie5[[#This Row],[cas trwania w h]]</f>
        <v>69.999999999999972</v>
      </c>
      <c r="L12">
        <f>WEEKDAY(uczniowie5[[#This Row],[Data]],2)</f>
        <v>3</v>
      </c>
      <c r="M12" s="6">
        <f>R11+uczniowie5[[#This Row],[koszt za zajęcia]]-uczniowie5[[#This Row],[koszty transport]]-uczniowie5[[#This Row],[koszty zakupy]]-uczniowie5[[#This Row],[koszt akademik]]</f>
        <v>486.37</v>
      </c>
      <c r="N12" s="6">
        <f>IF(uczniowie5[[#This Row],[dzien]]&lt;L11,20,0)</f>
        <v>0</v>
      </c>
      <c r="O12" s="6">
        <f>IF(OR(AND(uczniowie5[[#This Row],[dzień]]=15,uczniowie5[[#This Row],[dzień]]&lt;&gt;J11),AND(uczniowie5[[#This Row],[dzień]]&gt;15,J11&lt;15)),600,0)</f>
        <v>0</v>
      </c>
      <c r="P12" s="6">
        <f>IF(AND(uczniowie5[[#This Row],[dzien]]=2,uczniowie5[[#This Row],[dzien]]&lt;&gt;L11),250,0)</f>
        <v>0</v>
      </c>
      <c r="Q12" s="6" t="b">
        <f>IF(OR(AND(uczniowie5[[#This Row],[dzien]]=4,uczniowie5[[#This Row],[dzien]]&lt;&gt;L11),AND(L11&lt;4,uczniowie5[[#This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" s="6">
        <f>uczniowie5[[#This Row],[aktualne pieniadze]]-uczniowie5[[#This Row],[koszt za miasto]]</f>
        <v>486.37</v>
      </c>
      <c r="S12" s="6" t="str">
        <f>IF(OR(AND(uczniowie5[[#This Row],[miesiac]]=12,uczniowie5[[#This Row],[dzień]]&gt;=20),AND(uczniowie5[[#This Row],[miesiac]]=1,uczniowie5[[#This Row],[dzień]]&lt;=3)),"tak","nie")</f>
        <v>nie</v>
      </c>
    </row>
    <row r="13" spans="1:19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>uczniowie5[[#This Row],[Godzina zakończenia]]-uczniowie5[[#This Row],[Godzina rozpoczęcia]]</f>
        <v>4.1666666666666685E-2</v>
      </c>
      <c r="H13" s="3">
        <f>uczniowie5[[#This Row],[czas]]*24</f>
        <v>1.0000000000000004</v>
      </c>
      <c r="I13" s="9">
        <f>MONTH(uczniowie5[[#This Row],[Data]])</f>
        <v>10</v>
      </c>
      <c r="J13" s="9">
        <f>DAY(uczniowie5[[#This Row],[Data]])</f>
        <v>10</v>
      </c>
      <c r="K13">
        <f>uczniowie5[[#This Row],[Stawka za godzinę]]*uczniowie5[[#This Row],[cas trwania w h]]</f>
        <v>50.000000000000021</v>
      </c>
      <c r="L13">
        <f>WEEKDAY(uczniowie5[[#This Row],[Data]],2)</f>
        <v>5</v>
      </c>
      <c r="M13" s="6">
        <f>R12+uczniowie5[[#This Row],[koszt za zajęcia]]-uczniowie5[[#This Row],[koszty transport]]-uczniowie5[[#This Row],[koszty zakupy]]-uczniowie5[[#This Row],[koszt akademik]]</f>
        <v>536.37</v>
      </c>
      <c r="N13" s="6">
        <f>IF(uczniowie5[[#This Row],[dzien]]&lt;L12,20,0)</f>
        <v>0</v>
      </c>
      <c r="O13" s="6">
        <f>IF(OR(AND(uczniowie5[[#This Row],[dzień]]=15,uczniowie5[[#This Row],[dzień]]&lt;&gt;J12),AND(uczniowie5[[#This Row],[dzień]]&gt;15,J12&lt;15)),600,0)</f>
        <v>0</v>
      </c>
      <c r="P13" s="6">
        <f>IF(AND(uczniowie5[[#This Row],[dzien]]=2,uczniowie5[[#This Row],[dzien]]&lt;&gt;L12),250,0)</f>
        <v>0</v>
      </c>
      <c r="Q13" s="6">
        <f>IF(OR(AND(uczniowie5[[#This Row],[dzien]]=4,uczniowie5[[#This Row],[dzien]]&lt;&gt;L12),AND(L12&lt;4,uczniowie5[[#This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268.18</v>
      </c>
      <c r="R13" s="6">
        <f>uczniowie5[[#This Row],[aktualne pieniadze]]-uczniowie5[[#This Row],[koszt za miasto]]</f>
        <v>268.19</v>
      </c>
      <c r="S13" s="6" t="str">
        <f>IF(OR(AND(uczniowie5[[#This Row],[miesiac]]=12,uczniowie5[[#This Row],[dzień]]&gt;=20),AND(uczniowie5[[#This Row],[miesiac]]=1,uczniowie5[[#This Row],[dzień]]&lt;=3)),"tak","nie")</f>
        <v>nie</v>
      </c>
    </row>
    <row r="14" spans="1:19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>uczniowie5[[#This Row],[Godzina zakończenia]]-uczniowie5[[#This Row],[Godzina rozpoczęcia]]</f>
        <v>6.25E-2</v>
      </c>
      <c r="H14" s="3">
        <f>uczniowie5[[#This Row],[czas]]*24</f>
        <v>1.5</v>
      </c>
      <c r="I14" s="9">
        <f>MONTH(uczniowie5[[#This Row],[Data]])</f>
        <v>10</v>
      </c>
      <c r="J14" s="9">
        <f>DAY(uczniowie5[[#This Row],[Data]])</f>
        <v>10</v>
      </c>
      <c r="K14">
        <f>uczniowie5[[#This Row],[Stawka za godzinę]]*uczniowie5[[#This Row],[cas trwania w h]]</f>
        <v>90</v>
      </c>
      <c r="L14">
        <f>WEEKDAY(uczniowie5[[#This Row],[Data]],2)</f>
        <v>5</v>
      </c>
      <c r="M14" s="6">
        <f>R13+uczniowie5[[#This Row],[koszt za zajęcia]]-uczniowie5[[#This Row],[koszty transport]]-uczniowie5[[#This Row],[koszty zakupy]]-uczniowie5[[#This Row],[koszt akademik]]</f>
        <v>358.19</v>
      </c>
      <c r="N14" s="6">
        <f>IF(uczniowie5[[#This Row],[dzien]]&lt;L13,20,0)</f>
        <v>0</v>
      </c>
      <c r="O14" s="6">
        <f>IF(OR(AND(uczniowie5[[#This Row],[dzień]]=15,uczniowie5[[#This Row],[dzień]]&lt;&gt;J13),AND(uczniowie5[[#This Row],[dzień]]&gt;15,J13&lt;15)),600,0)</f>
        <v>0</v>
      </c>
      <c r="P14" s="6">
        <f>IF(AND(uczniowie5[[#This Row],[dzien]]=2,uczniowie5[[#This Row],[dzien]]&lt;&gt;L13),250,0)</f>
        <v>0</v>
      </c>
      <c r="Q14" s="6" t="b">
        <f>IF(OR(AND(uczniowie5[[#This Row],[dzien]]=4,uczniowie5[[#This Row],[dzien]]&lt;&gt;L13),AND(L13&lt;4,uczniowie5[[#This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" s="6">
        <f>uczniowie5[[#This Row],[aktualne pieniadze]]-uczniowie5[[#This Row],[koszt za miasto]]</f>
        <v>358.19</v>
      </c>
      <c r="S14" s="6" t="str">
        <f>IF(OR(AND(uczniowie5[[#This Row],[miesiac]]=12,uczniowie5[[#This Row],[dzień]]&gt;=20),AND(uczniowie5[[#This Row],[miesiac]]=1,uczniowie5[[#This Row],[dzień]]&lt;=3)),"tak","nie")</f>
        <v>nie</v>
      </c>
    </row>
    <row r="15" spans="1:19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>uczniowie5[[#This Row],[Godzina zakończenia]]-uczniowie5[[#This Row],[Godzina rozpoczęcia]]</f>
        <v>4.166666666666663E-2</v>
      </c>
      <c r="H15" s="3">
        <f>uczniowie5[[#This Row],[czas]]*24</f>
        <v>0.99999999999999911</v>
      </c>
      <c r="I15" s="9">
        <f>MONTH(uczniowie5[[#This Row],[Data]])</f>
        <v>10</v>
      </c>
      <c r="J15" s="9">
        <f>DAY(uczniowie5[[#This Row],[Data]])</f>
        <v>10</v>
      </c>
      <c r="K15">
        <f>uczniowie5[[#This Row],[Stawka za godzinę]]*uczniowie5[[#This Row],[cas trwania w h]]</f>
        <v>59.999999999999943</v>
      </c>
      <c r="L15">
        <f>WEEKDAY(uczniowie5[[#This Row],[Data]],2)</f>
        <v>5</v>
      </c>
      <c r="M15" s="6">
        <f>R14+uczniowie5[[#This Row],[koszt za zajęcia]]-uczniowie5[[#This Row],[koszty transport]]-uczniowie5[[#This Row],[koszty zakupy]]-uczniowie5[[#This Row],[koszt akademik]]</f>
        <v>418.18999999999994</v>
      </c>
      <c r="N15" s="6">
        <f>IF(uczniowie5[[#This Row],[dzien]]&lt;L14,20,0)</f>
        <v>0</v>
      </c>
      <c r="O15" s="6">
        <f>IF(OR(AND(uczniowie5[[#This Row],[dzień]]=15,uczniowie5[[#This Row],[dzień]]&lt;&gt;J14),AND(uczniowie5[[#This Row],[dzień]]&gt;15,J14&lt;15)),600,0)</f>
        <v>0</v>
      </c>
      <c r="P15" s="6">
        <f>IF(AND(uczniowie5[[#This Row],[dzien]]=2,uczniowie5[[#This Row],[dzien]]&lt;&gt;L14),250,0)</f>
        <v>0</v>
      </c>
      <c r="Q15" s="6" t="b">
        <f>IF(OR(AND(uczniowie5[[#This Row],[dzien]]=4,uczniowie5[[#This Row],[dzien]]&lt;&gt;L14),AND(L14&lt;4,uczniowie5[[#This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" s="6">
        <f>uczniowie5[[#This Row],[aktualne pieniadze]]-uczniowie5[[#This Row],[koszt za miasto]]</f>
        <v>418.18999999999994</v>
      </c>
      <c r="S15" s="6" t="str">
        <f>IF(OR(AND(uczniowie5[[#This Row],[miesiac]]=12,uczniowie5[[#This Row],[dzień]]&gt;=20),AND(uczniowie5[[#This Row],[miesiac]]=1,uczniowie5[[#This Row],[dzień]]&lt;=3)),"tak","nie")</f>
        <v>nie</v>
      </c>
    </row>
    <row r="16" spans="1:19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>uczniowie5[[#This Row],[Godzina zakończenia]]-uczniowie5[[#This Row],[Godzina rozpoczęcia]]</f>
        <v>6.25E-2</v>
      </c>
      <c r="H16" s="3">
        <f>uczniowie5[[#This Row],[czas]]*24</f>
        <v>1.5</v>
      </c>
      <c r="I16" s="9">
        <f>MONTH(uczniowie5[[#This Row],[Data]])</f>
        <v>10</v>
      </c>
      <c r="J16" s="9">
        <f>DAY(uczniowie5[[#This Row],[Data]])</f>
        <v>10</v>
      </c>
      <c r="K16">
        <f>uczniowie5[[#This Row],[Stawka za godzinę]]*uczniowie5[[#This Row],[cas trwania w h]]</f>
        <v>90</v>
      </c>
      <c r="L16">
        <f>WEEKDAY(uczniowie5[[#This Row],[Data]],2)</f>
        <v>5</v>
      </c>
      <c r="M16" s="6">
        <f>R15+uczniowie5[[#This Row],[koszt za zajęcia]]-uczniowie5[[#This Row],[koszty transport]]-uczniowie5[[#This Row],[koszty zakupy]]-uczniowie5[[#This Row],[koszt akademik]]</f>
        <v>508.18999999999994</v>
      </c>
      <c r="N16" s="6">
        <f>IF(uczniowie5[[#This Row],[dzien]]&lt;L15,20,0)</f>
        <v>0</v>
      </c>
      <c r="O16" s="6">
        <f>IF(OR(AND(uczniowie5[[#This Row],[dzień]]=15,uczniowie5[[#This Row],[dzień]]&lt;&gt;J15),AND(uczniowie5[[#This Row],[dzień]]&gt;15,J15&lt;15)),600,0)</f>
        <v>0</v>
      </c>
      <c r="P16" s="6">
        <f>IF(AND(uczniowie5[[#This Row],[dzien]]=2,uczniowie5[[#This Row],[dzien]]&lt;&gt;L15),250,0)</f>
        <v>0</v>
      </c>
      <c r="Q16" s="6" t="b">
        <f>IF(OR(AND(uczniowie5[[#This Row],[dzien]]=4,uczniowie5[[#This Row],[dzien]]&lt;&gt;L15),AND(L15&lt;4,uczniowie5[[#This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" s="6">
        <f>uczniowie5[[#This Row],[aktualne pieniadze]]-uczniowie5[[#This Row],[koszt za miasto]]</f>
        <v>508.18999999999994</v>
      </c>
      <c r="S16" s="6" t="str">
        <f>IF(OR(AND(uczniowie5[[#This Row],[miesiac]]=12,uczniowie5[[#This Row],[dzień]]&gt;=20),AND(uczniowie5[[#This Row],[miesiac]]=1,uczniowie5[[#This Row],[dzień]]&lt;=3)),"tak","nie")</f>
        <v>nie</v>
      </c>
    </row>
    <row r="17" spans="1:19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>uczniowie5[[#This Row],[Godzina zakończenia]]-uczniowie5[[#This Row],[Godzina rozpoczęcia]]</f>
        <v>6.25E-2</v>
      </c>
      <c r="H17" s="3">
        <f>uczniowie5[[#This Row],[czas]]*24</f>
        <v>1.5</v>
      </c>
      <c r="I17" s="9">
        <f>MONTH(uczniowie5[[#This Row],[Data]])</f>
        <v>10</v>
      </c>
      <c r="J17" s="9">
        <f>DAY(uczniowie5[[#This Row],[Data]])</f>
        <v>13</v>
      </c>
      <c r="K17">
        <f>uczniowie5[[#This Row],[Stawka za godzinę]]*uczniowie5[[#This Row],[cas trwania w h]]</f>
        <v>90</v>
      </c>
      <c r="L17">
        <f>WEEKDAY(uczniowie5[[#This Row],[Data]],2)</f>
        <v>1</v>
      </c>
      <c r="M17" s="6">
        <f>R16+uczniowie5[[#This Row],[koszt za zajęcia]]-uczniowie5[[#This Row],[koszty transport]]-uczniowie5[[#This Row],[koszty zakupy]]-uczniowie5[[#This Row],[koszt akademik]]</f>
        <v>578.18999999999994</v>
      </c>
      <c r="N17" s="6">
        <f>IF(uczniowie5[[#This Row],[dzien]]&lt;L16,20,0)</f>
        <v>20</v>
      </c>
      <c r="O17" s="6">
        <f>IF(OR(AND(uczniowie5[[#This Row],[dzień]]=15,uczniowie5[[#This Row],[dzień]]&lt;&gt;J16),AND(uczniowie5[[#This Row],[dzień]]&gt;15,J16&lt;15)),600,0)</f>
        <v>0</v>
      </c>
      <c r="P17" s="6">
        <f>IF(AND(uczniowie5[[#This Row],[dzien]]=2,uczniowie5[[#This Row],[dzien]]&lt;&gt;L16),250,0)</f>
        <v>0</v>
      </c>
      <c r="Q17" s="6" t="b">
        <f>IF(OR(AND(uczniowie5[[#This Row],[dzien]]=4,uczniowie5[[#This Row],[dzien]]&lt;&gt;L16),AND(L16&lt;4,uczniowie5[[#This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" s="6">
        <f>uczniowie5[[#This Row],[aktualne pieniadze]]-uczniowie5[[#This Row],[koszt za miasto]]</f>
        <v>578.18999999999994</v>
      </c>
      <c r="S17" s="6" t="str">
        <f>IF(OR(AND(uczniowie5[[#This Row],[miesiac]]=12,uczniowie5[[#This Row],[dzień]]&gt;=20),AND(uczniowie5[[#This Row],[miesiac]]=1,uczniowie5[[#This Row],[dzień]]&lt;=3)),"tak","nie")</f>
        <v>nie</v>
      </c>
    </row>
    <row r="18" spans="1:19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>uczniowie5[[#This Row],[Godzina zakończenia]]-uczniowie5[[#This Row],[Godzina rozpoczęcia]]</f>
        <v>5.208333333333337E-2</v>
      </c>
      <c r="H18" s="3">
        <f>uczniowie5[[#This Row],[czas]]*24</f>
        <v>1.2500000000000009</v>
      </c>
      <c r="I18" s="9">
        <f>MONTH(uczniowie5[[#This Row],[Data]])</f>
        <v>10</v>
      </c>
      <c r="J18" s="9">
        <f>DAY(uczniowie5[[#This Row],[Data]])</f>
        <v>13</v>
      </c>
      <c r="K18">
        <f>uczniowie5[[#This Row],[Stawka za godzinę]]*uczniowie5[[#This Row],[cas trwania w h]]</f>
        <v>50.000000000000036</v>
      </c>
      <c r="L18">
        <f>WEEKDAY(uczniowie5[[#This Row],[Data]],2)</f>
        <v>1</v>
      </c>
      <c r="M18" s="6">
        <f>R17+uczniowie5[[#This Row],[koszt za zajęcia]]-uczniowie5[[#This Row],[koszty transport]]-uczniowie5[[#This Row],[koszty zakupy]]-uczniowie5[[#This Row],[koszt akademik]]</f>
        <v>628.18999999999994</v>
      </c>
      <c r="N18" s="6">
        <f>IF(uczniowie5[[#This Row],[dzien]]&lt;L17,20,0)</f>
        <v>0</v>
      </c>
      <c r="O18" s="6">
        <f>IF(OR(AND(uczniowie5[[#This Row],[dzień]]=15,uczniowie5[[#This Row],[dzień]]&lt;&gt;J17),AND(uczniowie5[[#This Row],[dzień]]&gt;15,J17&lt;15)),600,0)</f>
        <v>0</v>
      </c>
      <c r="P18" s="6">
        <f>IF(AND(uczniowie5[[#This Row],[dzien]]=2,uczniowie5[[#This Row],[dzien]]&lt;&gt;L17),250,0)</f>
        <v>0</v>
      </c>
      <c r="Q18" s="6" t="b">
        <f>IF(OR(AND(uczniowie5[[#This Row],[dzien]]=4,uczniowie5[[#This Row],[dzien]]&lt;&gt;L17),AND(L17&lt;4,uczniowie5[[#This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" s="6">
        <f>uczniowie5[[#This Row],[aktualne pieniadze]]-uczniowie5[[#This Row],[koszt za miasto]]</f>
        <v>628.18999999999994</v>
      </c>
      <c r="S18" s="6" t="str">
        <f>IF(OR(AND(uczniowie5[[#This Row],[miesiac]]=12,uczniowie5[[#This Row],[dzień]]&gt;=20),AND(uczniowie5[[#This Row],[miesiac]]=1,uczniowie5[[#This Row],[dzień]]&lt;=3)),"tak","nie")</f>
        <v>nie</v>
      </c>
    </row>
    <row r="19" spans="1:19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>uczniowie5[[#This Row],[Godzina zakończenia]]-uczniowie5[[#This Row],[Godzina rozpoczęcia]]</f>
        <v>8.333333333333337E-2</v>
      </c>
      <c r="H19" s="3">
        <f>uczniowie5[[#This Row],[czas]]*24</f>
        <v>2.0000000000000009</v>
      </c>
      <c r="I19" s="9">
        <f>MONTH(uczniowie5[[#This Row],[Data]])</f>
        <v>10</v>
      </c>
      <c r="J19" s="9">
        <f>DAY(uczniowie5[[#This Row],[Data]])</f>
        <v>13</v>
      </c>
      <c r="K19">
        <f>uczniowie5[[#This Row],[Stawka za godzinę]]*uczniowie5[[#This Row],[cas trwania w h]]</f>
        <v>100.00000000000004</v>
      </c>
      <c r="L19">
        <f>WEEKDAY(uczniowie5[[#This Row],[Data]],2)</f>
        <v>1</v>
      </c>
      <c r="M19" s="6">
        <f>R18+uczniowie5[[#This Row],[koszt za zajęcia]]-uczniowie5[[#This Row],[koszty transport]]-uczniowie5[[#This Row],[koszty zakupy]]-uczniowie5[[#This Row],[koszt akademik]]</f>
        <v>728.18999999999994</v>
      </c>
      <c r="N19" s="6">
        <f>IF(uczniowie5[[#This Row],[dzien]]&lt;L18,20,0)</f>
        <v>0</v>
      </c>
      <c r="O19" s="6">
        <f>IF(OR(AND(uczniowie5[[#This Row],[dzień]]=15,uczniowie5[[#This Row],[dzień]]&lt;&gt;J18),AND(uczniowie5[[#This Row],[dzień]]&gt;15,J18&lt;15)),600,0)</f>
        <v>0</v>
      </c>
      <c r="P19" s="6">
        <f>IF(AND(uczniowie5[[#This Row],[dzien]]=2,uczniowie5[[#This Row],[dzien]]&lt;&gt;L18),250,0)</f>
        <v>0</v>
      </c>
      <c r="Q19" s="6" t="b">
        <f>IF(OR(AND(uczniowie5[[#This Row],[dzien]]=4,uczniowie5[[#This Row],[dzien]]&lt;&gt;L18),AND(L18&lt;4,uczniowie5[[#This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" s="6">
        <f>uczniowie5[[#This Row],[aktualne pieniadze]]-uczniowie5[[#This Row],[koszt za miasto]]</f>
        <v>728.18999999999994</v>
      </c>
      <c r="S19" s="6" t="str">
        <f>IF(OR(AND(uczniowie5[[#This Row],[miesiac]]=12,uczniowie5[[#This Row],[dzień]]&gt;=20),AND(uczniowie5[[#This Row],[miesiac]]=1,uczniowie5[[#This Row],[dzień]]&lt;=3)),"tak","nie")</f>
        <v>nie</v>
      </c>
    </row>
    <row r="20" spans="1:19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>uczniowie5[[#This Row],[Godzina zakończenia]]-uczniowie5[[#This Row],[Godzina rozpoczęcia]]</f>
        <v>8.333333333333337E-2</v>
      </c>
      <c r="H20" s="3">
        <f>uczniowie5[[#This Row],[czas]]*24</f>
        <v>2.0000000000000009</v>
      </c>
      <c r="I20" s="9">
        <f>MONTH(uczniowie5[[#This Row],[Data]])</f>
        <v>10</v>
      </c>
      <c r="J20" s="9">
        <f>DAY(uczniowie5[[#This Row],[Data]])</f>
        <v>13</v>
      </c>
      <c r="K20">
        <f>uczniowie5[[#This Row],[Stawka za godzinę]]*uczniowie5[[#This Row],[cas trwania w h]]</f>
        <v>80.000000000000028</v>
      </c>
      <c r="L20">
        <f>WEEKDAY(uczniowie5[[#This Row],[Data]],2)</f>
        <v>1</v>
      </c>
      <c r="M20" s="6">
        <f>R19+uczniowie5[[#This Row],[koszt za zajęcia]]-uczniowie5[[#This Row],[koszty transport]]-uczniowie5[[#This Row],[koszty zakupy]]-uczniowie5[[#This Row],[koszt akademik]]</f>
        <v>808.18999999999994</v>
      </c>
      <c r="N20" s="6">
        <f>IF(uczniowie5[[#This Row],[dzien]]&lt;L19,20,0)</f>
        <v>0</v>
      </c>
      <c r="O20" s="6">
        <f>IF(OR(AND(uczniowie5[[#This Row],[dzień]]=15,uczniowie5[[#This Row],[dzień]]&lt;&gt;J19),AND(uczniowie5[[#This Row],[dzień]]&gt;15,J19&lt;15)),600,0)</f>
        <v>0</v>
      </c>
      <c r="P20" s="6">
        <f>IF(AND(uczniowie5[[#This Row],[dzien]]=2,uczniowie5[[#This Row],[dzien]]&lt;&gt;L19),250,0)</f>
        <v>0</v>
      </c>
      <c r="Q20" s="6" t="b">
        <f>IF(OR(AND(uczniowie5[[#This Row],[dzien]]=4,uczniowie5[[#This Row],[dzien]]&lt;&gt;L19),AND(L19&lt;4,uczniowie5[[#This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" s="6">
        <f>uczniowie5[[#This Row],[aktualne pieniadze]]-uczniowie5[[#This Row],[koszt za miasto]]</f>
        <v>808.18999999999994</v>
      </c>
      <c r="S20" s="6" t="str">
        <f>IF(OR(AND(uczniowie5[[#This Row],[miesiac]]=12,uczniowie5[[#This Row],[dzień]]&gt;=20),AND(uczniowie5[[#This Row],[miesiac]]=1,uczniowie5[[#This Row],[dzień]]&lt;=3)),"tak","nie")</f>
        <v>nie</v>
      </c>
    </row>
    <row r="21" spans="1:19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>uczniowie5[[#This Row],[Godzina zakończenia]]-uczniowie5[[#This Row],[Godzina rozpoczęcia]]</f>
        <v>5.2083333333333259E-2</v>
      </c>
      <c r="H21" s="3">
        <f>uczniowie5[[#This Row],[czas]]*24</f>
        <v>1.2499999999999982</v>
      </c>
      <c r="I21" s="9">
        <f>MONTH(uczniowie5[[#This Row],[Data]])</f>
        <v>10</v>
      </c>
      <c r="J21" s="9">
        <f>DAY(uczniowie5[[#This Row],[Data]])</f>
        <v>13</v>
      </c>
      <c r="K21">
        <f>uczniowie5[[#This Row],[Stawka za godzinę]]*uczniowie5[[#This Row],[cas trwania w h]]</f>
        <v>74.999999999999886</v>
      </c>
      <c r="L21">
        <f>WEEKDAY(uczniowie5[[#This Row],[Data]],2)</f>
        <v>1</v>
      </c>
      <c r="M21" s="6">
        <f>R20+uczniowie5[[#This Row],[koszt za zajęcia]]-uczniowie5[[#This Row],[koszty transport]]-uczniowie5[[#This Row],[koszty zakupy]]-uczniowie5[[#This Row],[koszt akademik]]</f>
        <v>883.18999999999983</v>
      </c>
      <c r="N21" s="6">
        <f>IF(uczniowie5[[#This Row],[dzien]]&lt;L20,20,0)</f>
        <v>0</v>
      </c>
      <c r="O21" s="6">
        <f>IF(OR(AND(uczniowie5[[#This Row],[dzień]]=15,uczniowie5[[#This Row],[dzień]]&lt;&gt;J20),AND(uczniowie5[[#This Row],[dzień]]&gt;15,J20&lt;15)),600,0)</f>
        <v>0</v>
      </c>
      <c r="P21" s="6">
        <f>IF(AND(uczniowie5[[#This Row],[dzien]]=2,uczniowie5[[#This Row],[dzien]]&lt;&gt;L20),250,0)</f>
        <v>0</v>
      </c>
      <c r="Q21" s="6" t="b">
        <f>IF(OR(AND(uczniowie5[[#This Row],[dzien]]=4,uczniowie5[[#This Row],[dzien]]&lt;&gt;L20),AND(L20&lt;4,uczniowie5[[#This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" s="6">
        <f>uczniowie5[[#This Row],[aktualne pieniadze]]-uczniowie5[[#This Row],[koszt za miasto]]</f>
        <v>883.18999999999983</v>
      </c>
      <c r="S21" s="6" t="str">
        <f>IF(OR(AND(uczniowie5[[#This Row],[miesiac]]=12,uczniowie5[[#This Row],[dzień]]&gt;=20),AND(uczniowie5[[#This Row],[miesiac]]=1,uczniowie5[[#This Row],[dzień]]&lt;=3)),"tak","nie")</f>
        <v>nie</v>
      </c>
    </row>
    <row r="22" spans="1:19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>uczniowie5[[#This Row],[Godzina zakończenia]]-uczniowie5[[#This Row],[Godzina rozpoczęcia]]</f>
        <v>5.2083333333333315E-2</v>
      </c>
      <c r="H22" s="3">
        <f>uczniowie5[[#This Row],[czas]]*24</f>
        <v>1.2499999999999996</v>
      </c>
      <c r="I22" s="9">
        <f>MONTH(uczniowie5[[#This Row],[Data]])</f>
        <v>10</v>
      </c>
      <c r="J22" s="9">
        <f>DAY(uczniowie5[[#This Row],[Data]])</f>
        <v>14</v>
      </c>
      <c r="K22">
        <f>uczniowie5[[#This Row],[Stawka za godzinę]]*uczniowie5[[#This Row],[cas trwania w h]]</f>
        <v>62.499999999999979</v>
      </c>
      <c r="L22">
        <f>WEEKDAY(uczniowie5[[#This Row],[Data]],2)</f>
        <v>2</v>
      </c>
      <c r="M22" s="6">
        <f>R21+uczniowie5[[#This Row],[koszt za zajęcia]]-uczniowie5[[#This Row],[koszty transport]]-uczniowie5[[#This Row],[koszty zakupy]]-uczniowie5[[#This Row],[koszt akademik]]</f>
        <v>695.68999999999983</v>
      </c>
      <c r="N22" s="6">
        <f>IF(uczniowie5[[#This Row],[dzien]]&lt;L21,20,0)</f>
        <v>0</v>
      </c>
      <c r="O22" s="6">
        <f>IF(OR(AND(uczniowie5[[#This Row],[dzień]]=15,uczniowie5[[#This Row],[dzień]]&lt;&gt;J21),AND(uczniowie5[[#This Row],[dzień]]&gt;15,J21&lt;15)),600,0)</f>
        <v>0</v>
      </c>
      <c r="P22" s="6">
        <f>IF(AND(uczniowie5[[#This Row],[dzien]]=2,uczniowie5[[#This Row],[dzien]]&lt;&gt;L21),250,0)</f>
        <v>250</v>
      </c>
      <c r="Q22" s="6" t="b">
        <f>IF(OR(AND(uczniowie5[[#This Row],[dzien]]=4,uczniowie5[[#This Row],[dzien]]&lt;&gt;L21),AND(L21&lt;4,uczniowie5[[#This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" s="6">
        <f>uczniowie5[[#This Row],[aktualne pieniadze]]-uczniowie5[[#This Row],[koszt za miasto]]</f>
        <v>695.68999999999983</v>
      </c>
      <c r="S22" s="6" t="str">
        <f>IF(OR(AND(uczniowie5[[#This Row],[miesiac]]=12,uczniowie5[[#This Row],[dzień]]&gt;=20),AND(uczniowie5[[#This Row],[miesiac]]=1,uczniowie5[[#This Row],[dzień]]&lt;=3)),"tak","nie")</f>
        <v>nie</v>
      </c>
    </row>
    <row r="23" spans="1:19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>uczniowie5[[#This Row],[Godzina zakończenia]]-uczniowie5[[#This Row],[Godzina rozpoczęcia]]</f>
        <v>4.1666666666666685E-2</v>
      </c>
      <c r="H23" s="3">
        <f>uczniowie5[[#This Row],[czas]]*24</f>
        <v>1.0000000000000004</v>
      </c>
      <c r="I23" s="9">
        <f>MONTH(uczniowie5[[#This Row],[Data]])</f>
        <v>10</v>
      </c>
      <c r="J23" s="9">
        <f>DAY(uczniowie5[[#This Row],[Data]])</f>
        <v>14</v>
      </c>
      <c r="K23">
        <f>uczniowie5[[#This Row],[Stawka za godzinę]]*uczniowie5[[#This Row],[cas trwania w h]]</f>
        <v>40.000000000000014</v>
      </c>
      <c r="L23">
        <f>WEEKDAY(uczniowie5[[#This Row],[Data]],2)</f>
        <v>2</v>
      </c>
      <c r="M23" s="6">
        <f>R22+uczniowie5[[#This Row],[koszt za zajęcia]]-uczniowie5[[#This Row],[koszty transport]]-uczniowie5[[#This Row],[koszty zakupy]]-uczniowie5[[#This Row],[koszt akademik]]</f>
        <v>735.68999999999983</v>
      </c>
      <c r="N23" s="6">
        <f>IF(uczniowie5[[#This Row],[dzien]]&lt;L22,20,0)</f>
        <v>0</v>
      </c>
      <c r="O23" s="6">
        <f>IF(OR(AND(uczniowie5[[#This Row],[dzień]]=15,uczniowie5[[#This Row],[dzień]]&lt;&gt;J22),AND(uczniowie5[[#This Row],[dzień]]&gt;15,J22&lt;15)),600,0)</f>
        <v>0</v>
      </c>
      <c r="P23" s="6">
        <f>IF(AND(uczniowie5[[#This Row],[dzien]]=2,uczniowie5[[#This Row],[dzien]]&lt;&gt;L22),250,0)</f>
        <v>0</v>
      </c>
      <c r="Q23" s="6" t="b">
        <f>IF(OR(AND(uczniowie5[[#This Row],[dzien]]=4,uczniowie5[[#This Row],[dzien]]&lt;&gt;L22),AND(L22&lt;4,uczniowie5[[#This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3" s="6">
        <f>uczniowie5[[#This Row],[aktualne pieniadze]]-uczniowie5[[#This Row],[koszt za miasto]]</f>
        <v>735.68999999999983</v>
      </c>
      <c r="S23" s="6" t="str">
        <f>IF(OR(AND(uczniowie5[[#This Row],[miesiac]]=12,uczniowie5[[#This Row],[dzień]]&gt;=20),AND(uczniowie5[[#This Row],[miesiac]]=1,uczniowie5[[#This Row],[dzień]]&lt;=3)),"tak","nie")</f>
        <v>nie</v>
      </c>
    </row>
    <row r="24" spans="1:19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>uczniowie5[[#This Row],[Godzina zakończenia]]-uczniowie5[[#This Row],[Godzina rozpoczęcia]]</f>
        <v>5.2083333333333315E-2</v>
      </c>
      <c r="H24" s="3">
        <f>uczniowie5[[#This Row],[czas]]*24</f>
        <v>1.2499999999999996</v>
      </c>
      <c r="I24" s="9">
        <f>MONTH(uczniowie5[[#This Row],[Data]])</f>
        <v>10</v>
      </c>
      <c r="J24" s="9">
        <f>DAY(uczniowie5[[#This Row],[Data]])</f>
        <v>14</v>
      </c>
      <c r="K24">
        <f>uczniowie5[[#This Row],[Stawka za godzinę]]*uczniowie5[[#This Row],[cas trwania w h]]</f>
        <v>49.999999999999986</v>
      </c>
      <c r="L24">
        <f>WEEKDAY(uczniowie5[[#This Row],[Data]],2)</f>
        <v>2</v>
      </c>
      <c r="M24" s="6">
        <f>R23+uczniowie5[[#This Row],[koszt za zajęcia]]-uczniowie5[[#This Row],[koszty transport]]-uczniowie5[[#This Row],[koszty zakupy]]-uczniowie5[[#This Row],[koszt akademik]]</f>
        <v>785.68999999999983</v>
      </c>
      <c r="N24" s="6">
        <f>IF(uczniowie5[[#This Row],[dzien]]&lt;L23,20,0)</f>
        <v>0</v>
      </c>
      <c r="O24" s="6">
        <f>IF(OR(AND(uczniowie5[[#This Row],[dzień]]=15,uczniowie5[[#This Row],[dzień]]&lt;&gt;J23),AND(uczniowie5[[#This Row],[dzień]]&gt;15,J23&lt;15)),600,0)</f>
        <v>0</v>
      </c>
      <c r="P24" s="6">
        <f>IF(AND(uczniowie5[[#This Row],[dzien]]=2,uczniowie5[[#This Row],[dzien]]&lt;&gt;L23),250,0)</f>
        <v>0</v>
      </c>
      <c r="Q24" s="6" t="b">
        <f>IF(OR(AND(uczniowie5[[#This Row],[dzien]]=4,uczniowie5[[#This Row],[dzien]]&lt;&gt;L23),AND(L23&lt;4,uczniowie5[[#This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4" s="6">
        <f>uczniowie5[[#This Row],[aktualne pieniadze]]-uczniowie5[[#This Row],[koszt za miasto]]</f>
        <v>785.68999999999983</v>
      </c>
      <c r="S24" s="6" t="str">
        <f>IF(OR(AND(uczniowie5[[#This Row],[miesiac]]=12,uczniowie5[[#This Row],[dzień]]&gt;=20),AND(uczniowie5[[#This Row],[miesiac]]=1,uczniowie5[[#This Row],[dzień]]&lt;=3)),"tak","nie")</f>
        <v>nie</v>
      </c>
    </row>
    <row r="25" spans="1:19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>uczniowie5[[#This Row],[Godzina zakończenia]]-uczniowie5[[#This Row],[Godzina rozpoczęcia]]</f>
        <v>6.25E-2</v>
      </c>
      <c r="H25" s="3">
        <f>uczniowie5[[#This Row],[czas]]*24</f>
        <v>1.5</v>
      </c>
      <c r="I25" s="9">
        <f>MONTH(uczniowie5[[#This Row],[Data]])</f>
        <v>10</v>
      </c>
      <c r="J25" s="9">
        <f>DAY(uczniowie5[[#This Row],[Data]])</f>
        <v>14</v>
      </c>
      <c r="K25">
        <f>uczniowie5[[#This Row],[Stawka za godzinę]]*uczniowie5[[#This Row],[cas trwania w h]]</f>
        <v>75</v>
      </c>
      <c r="L25">
        <f>WEEKDAY(uczniowie5[[#This Row],[Data]],2)</f>
        <v>2</v>
      </c>
      <c r="M25" s="6">
        <f>R24+uczniowie5[[#This Row],[koszt za zajęcia]]-uczniowie5[[#This Row],[koszty transport]]-uczniowie5[[#This Row],[koszty zakupy]]-uczniowie5[[#This Row],[koszt akademik]]</f>
        <v>860.68999999999983</v>
      </c>
      <c r="N25" s="6">
        <f>IF(uczniowie5[[#This Row],[dzien]]&lt;L24,20,0)</f>
        <v>0</v>
      </c>
      <c r="O25" s="6">
        <f>IF(OR(AND(uczniowie5[[#This Row],[dzień]]=15,uczniowie5[[#This Row],[dzień]]&lt;&gt;J24),AND(uczniowie5[[#This Row],[dzień]]&gt;15,J24&lt;15)),600,0)</f>
        <v>0</v>
      </c>
      <c r="P25" s="6">
        <f>IF(AND(uczniowie5[[#This Row],[dzien]]=2,uczniowie5[[#This Row],[dzien]]&lt;&gt;L24),250,0)</f>
        <v>0</v>
      </c>
      <c r="Q25" s="6" t="b">
        <f>IF(OR(AND(uczniowie5[[#This Row],[dzien]]=4,uczniowie5[[#This Row],[dzien]]&lt;&gt;L24),AND(L24&lt;4,uczniowie5[[#This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5" s="6">
        <f>uczniowie5[[#This Row],[aktualne pieniadze]]-uczniowie5[[#This Row],[koszt za miasto]]</f>
        <v>860.68999999999983</v>
      </c>
      <c r="S25" s="6" t="str">
        <f>IF(OR(AND(uczniowie5[[#This Row],[miesiac]]=12,uczniowie5[[#This Row],[dzień]]&gt;=20),AND(uczniowie5[[#This Row],[miesiac]]=1,uczniowie5[[#This Row],[dzień]]&lt;=3)),"tak","nie")</f>
        <v>nie</v>
      </c>
    </row>
    <row r="26" spans="1:19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>uczniowie5[[#This Row],[Godzina zakończenia]]-uczniowie5[[#This Row],[Godzina rozpoczęcia]]</f>
        <v>4.1666666666666741E-2</v>
      </c>
      <c r="H26" s="3">
        <f>uczniowie5[[#This Row],[czas]]*24</f>
        <v>1.0000000000000018</v>
      </c>
      <c r="I26" s="9">
        <f>MONTH(uczniowie5[[#This Row],[Data]])</f>
        <v>10</v>
      </c>
      <c r="J26" s="9">
        <f>DAY(uczniowie5[[#This Row],[Data]])</f>
        <v>14</v>
      </c>
      <c r="K26">
        <f>uczniowie5[[#This Row],[Stawka za godzinę]]*uczniowie5[[#This Row],[cas trwania w h]]</f>
        <v>50.000000000000085</v>
      </c>
      <c r="L26">
        <f>WEEKDAY(uczniowie5[[#This Row],[Data]],2)</f>
        <v>2</v>
      </c>
      <c r="M26" s="6">
        <f>R25+uczniowie5[[#This Row],[koszt za zajęcia]]-uczniowie5[[#This Row],[koszty transport]]-uczniowie5[[#This Row],[koszty zakupy]]-uczniowie5[[#This Row],[koszt akademik]]</f>
        <v>910.68999999999994</v>
      </c>
      <c r="N26" s="6">
        <f>IF(uczniowie5[[#This Row],[dzien]]&lt;L25,20,0)</f>
        <v>0</v>
      </c>
      <c r="O26" s="6">
        <f>IF(OR(AND(uczniowie5[[#This Row],[dzień]]=15,uczniowie5[[#This Row],[dzień]]&lt;&gt;J25),AND(uczniowie5[[#This Row],[dzień]]&gt;15,J25&lt;15)),600,0)</f>
        <v>0</v>
      </c>
      <c r="P26" s="6">
        <f>IF(AND(uczniowie5[[#This Row],[dzien]]=2,uczniowie5[[#This Row],[dzien]]&lt;&gt;L25),250,0)</f>
        <v>0</v>
      </c>
      <c r="Q26" s="6" t="b">
        <f>IF(OR(AND(uczniowie5[[#This Row],[dzien]]=4,uczniowie5[[#This Row],[dzien]]&lt;&gt;L25),AND(L25&lt;4,uczniowie5[[#This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6" s="6">
        <f>uczniowie5[[#This Row],[aktualne pieniadze]]-uczniowie5[[#This Row],[koszt za miasto]]</f>
        <v>910.68999999999994</v>
      </c>
      <c r="S26" s="6" t="str">
        <f>IF(OR(AND(uczniowie5[[#This Row],[miesiac]]=12,uczniowie5[[#This Row],[dzień]]&gt;=20),AND(uczniowie5[[#This Row],[miesiac]]=1,uczniowie5[[#This Row],[dzień]]&lt;=3)),"tak","nie")</f>
        <v>nie</v>
      </c>
    </row>
    <row r="27" spans="1:19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>uczniowie5[[#This Row],[Godzina zakończenia]]-uczniowie5[[#This Row],[Godzina rozpoczęcia]]</f>
        <v>5.2083333333333315E-2</v>
      </c>
      <c r="H27" s="3">
        <f>uczniowie5[[#This Row],[czas]]*24</f>
        <v>1.2499999999999996</v>
      </c>
      <c r="I27" s="9">
        <f>MONTH(uczniowie5[[#This Row],[Data]])</f>
        <v>10</v>
      </c>
      <c r="J27" s="9">
        <f>DAY(uczniowie5[[#This Row],[Data]])</f>
        <v>15</v>
      </c>
      <c r="K27">
        <f>uczniowie5[[#This Row],[Stawka za godzinę]]*uczniowie5[[#This Row],[cas trwania w h]]</f>
        <v>62.499999999999979</v>
      </c>
      <c r="L27">
        <f>WEEKDAY(uczniowie5[[#This Row],[Data]],2)</f>
        <v>3</v>
      </c>
      <c r="M27" s="6">
        <f>R26+uczniowie5[[#This Row],[koszt za zajęcia]]-uczniowie5[[#This Row],[koszty transport]]-uczniowie5[[#This Row],[koszty zakupy]]-uczniowie5[[#This Row],[koszt akademik]]</f>
        <v>373.18999999999994</v>
      </c>
      <c r="N27" s="6">
        <f>IF(uczniowie5[[#This Row],[dzien]]&lt;L26,20,0)</f>
        <v>0</v>
      </c>
      <c r="O27" s="6">
        <f>IF(OR(AND(uczniowie5[[#This Row],[dzień]]=15,uczniowie5[[#This Row],[dzień]]&lt;&gt;J26),AND(uczniowie5[[#This Row],[dzień]]&gt;15,J26&lt;15)),600,0)</f>
        <v>600</v>
      </c>
      <c r="P27" s="6">
        <f>IF(AND(uczniowie5[[#This Row],[dzien]]=2,uczniowie5[[#This Row],[dzien]]&lt;&gt;L26),250,0)</f>
        <v>0</v>
      </c>
      <c r="Q27" s="6" t="b">
        <f>IF(OR(AND(uczniowie5[[#This Row],[dzien]]=4,uczniowie5[[#This Row],[dzien]]&lt;&gt;L26),AND(L26&lt;4,uczniowie5[[#This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7" s="6">
        <f>uczniowie5[[#This Row],[aktualne pieniadze]]-uczniowie5[[#This Row],[koszt za miasto]]</f>
        <v>373.18999999999994</v>
      </c>
      <c r="S27" s="6" t="str">
        <f>IF(OR(AND(uczniowie5[[#This Row],[miesiac]]=12,uczniowie5[[#This Row],[dzień]]&gt;=20),AND(uczniowie5[[#This Row],[miesiac]]=1,uczniowie5[[#This Row],[dzień]]&lt;=3)),"tak","nie")</f>
        <v>nie</v>
      </c>
    </row>
    <row r="28" spans="1:19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>uczniowie5[[#This Row],[Godzina zakończenia]]-uczniowie5[[#This Row],[Godzina rozpoczęcia]]</f>
        <v>5.208333333333337E-2</v>
      </c>
      <c r="H28" s="3">
        <f>uczniowie5[[#This Row],[czas]]*24</f>
        <v>1.2500000000000009</v>
      </c>
      <c r="I28" s="9">
        <f>MONTH(uczniowie5[[#This Row],[Data]])</f>
        <v>10</v>
      </c>
      <c r="J28" s="9">
        <f>DAY(uczniowie5[[#This Row],[Data]])</f>
        <v>15</v>
      </c>
      <c r="K28">
        <f>uczniowie5[[#This Row],[Stawka za godzinę]]*uczniowie5[[#This Row],[cas trwania w h]]</f>
        <v>75.000000000000057</v>
      </c>
      <c r="L28">
        <f>WEEKDAY(uczniowie5[[#This Row],[Data]],2)</f>
        <v>3</v>
      </c>
      <c r="M28" s="6">
        <f>R27+uczniowie5[[#This Row],[koszt za zajęcia]]-uczniowie5[[#This Row],[koszty transport]]-uczniowie5[[#This Row],[koszty zakupy]]-uczniowie5[[#This Row],[koszt akademik]]</f>
        <v>448.19</v>
      </c>
      <c r="N28" s="6">
        <f>IF(uczniowie5[[#This Row],[dzien]]&lt;L27,20,0)</f>
        <v>0</v>
      </c>
      <c r="O28" s="6">
        <f>IF(OR(AND(uczniowie5[[#This Row],[dzień]]=15,uczniowie5[[#This Row],[dzień]]&lt;&gt;J27),AND(uczniowie5[[#This Row],[dzień]]&gt;15,J27&lt;15)),600,0)</f>
        <v>0</v>
      </c>
      <c r="P28" s="6">
        <f>IF(AND(uczniowie5[[#This Row],[dzien]]=2,uczniowie5[[#This Row],[dzien]]&lt;&gt;L27),250,0)</f>
        <v>0</v>
      </c>
      <c r="Q28" s="6" t="b">
        <f>IF(OR(AND(uczniowie5[[#This Row],[dzien]]=4,uczniowie5[[#This Row],[dzien]]&lt;&gt;L27),AND(L27&lt;4,uczniowie5[[#This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8" s="6">
        <f>uczniowie5[[#This Row],[aktualne pieniadze]]-uczniowie5[[#This Row],[koszt za miasto]]</f>
        <v>448.19</v>
      </c>
      <c r="S28" s="6" t="str">
        <f>IF(OR(AND(uczniowie5[[#This Row],[miesiac]]=12,uczniowie5[[#This Row],[dzień]]&gt;=20),AND(uczniowie5[[#This Row],[miesiac]]=1,uczniowie5[[#This Row],[dzień]]&lt;=3)),"tak","nie")</f>
        <v>nie</v>
      </c>
    </row>
    <row r="29" spans="1:19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>uczniowie5[[#This Row],[Godzina zakończenia]]-uczniowie5[[#This Row],[Godzina rozpoczęcia]]</f>
        <v>7.2916666666666741E-2</v>
      </c>
      <c r="H29" s="3">
        <f>uczniowie5[[#This Row],[czas]]*24</f>
        <v>1.7500000000000018</v>
      </c>
      <c r="I29" s="9">
        <f>MONTH(uczniowie5[[#This Row],[Data]])</f>
        <v>10</v>
      </c>
      <c r="J29" s="9">
        <f>DAY(uczniowie5[[#This Row],[Data]])</f>
        <v>15</v>
      </c>
      <c r="K29">
        <f>uczniowie5[[#This Row],[Stawka za godzinę]]*uczniowie5[[#This Row],[cas trwania w h]]</f>
        <v>105.00000000000011</v>
      </c>
      <c r="L29">
        <f>WEEKDAY(uczniowie5[[#This Row],[Data]],2)</f>
        <v>3</v>
      </c>
      <c r="M29" s="6">
        <f>R28+uczniowie5[[#This Row],[koszt za zajęcia]]-uczniowie5[[#This Row],[koszty transport]]-uczniowie5[[#This Row],[koszty zakupy]]-uczniowie5[[#This Row],[koszt akademik]]</f>
        <v>553.19000000000005</v>
      </c>
      <c r="N29" s="6">
        <f>IF(uczniowie5[[#This Row],[dzien]]&lt;L28,20,0)</f>
        <v>0</v>
      </c>
      <c r="O29" s="6">
        <f>IF(OR(AND(uczniowie5[[#This Row],[dzień]]=15,uczniowie5[[#This Row],[dzień]]&lt;&gt;J28),AND(uczniowie5[[#This Row],[dzień]]&gt;15,J28&lt;15)),600,0)</f>
        <v>0</v>
      </c>
      <c r="P29" s="6">
        <f>IF(AND(uczniowie5[[#This Row],[dzien]]=2,uczniowie5[[#This Row],[dzien]]&lt;&gt;L28),250,0)</f>
        <v>0</v>
      </c>
      <c r="Q29" s="6" t="b">
        <f>IF(OR(AND(uczniowie5[[#This Row],[dzien]]=4,uczniowie5[[#This Row],[dzien]]&lt;&gt;L28),AND(L28&lt;4,uczniowie5[[#This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9" s="6">
        <f>uczniowie5[[#This Row],[aktualne pieniadze]]-uczniowie5[[#This Row],[koszt za miasto]]</f>
        <v>553.19000000000005</v>
      </c>
      <c r="S29" s="6" t="str">
        <f>IF(OR(AND(uczniowie5[[#This Row],[miesiac]]=12,uczniowie5[[#This Row],[dzień]]&gt;=20),AND(uczniowie5[[#This Row],[miesiac]]=1,uczniowie5[[#This Row],[dzień]]&lt;=3)),"tak","nie")</f>
        <v>nie</v>
      </c>
    </row>
    <row r="30" spans="1:19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>uczniowie5[[#This Row],[Godzina zakończenia]]-uczniowie5[[#This Row],[Godzina rozpoczęcia]]</f>
        <v>6.25E-2</v>
      </c>
      <c r="H30" s="3">
        <f>uczniowie5[[#This Row],[czas]]*24</f>
        <v>1.5</v>
      </c>
      <c r="I30" s="9">
        <f>MONTH(uczniowie5[[#This Row],[Data]])</f>
        <v>10</v>
      </c>
      <c r="J30" s="9">
        <f>DAY(uczniowie5[[#This Row],[Data]])</f>
        <v>20</v>
      </c>
      <c r="K30">
        <f>uczniowie5[[#This Row],[Stawka za godzinę]]*uczniowie5[[#This Row],[cas trwania w h]]</f>
        <v>75</v>
      </c>
      <c r="L30">
        <f>WEEKDAY(uczniowie5[[#This Row],[Data]],2)</f>
        <v>1</v>
      </c>
      <c r="M30" s="6">
        <f>R29+uczniowie5[[#This Row],[koszt za zajęcia]]-uczniowie5[[#This Row],[koszty transport]]-uczniowie5[[#This Row],[koszty zakupy]]-uczniowie5[[#This Row],[koszt akademik]]</f>
        <v>608.19000000000005</v>
      </c>
      <c r="N30" s="6">
        <f>IF(uczniowie5[[#This Row],[dzien]]&lt;L29,20,0)</f>
        <v>20</v>
      </c>
      <c r="O30" s="6">
        <f>IF(OR(AND(uczniowie5[[#This Row],[dzień]]=15,uczniowie5[[#This Row],[dzień]]&lt;&gt;J29),AND(uczniowie5[[#This Row],[dzień]]&gt;15,J29&lt;15)),600,0)</f>
        <v>0</v>
      </c>
      <c r="P30" s="6">
        <f>IF(AND(uczniowie5[[#This Row],[dzien]]=2,uczniowie5[[#This Row],[dzien]]&lt;&gt;L29),250,0)</f>
        <v>0</v>
      </c>
      <c r="Q30" s="6" t="b">
        <f>IF(OR(AND(uczniowie5[[#This Row],[dzien]]=4,uczniowie5[[#This Row],[dzien]]&lt;&gt;L29),AND(L29&lt;4,uczniowie5[[#This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0" s="6">
        <f>uczniowie5[[#This Row],[aktualne pieniadze]]-uczniowie5[[#This Row],[koszt za miasto]]</f>
        <v>608.19000000000005</v>
      </c>
      <c r="S30" s="6" t="str">
        <f>IF(OR(AND(uczniowie5[[#This Row],[miesiac]]=12,uczniowie5[[#This Row],[dzień]]&gt;=20),AND(uczniowie5[[#This Row],[miesiac]]=1,uczniowie5[[#This Row],[dzień]]&lt;=3)),"tak","nie")</f>
        <v>nie</v>
      </c>
    </row>
    <row r="31" spans="1:19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>uczniowie5[[#This Row],[Godzina zakończenia]]-uczniowie5[[#This Row],[Godzina rozpoczęcia]]</f>
        <v>8.3333333333333315E-2</v>
      </c>
      <c r="H31" s="3">
        <f>uczniowie5[[#This Row],[czas]]*24</f>
        <v>1.9999999999999996</v>
      </c>
      <c r="I31" s="9">
        <f>MONTH(uczniowie5[[#This Row],[Data]])</f>
        <v>10</v>
      </c>
      <c r="J31" s="9">
        <f>DAY(uczniowie5[[#This Row],[Data]])</f>
        <v>20</v>
      </c>
      <c r="K31">
        <f>uczniowie5[[#This Row],[Stawka za godzinę]]*uczniowie5[[#This Row],[cas trwania w h]]</f>
        <v>99.999999999999972</v>
      </c>
      <c r="L31">
        <f>WEEKDAY(uczniowie5[[#This Row],[Data]],2)</f>
        <v>1</v>
      </c>
      <c r="M31" s="6">
        <f>R30+uczniowie5[[#This Row],[koszt za zajęcia]]-uczniowie5[[#This Row],[koszty transport]]-uczniowie5[[#This Row],[koszty zakupy]]-uczniowie5[[#This Row],[koszt akademik]]</f>
        <v>708.19</v>
      </c>
      <c r="N31" s="6">
        <f>IF(uczniowie5[[#This Row],[dzien]]&lt;L30,20,0)</f>
        <v>0</v>
      </c>
      <c r="O31" s="6">
        <f>IF(OR(AND(uczniowie5[[#This Row],[dzień]]=15,uczniowie5[[#This Row],[dzień]]&lt;&gt;J30),AND(uczniowie5[[#This Row],[dzień]]&gt;15,J30&lt;15)),600,0)</f>
        <v>0</v>
      </c>
      <c r="P31" s="6">
        <f>IF(AND(uczniowie5[[#This Row],[dzien]]=2,uczniowie5[[#This Row],[dzien]]&lt;&gt;L30),250,0)</f>
        <v>0</v>
      </c>
      <c r="Q31" s="6" t="b">
        <f>IF(OR(AND(uczniowie5[[#This Row],[dzien]]=4,uczniowie5[[#This Row],[dzien]]&lt;&gt;L30),AND(L30&lt;4,uczniowie5[[#This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1" s="6">
        <f>uczniowie5[[#This Row],[aktualne pieniadze]]-uczniowie5[[#This Row],[koszt za miasto]]</f>
        <v>708.19</v>
      </c>
      <c r="S31" s="6" t="str">
        <f>IF(OR(AND(uczniowie5[[#This Row],[miesiac]]=12,uczniowie5[[#This Row],[dzień]]&gt;=20),AND(uczniowie5[[#This Row],[miesiac]]=1,uczniowie5[[#This Row],[dzień]]&lt;=3)),"tak","nie")</f>
        <v>nie</v>
      </c>
    </row>
    <row r="32" spans="1:19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>uczniowie5[[#This Row],[Godzina zakończenia]]-uczniowie5[[#This Row],[Godzina rozpoczęcia]]</f>
        <v>4.166666666666663E-2</v>
      </c>
      <c r="H32" s="3">
        <f>uczniowie5[[#This Row],[czas]]*24</f>
        <v>0.99999999999999911</v>
      </c>
      <c r="I32" s="9">
        <f>MONTH(uczniowie5[[#This Row],[Data]])</f>
        <v>10</v>
      </c>
      <c r="J32" s="9">
        <f>DAY(uczniowie5[[#This Row],[Data]])</f>
        <v>20</v>
      </c>
      <c r="K32">
        <f>uczniowie5[[#This Row],[Stawka za godzinę]]*uczniowie5[[#This Row],[cas trwania w h]]</f>
        <v>59.999999999999943</v>
      </c>
      <c r="L32">
        <f>WEEKDAY(uczniowie5[[#This Row],[Data]],2)</f>
        <v>1</v>
      </c>
      <c r="M32" s="6">
        <f>R31+uczniowie5[[#This Row],[koszt za zajęcia]]-uczniowie5[[#This Row],[koszty transport]]-uczniowie5[[#This Row],[koszty zakupy]]-uczniowie5[[#This Row],[koszt akademik]]</f>
        <v>768.19</v>
      </c>
      <c r="N32" s="6">
        <f>IF(uczniowie5[[#This Row],[dzien]]&lt;L31,20,0)</f>
        <v>0</v>
      </c>
      <c r="O32" s="6">
        <f>IF(OR(AND(uczniowie5[[#This Row],[dzień]]=15,uczniowie5[[#This Row],[dzień]]&lt;&gt;J31),AND(uczniowie5[[#This Row],[dzień]]&gt;15,J31&lt;15)),600,0)</f>
        <v>0</v>
      </c>
      <c r="P32" s="6">
        <f>IF(AND(uczniowie5[[#This Row],[dzien]]=2,uczniowie5[[#This Row],[dzien]]&lt;&gt;L31),250,0)</f>
        <v>0</v>
      </c>
      <c r="Q32" s="6" t="b">
        <f>IF(OR(AND(uczniowie5[[#This Row],[dzien]]=4,uczniowie5[[#This Row],[dzien]]&lt;&gt;L31),AND(L31&lt;4,uczniowie5[[#This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2" s="6">
        <f>uczniowie5[[#This Row],[aktualne pieniadze]]-uczniowie5[[#This Row],[koszt za miasto]]</f>
        <v>768.19</v>
      </c>
      <c r="S32" s="6" t="str">
        <f>IF(OR(AND(uczniowie5[[#This Row],[miesiac]]=12,uczniowie5[[#This Row],[dzień]]&gt;=20),AND(uczniowie5[[#This Row],[miesiac]]=1,uczniowie5[[#This Row],[dzień]]&lt;=3)),"tak","nie")</f>
        <v>nie</v>
      </c>
    </row>
    <row r="33" spans="1:19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>uczniowie5[[#This Row],[Godzina zakończenia]]-uczniowie5[[#This Row],[Godzina rozpoczęcia]]</f>
        <v>6.25E-2</v>
      </c>
      <c r="H33" s="3">
        <f>uczniowie5[[#This Row],[czas]]*24</f>
        <v>1.5</v>
      </c>
      <c r="I33" s="9">
        <f>MONTH(uczniowie5[[#This Row],[Data]])</f>
        <v>10</v>
      </c>
      <c r="J33" s="9">
        <f>DAY(uczniowie5[[#This Row],[Data]])</f>
        <v>20</v>
      </c>
      <c r="K33">
        <f>uczniowie5[[#This Row],[Stawka za godzinę]]*uczniowie5[[#This Row],[cas trwania w h]]</f>
        <v>60</v>
      </c>
      <c r="L33">
        <f>WEEKDAY(uczniowie5[[#This Row],[Data]],2)</f>
        <v>1</v>
      </c>
      <c r="M33" s="6">
        <f>R32+uczniowie5[[#This Row],[koszt za zajęcia]]-uczniowie5[[#This Row],[koszty transport]]-uczniowie5[[#This Row],[koszty zakupy]]-uczniowie5[[#This Row],[koszt akademik]]</f>
        <v>828.19</v>
      </c>
      <c r="N33" s="6">
        <f>IF(uczniowie5[[#This Row],[dzien]]&lt;L32,20,0)</f>
        <v>0</v>
      </c>
      <c r="O33" s="6">
        <f>IF(OR(AND(uczniowie5[[#This Row],[dzień]]=15,uczniowie5[[#This Row],[dzień]]&lt;&gt;J32),AND(uczniowie5[[#This Row],[dzień]]&gt;15,J32&lt;15)),600,0)</f>
        <v>0</v>
      </c>
      <c r="P33" s="6">
        <f>IF(AND(uczniowie5[[#This Row],[dzien]]=2,uczniowie5[[#This Row],[dzien]]&lt;&gt;L32),250,0)</f>
        <v>0</v>
      </c>
      <c r="Q33" s="6" t="b">
        <f>IF(OR(AND(uczniowie5[[#This Row],[dzien]]=4,uczniowie5[[#This Row],[dzien]]&lt;&gt;L32),AND(L32&lt;4,uczniowie5[[#This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3" s="6">
        <f>uczniowie5[[#This Row],[aktualne pieniadze]]-uczniowie5[[#This Row],[koszt za miasto]]</f>
        <v>828.19</v>
      </c>
      <c r="S33" s="6" t="str">
        <f>IF(OR(AND(uczniowie5[[#This Row],[miesiac]]=12,uczniowie5[[#This Row],[dzień]]&gt;=20),AND(uczniowie5[[#This Row],[miesiac]]=1,uczniowie5[[#This Row],[dzień]]&lt;=3)),"tak","nie")</f>
        <v>nie</v>
      </c>
    </row>
    <row r="34" spans="1:19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>uczniowie5[[#This Row],[Godzina zakończenia]]-uczniowie5[[#This Row],[Godzina rozpoczęcia]]</f>
        <v>8.3333333333333315E-2</v>
      </c>
      <c r="H34" s="3">
        <f>uczniowie5[[#This Row],[czas]]*24</f>
        <v>1.9999999999999996</v>
      </c>
      <c r="I34" s="9">
        <f>MONTH(uczniowie5[[#This Row],[Data]])</f>
        <v>10</v>
      </c>
      <c r="J34" s="9">
        <f>DAY(uczniowie5[[#This Row],[Data]])</f>
        <v>21</v>
      </c>
      <c r="K34">
        <f>uczniowie5[[#This Row],[Stawka za godzinę]]*uczniowie5[[#This Row],[cas trwania w h]]</f>
        <v>99.999999999999972</v>
      </c>
      <c r="L34">
        <f>WEEKDAY(uczniowie5[[#This Row],[Data]],2)</f>
        <v>2</v>
      </c>
      <c r="M34" s="6">
        <f>R33+uczniowie5[[#This Row],[koszt za zajęcia]]-uczniowie5[[#This Row],[koszty transport]]-uczniowie5[[#This Row],[koszty zakupy]]-uczniowie5[[#This Row],[koszt akademik]]</f>
        <v>678.19</v>
      </c>
      <c r="N34" s="6">
        <f>IF(uczniowie5[[#This Row],[dzien]]&lt;L33,20,0)</f>
        <v>0</v>
      </c>
      <c r="O34" s="6">
        <f>IF(OR(AND(uczniowie5[[#This Row],[dzień]]=15,uczniowie5[[#This Row],[dzień]]&lt;&gt;J33),AND(uczniowie5[[#This Row],[dzień]]&gt;15,J33&lt;15)),600,0)</f>
        <v>0</v>
      </c>
      <c r="P34" s="6">
        <f>IF(AND(uczniowie5[[#This Row],[dzien]]=2,uczniowie5[[#This Row],[dzien]]&lt;&gt;L33),250,0)</f>
        <v>250</v>
      </c>
      <c r="Q34" s="6" t="b">
        <f>IF(OR(AND(uczniowie5[[#This Row],[dzien]]=4,uczniowie5[[#This Row],[dzien]]&lt;&gt;L33),AND(L33&lt;4,uczniowie5[[#This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4" s="6">
        <f>uczniowie5[[#This Row],[aktualne pieniadze]]-uczniowie5[[#This Row],[koszt za miasto]]</f>
        <v>678.19</v>
      </c>
      <c r="S34" s="6" t="str">
        <f>IF(OR(AND(uczniowie5[[#This Row],[miesiac]]=12,uczniowie5[[#This Row],[dzień]]&gt;=20),AND(uczniowie5[[#This Row],[miesiac]]=1,uczniowie5[[#This Row],[dzień]]&lt;=3)),"tak","nie")</f>
        <v>nie</v>
      </c>
    </row>
    <row r="35" spans="1:19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>uczniowie5[[#This Row],[Godzina zakończenia]]-uczniowie5[[#This Row],[Godzina rozpoczęcia]]</f>
        <v>7.2916666666666685E-2</v>
      </c>
      <c r="H35" s="3">
        <f>uczniowie5[[#This Row],[czas]]*24</f>
        <v>1.7500000000000004</v>
      </c>
      <c r="I35" s="9">
        <f>MONTH(uczniowie5[[#This Row],[Data]])</f>
        <v>10</v>
      </c>
      <c r="J35" s="9">
        <f>DAY(uczniowie5[[#This Row],[Data]])</f>
        <v>21</v>
      </c>
      <c r="K35">
        <f>uczniowie5[[#This Row],[Stawka za godzinę]]*uczniowie5[[#This Row],[cas trwania w h]]</f>
        <v>105.00000000000003</v>
      </c>
      <c r="L35">
        <f>WEEKDAY(uczniowie5[[#This Row],[Data]],2)</f>
        <v>2</v>
      </c>
      <c r="M35" s="6">
        <f>R34+uczniowie5[[#This Row],[koszt za zajęcia]]-uczniowie5[[#This Row],[koszty transport]]-uczniowie5[[#This Row],[koszty zakupy]]-uczniowie5[[#This Row],[koszt akademik]]</f>
        <v>783.19</v>
      </c>
      <c r="N35" s="6">
        <f>IF(uczniowie5[[#This Row],[dzien]]&lt;L34,20,0)</f>
        <v>0</v>
      </c>
      <c r="O35" s="6">
        <f>IF(OR(AND(uczniowie5[[#This Row],[dzień]]=15,uczniowie5[[#This Row],[dzień]]&lt;&gt;J34),AND(uczniowie5[[#This Row],[dzień]]&gt;15,J34&lt;15)),600,0)</f>
        <v>0</v>
      </c>
      <c r="P35" s="6">
        <f>IF(AND(uczniowie5[[#This Row],[dzien]]=2,uczniowie5[[#This Row],[dzien]]&lt;&gt;L34),250,0)</f>
        <v>0</v>
      </c>
      <c r="Q35" s="6" t="b">
        <f>IF(OR(AND(uczniowie5[[#This Row],[dzien]]=4,uczniowie5[[#This Row],[dzien]]&lt;&gt;L34),AND(L34&lt;4,uczniowie5[[#This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5" s="6">
        <f>uczniowie5[[#This Row],[aktualne pieniadze]]-uczniowie5[[#This Row],[koszt za miasto]]</f>
        <v>783.19</v>
      </c>
      <c r="S35" s="6" t="str">
        <f>IF(OR(AND(uczniowie5[[#This Row],[miesiac]]=12,uczniowie5[[#This Row],[dzień]]&gt;=20),AND(uczniowie5[[#This Row],[miesiac]]=1,uczniowie5[[#This Row],[dzień]]&lt;=3)),"tak","nie")</f>
        <v>nie</v>
      </c>
    </row>
    <row r="36" spans="1:19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>uczniowie5[[#This Row],[Godzina zakończenia]]-uczniowie5[[#This Row],[Godzina rozpoczęcia]]</f>
        <v>5.2083333333333315E-2</v>
      </c>
      <c r="H36" s="3">
        <f>uczniowie5[[#This Row],[czas]]*24</f>
        <v>1.2499999999999996</v>
      </c>
      <c r="I36" s="9">
        <f>MONTH(uczniowie5[[#This Row],[Data]])</f>
        <v>10</v>
      </c>
      <c r="J36" s="9">
        <f>DAY(uczniowie5[[#This Row],[Data]])</f>
        <v>22</v>
      </c>
      <c r="K36">
        <f>uczniowie5[[#This Row],[Stawka za godzinę]]*uczniowie5[[#This Row],[cas trwania w h]]</f>
        <v>62.499999999999979</v>
      </c>
      <c r="L36">
        <f>WEEKDAY(uczniowie5[[#This Row],[Data]],2)</f>
        <v>3</v>
      </c>
      <c r="M36" s="6">
        <f>R35+uczniowie5[[#This Row],[koszt za zajęcia]]-uczniowie5[[#This Row],[koszty transport]]-uczniowie5[[#This Row],[koszty zakupy]]-uczniowie5[[#This Row],[koszt akademik]]</f>
        <v>845.69</v>
      </c>
      <c r="N36" s="6">
        <f>IF(uczniowie5[[#This Row],[dzien]]&lt;L35,20,0)</f>
        <v>0</v>
      </c>
      <c r="O36" s="6">
        <f>IF(OR(AND(uczniowie5[[#This Row],[dzień]]=15,uczniowie5[[#This Row],[dzień]]&lt;&gt;J35),AND(uczniowie5[[#This Row],[dzień]]&gt;15,J35&lt;15)),600,0)</f>
        <v>0</v>
      </c>
      <c r="P36" s="6">
        <f>IF(AND(uczniowie5[[#This Row],[dzien]]=2,uczniowie5[[#This Row],[dzien]]&lt;&gt;L35),250,0)</f>
        <v>0</v>
      </c>
      <c r="Q36" s="6" t="b">
        <f>IF(OR(AND(uczniowie5[[#This Row],[dzien]]=4,uczniowie5[[#This Row],[dzien]]&lt;&gt;L35),AND(L35&lt;4,uczniowie5[[#This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6" s="6">
        <f>uczniowie5[[#This Row],[aktualne pieniadze]]-uczniowie5[[#This Row],[koszt za miasto]]</f>
        <v>845.69</v>
      </c>
      <c r="S36" s="6" t="str">
        <f>IF(OR(AND(uczniowie5[[#This Row],[miesiac]]=12,uczniowie5[[#This Row],[dzień]]&gt;=20),AND(uczniowie5[[#This Row],[miesiac]]=1,uczniowie5[[#This Row],[dzień]]&lt;=3)),"tak","nie")</f>
        <v>nie</v>
      </c>
    </row>
    <row r="37" spans="1:19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>uczniowie5[[#This Row],[Godzina zakończenia]]-uczniowie5[[#This Row],[Godzina rozpoczęcia]]</f>
        <v>4.166666666666663E-2</v>
      </c>
      <c r="H37" s="3">
        <f>uczniowie5[[#This Row],[czas]]*24</f>
        <v>0.99999999999999911</v>
      </c>
      <c r="I37" s="9">
        <f>MONTH(uczniowie5[[#This Row],[Data]])</f>
        <v>10</v>
      </c>
      <c r="J37" s="9">
        <f>DAY(uczniowie5[[#This Row],[Data]])</f>
        <v>22</v>
      </c>
      <c r="K37">
        <f>uczniowie5[[#This Row],[Stawka za godzinę]]*uczniowie5[[#This Row],[cas trwania w h]]</f>
        <v>59.999999999999943</v>
      </c>
      <c r="L37">
        <f>WEEKDAY(uczniowie5[[#This Row],[Data]],2)</f>
        <v>3</v>
      </c>
      <c r="M37" s="6">
        <f>R36+uczniowie5[[#This Row],[koszt za zajęcia]]-uczniowie5[[#This Row],[koszty transport]]-uczniowie5[[#This Row],[koszty zakupy]]-uczniowie5[[#This Row],[koszt akademik]]</f>
        <v>905.69</v>
      </c>
      <c r="N37" s="6">
        <f>IF(uczniowie5[[#This Row],[dzien]]&lt;L36,20,0)</f>
        <v>0</v>
      </c>
      <c r="O37" s="6">
        <f>IF(OR(AND(uczniowie5[[#This Row],[dzień]]=15,uczniowie5[[#This Row],[dzień]]&lt;&gt;J36),AND(uczniowie5[[#This Row],[dzień]]&gt;15,J36&lt;15)),600,0)</f>
        <v>0</v>
      </c>
      <c r="P37" s="6">
        <f>IF(AND(uczniowie5[[#This Row],[dzien]]=2,uczniowie5[[#This Row],[dzien]]&lt;&gt;L36),250,0)</f>
        <v>0</v>
      </c>
      <c r="Q37" s="6" t="b">
        <f>IF(OR(AND(uczniowie5[[#This Row],[dzien]]=4,uczniowie5[[#This Row],[dzien]]&lt;&gt;L36),AND(L36&lt;4,uczniowie5[[#This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7" s="6">
        <f>uczniowie5[[#This Row],[aktualne pieniadze]]-uczniowie5[[#This Row],[koszt za miasto]]</f>
        <v>905.69</v>
      </c>
      <c r="S37" s="6" t="str">
        <f>IF(OR(AND(uczniowie5[[#This Row],[miesiac]]=12,uczniowie5[[#This Row],[dzień]]&gt;=20),AND(uczniowie5[[#This Row],[miesiac]]=1,uczniowie5[[#This Row],[dzień]]&lt;=3)),"tak","nie")</f>
        <v>nie</v>
      </c>
    </row>
    <row r="38" spans="1:19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>uczniowie5[[#This Row],[Godzina zakończenia]]-uczniowie5[[#This Row],[Godzina rozpoczęcia]]</f>
        <v>4.1666666666666685E-2</v>
      </c>
      <c r="H38" s="3">
        <f>uczniowie5[[#This Row],[czas]]*24</f>
        <v>1.0000000000000004</v>
      </c>
      <c r="I38" s="9">
        <f>MONTH(uczniowie5[[#This Row],[Data]])</f>
        <v>10</v>
      </c>
      <c r="J38" s="9">
        <f>DAY(uczniowie5[[#This Row],[Data]])</f>
        <v>23</v>
      </c>
      <c r="K38">
        <f>uczniowie5[[#This Row],[Stawka za godzinę]]*uczniowie5[[#This Row],[cas trwania w h]]</f>
        <v>40.000000000000014</v>
      </c>
      <c r="L38">
        <f>WEEKDAY(uczniowie5[[#This Row],[Data]],2)</f>
        <v>4</v>
      </c>
      <c r="M38" s="6">
        <f>R37+uczniowie5[[#This Row],[koszt za zajęcia]]-uczniowie5[[#This Row],[koszty transport]]-uczniowie5[[#This Row],[koszty zakupy]]-uczniowie5[[#This Row],[koszt akademik]]</f>
        <v>945.69</v>
      </c>
      <c r="N38" s="6">
        <f>IF(uczniowie5[[#This Row],[dzien]]&lt;L37,20,0)</f>
        <v>0</v>
      </c>
      <c r="O38" s="6">
        <f>IF(OR(AND(uczniowie5[[#This Row],[dzień]]=15,uczniowie5[[#This Row],[dzień]]&lt;&gt;J37),AND(uczniowie5[[#This Row],[dzień]]&gt;15,J37&lt;15)),600,0)</f>
        <v>0</v>
      </c>
      <c r="P38" s="6">
        <f>IF(AND(uczniowie5[[#This Row],[dzien]]=2,uczniowie5[[#This Row],[dzien]]&lt;&gt;L37),250,0)</f>
        <v>0</v>
      </c>
      <c r="Q38" s="6">
        <f>IF(OR(AND(uczniowie5[[#This Row],[dzien]]=4,uczniowie5[[#This Row],[dzien]]&lt;&gt;L37),AND(L37&lt;4,uczniowie5[[#This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38" s="6">
        <f>uczniowie5[[#This Row],[aktualne pieniadze]]-uczniowie5[[#This Row],[koszt za miasto]]</f>
        <v>545.69000000000005</v>
      </c>
      <c r="S38" s="6" t="str">
        <f>IF(OR(AND(uczniowie5[[#This Row],[miesiac]]=12,uczniowie5[[#This Row],[dzień]]&gt;=20),AND(uczniowie5[[#This Row],[miesiac]]=1,uczniowie5[[#This Row],[dzień]]&lt;=3)),"tak","nie")</f>
        <v>nie</v>
      </c>
    </row>
    <row r="39" spans="1:19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>uczniowie5[[#This Row],[Godzina zakończenia]]-uczniowie5[[#This Row],[Godzina rozpoczęcia]]</f>
        <v>4.1666666666666685E-2</v>
      </c>
      <c r="H39" s="3">
        <f>uczniowie5[[#This Row],[czas]]*24</f>
        <v>1.0000000000000004</v>
      </c>
      <c r="I39" s="9">
        <f>MONTH(uczniowie5[[#This Row],[Data]])</f>
        <v>10</v>
      </c>
      <c r="J39" s="9">
        <f>DAY(uczniowie5[[#This Row],[Data]])</f>
        <v>24</v>
      </c>
      <c r="K39">
        <f>uczniowie5[[#This Row],[Stawka za godzinę]]*uczniowie5[[#This Row],[cas trwania w h]]</f>
        <v>60.000000000000028</v>
      </c>
      <c r="L39">
        <f>WEEKDAY(uczniowie5[[#This Row],[Data]],2)</f>
        <v>5</v>
      </c>
      <c r="M39" s="6">
        <f>R38+uczniowie5[[#This Row],[koszt za zajęcia]]-uczniowie5[[#This Row],[koszty transport]]-uczniowie5[[#This Row],[koszty zakupy]]-uczniowie5[[#This Row],[koszt akademik]]</f>
        <v>605.69000000000005</v>
      </c>
      <c r="N39" s="6">
        <f>IF(uczniowie5[[#This Row],[dzien]]&lt;L38,20,0)</f>
        <v>0</v>
      </c>
      <c r="O39" s="6">
        <f>IF(OR(AND(uczniowie5[[#This Row],[dzień]]=15,uczniowie5[[#This Row],[dzień]]&lt;&gt;J38),AND(uczniowie5[[#This Row],[dzień]]&gt;15,J38&lt;15)),600,0)</f>
        <v>0</v>
      </c>
      <c r="P39" s="6">
        <f>IF(AND(uczniowie5[[#This Row],[dzien]]=2,uczniowie5[[#This Row],[dzien]]&lt;&gt;L38),250,0)</f>
        <v>0</v>
      </c>
      <c r="Q39" s="6" t="b">
        <f>IF(OR(AND(uczniowie5[[#This Row],[dzien]]=4,uczniowie5[[#This Row],[dzien]]&lt;&gt;L38),AND(L38&lt;4,uczniowie5[[#This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39" s="6">
        <f>uczniowie5[[#This Row],[aktualne pieniadze]]-uczniowie5[[#This Row],[koszt za miasto]]</f>
        <v>605.69000000000005</v>
      </c>
      <c r="S39" s="6" t="str">
        <f>IF(OR(AND(uczniowie5[[#This Row],[miesiac]]=12,uczniowie5[[#This Row],[dzień]]&gt;=20),AND(uczniowie5[[#This Row],[miesiac]]=1,uczniowie5[[#This Row],[dzień]]&lt;=3)),"tak","nie")</f>
        <v>nie</v>
      </c>
    </row>
    <row r="40" spans="1:19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>uczniowie5[[#This Row],[Godzina zakończenia]]-uczniowie5[[#This Row],[Godzina rozpoczęcia]]</f>
        <v>4.1666666666666685E-2</v>
      </c>
      <c r="H40" s="3">
        <f>uczniowie5[[#This Row],[czas]]*24</f>
        <v>1.0000000000000004</v>
      </c>
      <c r="I40" s="9">
        <f>MONTH(uczniowie5[[#This Row],[Data]])</f>
        <v>10</v>
      </c>
      <c r="J40" s="9">
        <f>DAY(uczniowie5[[#This Row],[Data]])</f>
        <v>24</v>
      </c>
      <c r="K40">
        <f>uczniowie5[[#This Row],[Stawka za godzinę]]*uczniowie5[[#This Row],[cas trwania w h]]</f>
        <v>40.000000000000014</v>
      </c>
      <c r="L40">
        <f>WEEKDAY(uczniowie5[[#This Row],[Data]],2)</f>
        <v>5</v>
      </c>
      <c r="M40" s="6">
        <f>R39+uczniowie5[[#This Row],[koszt za zajęcia]]-uczniowie5[[#This Row],[koszty transport]]-uczniowie5[[#This Row],[koszty zakupy]]-uczniowie5[[#This Row],[koszt akademik]]</f>
        <v>645.69000000000005</v>
      </c>
      <c r="N40" s="6">
        <f>IF(uczniowie5[[#This Row],[dzien]]&lt;L39,20,0)</f>
        <v>0</v>
      </c>
      <c r="O40" s="6">
        <f>IF(OR(AND(uczniowie5[[#This Row],[dzień]]=15,uczniowie5[[#This Row],[dzień]]&lt;&gt;J39),AND(uczniowie5[[#This Row],[dzień]]&gt;15,J39&lt;15)),600,0)</f>
        <v>0</v>
      </c>
      <c r="P40" s="6">
        <f>IF(AND(uczniowie5[[#This Row],[dzien]]=2,uczniowie5[[#This Row],[dzien]]&lt;&gt;L39),250,0)</f>
        <v>0</v>
      </c>
      <c r="Q40" s="6" t="b">
        <f>IF(OR(AND(uczniowie5[[#This Row],[dzien]]=4,uczniowie5[[#This Row],[dzien]]&lt;&gt;L39),AND(L39&lt;4,uczniowie5[[#This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0" s="6">
        <f>uczniowie5[[#This Row],[aktualne pieniadze]]-uczniowie5[[#This Row],[koszt za miasto]]</f>
        <v>645.69000000000005</v>
      </c>
      <c r="S40" s="6" t="str">
        <f>IF(OR(AND(uczniowie5[[#This Row],[miesiac]]=12,uczniowie5[[#This Row],[dzień]]&gt;=20),AND(uczniowie5[[#This Row],[miesiac]]=1,uczniowie5[[#This Row],[dzień]]&lt;=3)),"tak","nie")</f>
        <v>nie</v>
      </c>
    </row>
    <row r="41" spans="1:19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>uczniowie5[[#This Row],[Godzina zakończenia]]-uczniowie5[[#This Row],[Godzina rozpoczęcia]]</f>
        <v>7.2916666666666685E-2</v>
      </c>
      <c r="H41" s="3">
        <f>uczniowie5[[#This Row],[czas]]*24</f>
        <v>1.7500000000000004</v>
      </c>
      <c r="I41" s="9">
        <f>MONTH(uczniowie5[[#This Row],[Data]])</f>
        <v>10</v>
      </c>
      <c r="J41" s="9">
        <f>DAY(uczniowie5[[#This Row],[Data]])</f>
        <v>31</v>
      </c>
      <c r="K41">
        <f>uczniowie5[[#This Row],[Stawka za godzinę]]*uczniowie5[[#This Row],[cas trwania w h]]</f>
        <v>105.00000000000003</v>
      </c>
      <c r="L41">
        <f>WEEKDAY(uczniowie5[[#This Row],[Data]],2)</f>
        <v>5</v>
      </c>
      <c r="M41" s="6">
        <f>R40+uczniowie5[[#This Row],[koszt za zajęcia]]-uczniowie5[[#This Row],[koszty transport]]-uczniowie5[[#This Row],[koszty zakupy]]-uczniowie5[[#This Row],[koszt akademik]]</f>
        <v>750.69</v>
      </c>
      <c r="N41" s="6">
        <f>IF(uczniowie5[[#This Row],[dzien]]&lt;L40,20,0)</f>
        <v>0</v>
      </c>
      <c r="O41" s="6">
        <f>IF(OR(AND(uczniowie5[[#This Row],[dzień]]=15,uczniowie5[[#This Row],[dzień]]&lt;&gt;J40),AND(uczniowie5[[#This Row],[dzień]]&gt;15,J40&lt;15)),600,0)</f>
        <v>0</v>
      </c>
      <c r="P41" s="6">
        <f>IF(AND(uczniowie5[[#This Row],[dzien]]=2,uczniowie5[[#This Row],[dzien]]&lt;&gt;L40),250,0)</f>
        <v>0</v>
      </c>
      <c r="Q41" s="6" t="b">
        <f>IF(OR(AND(uczniowie5[[#This Row],[dzien]]=4,uczniowie5[[#This Row],[dzien]]&lt;&gt;L40),AND(L40&lt;4,uczniowie5[[#This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1" s="6">
        <f>uczniowie5[[#This Row],[aktualne pieniadze]]-uczniowie5[[#This Row],[koszt za miasto]]</f>
        <v>750.69</v>
      </c>
      <c r="S41" s="6" t="str">
        <f>IF(OR(AND(uczniowie5[[#This Row],[miesiac]]=12,uczniowie5[[#This Row],[dzień]]&gt;=20),AND(uczniowie5[[#This Row],[miesiac]]=1,uczniowie5[[#This Row],[dzień]]&lt;=3)),"tak","nie")</f>
        <v>nie</v>
      </c>
    </row>
    <row r="42" spans="1:19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>uczniowie5[[#This Row],[Godzina zakończenia]]-uczniowie5[[#This Row],[Godzina rozpoczęcia]]</f>
        <v>6.2499999999999944E-2</v>
      </c>
      <c r="H42" s="3">
        <f>uczniowie5[[#This Row],[czas]]*24</f>
        <v>1.4999999999999987</v>
      </c>
      <c r="I42" s="9">
        <f>MONTH(uczniowie5[[#This Row],[Data]])</f>
        <v>10</v>
      </c>
      <c r="J42" s="9">
        <f>DAY(uczniowie5[[#This Row],[Data]])</f>
        <v>31</v>
      </c>
      <c r="K42">
        <f>uczniowie5[[#This Row],[Stawka za godzinę]]*uczniowie5[[#This Row],[cas trwania w h]]</f>
        <v>89.999999999999915</v>
      </c>
      <c r="L42">
        <f>WEEKDAY(uczniowie5[[#This Row],[Data]],2)</f>
        <v>5</v>
      </c>
      <c r="M42" s="6">
        <f>R41+uczniowie5[[#This Row],[koszt za zajęcia]]-uczniowie5[[#This Row],[koszty transport]]-uczniowie5[[#This Row],[koszty zakupy]]-uczniowie5[[#This Row],[koszt akademik]]</f>
        <v>840.68999999999994</v>
      </c>
      <c r="N42" s="6">
        <f>IF(uczniowie5[[#This Row],[dzien]]&lt;L41,20,0)</f>
        <v>0</v>
      </c>
      <c r="O42" s="6">
        <f>IF(OR(AND(uczniowie5[[#This Row],[dzień]]=15,uczniowie5[[#This Row],[dzień]]&lt;&gt;J41),AND(uczniowie5[[#This Row],[dzień]]&gt;15,J41&lt;15)),600,0)</f>
        <v>0</v>
      </c>
      <c r="P42" s="6">
        <f>IF(AND(uczniowie5[[#This Row],[dzien]]=2,uczniowie5[[#This Row],[dzien]]&lt;&gt;L41),250,0)</f>
        <v>0</v>
      </c>
      <c r="Q42" s="6" t="b">
        <f>IF(OR(AND(uczniowie5[[#This Row],[dzien]]=4,uczniowie5[[#This Row],[dzien]]&lt;&gt;L41),AND(L41&lt;4,uczniowie5[[#This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2" s="6">
        <f>uczniowie5[[#This Row],[aktualne pieniadze]]-uczniowie5[[#This Row],[koszt za miasto]]</f>
        <v>840.68999999999994</v>
      </c>
      <c r="S42" s="6" t="str">
        <f>IF(OR(AND(uczniowie5[[#This Row],[miesiac]]=12,uczniowie5[[#This Row],[dzień]]&gt;=20),AND(uczniowie5[[#This Row],[miesiac]]=1,uczniowie5[[#This Row],[dzień]]&lt;=3)),"tak","nie")</f>
        <v>nie</v>
      </c>
    </row>
    <row r="43" spans="1:19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>uczniowie5[[#This Row],[Godzina zakończenia]]-uczniowie5[[#This Row],[Godzina rozpoczęcia]]</f>
        <v>7.291666666666663E-2</v>
      </c>
      <c r="H43" s="3">
        <f>uczniowie5[[#This Row],[czas]]*24</f>
        <v>1.7499999999999991</v>
      </c>
      <c r="I43" s="9">
        <f>MONTH(uczniowie5[[#This Row],[Data]])</f>
        <v>10</v>
      </c>
      <c r="J43" s="9">
        <f>DAY(uczniowie5[[#This Row],[Data]])</f>
        <v>31</v>
      </c>
      <c r="K43">
        <f>uczniowie5[[#This Row],[Stawka za godzinę]]*uczniowie5[[#This Row],[cas trwania w h]]</f>
        <v>69.999999999999972</v>
      </c>
      <c r="L43">
        <f>WEEKDAY(uczniowie5[[#This Row],[Data]],2)</f>
        <v>5</v>
      </c>
      <c r="M43" s="6">
        <f>R42+uczniowie5[[#This Row],[koszt za zajęcia]]-uczniowie5[[#This Row],[koszty transport]]-uczniowie5[[#This Row],[koszty zakupy]]-uczniowie5[[#This Row],[koszt akademik]]</f>
        <v>910.68999999999994</v>
      </c>
      <c r="N43" s="6">
        <f>IF(uczniowie5[[#This Row],[dzien]]&lt;L42,20,0)</f>
        <v>0</v>
      </c>
      <c r="O43" s="6">
        <f>IF(OR(AND(uczniowie5[[#This Row],[dzień]]=15,uczniowie5[[#This Row],[dzień]]&lt;&gt;J42),AND(uczniowie5[[#This Row],[dzień]]&gt;15,J42&lt;15)),600,0)</f>
        <v>0</v>
      </c>
      <c r="P43" s="6">
        <f>IF(AND(uczniowie5[[#This Row],[dzien]]=2,uczniowie5[[#This Row],[dzien]]&lt;&gt;L42),250,0)</f>
        <v>0</v>
      </c>
      <c r="Q43" s="6" t="b">
        <f>IF(OR(AND(uczniowie5[[#This Row],[dzien]]=4,uczniowie5[[#This Row],[dzien]]&lt;&gt;L42),AND(L42&lt;4,uczniowie5[[#This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3" s="6">
        <f>uczniowie5[[#This Row],[aktualne pieniadze]]-uczniowie5[[#This Row],[koszt za miasto]]</f>
        <v>910.68999999999994</v>
      </c>
      <c r="S43" s="6" t="str">
        <f>IF(OR(AND(uczniowie5[[#This Row],[miesiac]]=12,uczniowie5[[#This Row],[dzień]]&gt;=20),AND(uczniowie5[[#This Row],[miesiac]]=1,uczniowie5[[#This Row],[dzień]]&lt;=3)),"tak","nie")</f>
        <v>nie</v>
      </c>
    </row>
    <row r="44" spans="1:19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>uczniowie5[[#This Row],[Godzina zakończenia]]-uczniowie5[[#This Row],[Godzina rozpoczęcia]]</f>
        <v>7.2916666666666741E-2</v>
      </c>
      <c r="H44" s="3">
        <f>uczniowie5[[#This Row],[czas]]*24</f>
        <v>1.7500000000000018</v>
      </c>
      <c r="I44" s="9">
        <f>MONTH(uczniowie5[[#This Row],[Data]])</f>
        <v>10</v>
      </c>
      <c r="J44" s="9">
        <f>DAY(uczniowie5[[#This Row],[Data]])</f>
        <v>31</v>
      </c>
      <c r="K44">
        <f>uczniowie5[[#This Row],[Stawka za godzinę]]*uczniowie5[[#This Row],[cas trwania w h]]</f>
        <v>105.00000000000011</v>
      </c>
      <c r="L44">
        <f>WEEKDAY(uczniowie5[[#This Row],[Data]],2)</f>
        <v>5</v>
      </c>
      <c r="M44" s="6">
        <f>R43+uczniowie5[[#This Row],[koszt za zajęcia]]-uczniowie5[[#This Row],[koszty transport]]-uczniowie5[[#This Row],[koszty zakupy]]-uczniowie5[[#This Row],[koszt akademik]]</f>
        <v>1015.69</v>
      </c>
      <c r="N44" s="6">
        <f>IF(uczniowie5[[#This Row],[dzien]]&lt;L43,20,0)</f>
        <v>0</v>
      </c>
      <c r="O44" s="6">
        <f>IF(OR(AND(uczniowie5[[#This Row],[dzień]]=15,uczniowie5[[#This Row],[dzień]]&lt;&gt;J43),AND(uczniowie5[[#This Row],[dzień]]&gt;15,J43&lt;15)),600,0)</f>
        <v>0</v>
      </c>
      <c r="P44" s="6">
        <f>IF(AND(uczniowie5[[#This Row],[dzien]]=2,uczniowie5[[#This Row],[dzien]]&lt;&gt;L43),250,0)</f>
        <v>0</v>
      </c>
      <c r="Q44" s="6" t="b">
        <f>IF(OR(AND(uczniowie5[[#This Row],[dzien]]=4,uczniowie5[[#This Row],[dzien]]&lt;&gt;L43),AND(L43&lt;4,uczniowie5[[#This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4" s="6">
        <f>uczniowie5[[#This Row],[aktualne pieniadze]]-uczniowie5[[#This Row],[koszt za miasto]]</f>
        <v>1015.69</v>
      </c>
      <c r="S44" s="6" t="str">
        <f>IF(OR(AND(uczniowie5[[#This Row],[miesiac]]=12,uczniowie5[[#This Row],[dzień]]&gt;=20),AND(uczniowie5[[#This Row],[miesiac]]=1,uczniowie5[[#This Row],[dzień]]&lt;=3)),"tak","nie")</f>
        <v>nie</v>
      </c>
    </row>
    <row r="45" spans="1:19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>uczniowie5[[#This Row],[Godzina zakończenia]]-uczniowie5[[#This Row],[Godzina rozpoczęcia]]</f>
        <v>6.25E-2</v>
      </c>
      <c r="H45" s="3">
        <f>uczniowie5[[#This Row],[czas]]*24</f>
        <v>1.5</v>
      </c>
      <c r="I45" s="9">
        <f>MONTH(uczniowie5[[#This Row],[Data]])</f>
        <v>11</v>
      </c>
      <c r="J45" s="9">
        <f>DAY(uczniowie5[[#This Row],[Data]])</f>
        <v>3</v>
      </c>
      <c r="K45">
        <f>uczniowie5[[#This Row],[Stawka za godzinę]]*uczniowie5[[#This Row],[cas trwania w h]]</f>
        <v>90</v>
      </c>
      <c r="L45">
        <f>WEEKDAY(uczniowie5[[#This Row],[Data]],2)</f>
        <v>1</v>
      </c>
      <c r="M45" s="6">
        <f>R44+uczniowie5[[#This Row],[koszt za zajęcia]]-uczniowie5[[#This Row],[koszty transport]]-uczniowie5[[#This Row],[koszty zakupy]]-uczniowie5[[#This Row],[koszt akademik]]</f>
        <v>1085.69</v>
      </c>
      <c r="N45" s="6">
        <f>IF(uczniowie5[[#This Row],[dzien]]&lt;L44,20,0)</f>
        <v>20</v>
      </c>
      <c r="O45" s="6">
        <f>IF(OR(AND(uczniowie5[[#This Row],[dzień]]=15,uczniowie5[[#This Row],[dzień]]&lt;&gt;J44),AND(uczniowie5[[#This Row],[dzień]]&gt;15,J44&lt;15)),600,0)</f>
        <v>0</v>
      </c>
      <c r="P45" s="6">
        <f>IF(AND(uczniowie5[[#This Row],[dzien]]=2,uczniowie5[[#This Row],[dzien]]&lt;&gt;L44),250,0)</f>
        <v>0</v>
      </c>
      <c r="Q45" s="6" t="b">
        <f>IF(OR(AND(uczniowie5[[#This Row],[dzien]]=4,uczniowie5[[#This Row],[dzien]]&lt;&gt;L44),AND(L44&lt;4,uczniowie5[[#This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5" s="6">
        <f>uczniowie5[[#This Row],[aktualne pieniadze]]-uczniowie5[[#This Row],[koszt za miasto]]</f>
        <v>1085.69</v>
      </c>
      <c r="S45" s="6" t="str">
        <f>IF(OR(AND(uczniowie5[[#This Row],[miesiac]]=12,uczniowie5[[#This Row],[dzień]]&gt;=20),AND(uczniowie5[[#This Row],[miesiac]]=1,uczniowie5[[#This Row],[dzień]]&lt;=3)),"tak","nie")</f>
        <v>nie</v>
      </c>
    </row>
    <row r="46" spans="1:19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>uczniowie5[[#This Row],[Godzina zakończenia]]-uczniowie5[[#This Row],[Godzina rozpoczęcia]]</f>
        <v>4.1666666666666685E-2</v>
      </c>
      <c r="H46" s="3">
        <f>uczniowie5[[#This Row],[czas]]*24</f>
        <v>1.0000000000000004</v>
      </c>
      <c r="I46" s="9">
        <f>MONTH(uczniowie5[[#This Row],[Data]])</f>
        <v>11</v>
      </c>
      <c r="J46" s="9">
        <f>DAY(uczniowie5[[#This Row],[Data]])</f>
        <v>5</v>
      </c>
      <c r="K46">
        <f>uczniowie5[[#This Row],[Stawka za godzinę]]*uczniowie5[[#This Row],[cas trwania w h]]</f>
        <v>50.000000000000021</v>
      </c>
      <c r="L46">
        <f>WEEKDAY(uczniowie5[[#This Row],[Data]],2)</f>
        <v>3</v>
      </c>
      <c r="M46" s="6">
        <f>R45+uczniowie5[[#This Row],[koszt za zajęcia]]-uczniowie5[[#This Row],[koszty transport]]-uczniowie5[[#This Row],[koszty zakupy]]-uczniowie5[[#This Row],[koszt akademik]]</f>
        <v>1135.69</v>
      </c>
      <c r="N46" s="6">
        <f>IF(uczniowie5[[#This Row],[dzien]]&lt;L45,20,0)</f>
        <v>0</v>
      </c>
      <c r="O46" s="6">
        <f>IF(OR(AND(uczniowie5[[#This Row],[dzień]]=15,uczniowie5[[#This Row],[dzień]]&lt;&gt;J45),AND(uczniowie5[[#This Row],[dzień]]&gt;15,J45&lt;15)),600,0)</f>
        <v>0</v>
      </c>
      <c r="P46" s="6">
        <f>IF(AND(uczniowie5[[#This Row],[dzien]]=2,uczniowie5[[#This Row],[dzien]]&lt;&gt;L45),250,0)</f>
        <v>0</v>
      </c>
      <c r="Q46" s="6" t="b">
        <f>IF(OR(AND(uczniowie5[[#This Row],[dzien]]=4,uczniowie5[[#This Row],[dzien]]&lt;&gt;L45),AND(L45&lt;4,uczniowie5[[#This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6" s="6">
        <f>uczniowie5[[#This Row],[aktualne pieniadze]]-uczniowie5[[#This Row],[koszt za miasto]]</f>
        <v>1135.69</v>
      </c>
      <c r="S46" s="6" t="str">
        <f>IF(OR(AND(uczniowie5[[#This Row],[miesiac]]=12,uczniowie5[[#This Row],[dzień]]&gt;=20),AND(uczniowie5[[#This Row],[miesiac]]=1,uczniowie5[[#This Row],[dzień]]&lt;=3)),"tak","nie")</f>
        <v>nie</v>
      </c>
    </row>
    <row r="47" spans="1:19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>uczniowie5[[#This Row],[Godzina zakończenia]]-uczniowie5[[#This Row],[Godzina rozpoczęcia]]</f>
        <v>8.3333333333333315E-2</v>
      </c>
      <c r="H47" s="3">
        <f>uczniowie5[[#This Row],[czas]]*24</f>
        <v>1.9999999999999996</v>
      </c>
      <c r="I47" s="9">
        <f>MONTH(uczniowie5[[#This Row],[Data]])</f>
        <v>11</v>
      </c>
      <c r="J47" s="9">
        <f>DAY(uczniowie5[[#This Row],[Data]])</f>
        <v>5</v>
      </c>
      <c r="K47">
        <f>uczniowie5[[#This Row],[Stawka za godzinę]]*uczniowie5[[#This Row],[cas trwania w h]]</f>
        <v>99.999999999999972</v>
      </c>
      <c r="L47">
        <f>WEEKDAY(uczniowie5[[#This Row],[Data]],2)</f>
        <v>3</v>
      </c>
      <c r="M47" s="6">
        <f>R46+uczniowie5[[#This Row],[koszt za zajęcia]]-uczniowie5[[#This Row],[koszty transport]]-uczniowie5[[#This Row],[koszty zakupy]]-uczniowie5[[#This Row],[koszt akademik]]</f>
        <v>1235.69</v>
      </c>
      <c r="N47" s="6">
        <f>IF(uczniowie5[[#This Row],[dzien]]&lt;L46,20,0)</f>
        <v>0</v>
      </c>
      <c r="O47" s="6">
        <f>IF(OR(AND(uczniowie5[[#This Row],[dzień]]=15,uczniowie5[[#This Row],[dzień]]&lt;&gt;J46),AND(uczniowie5[[#This Row],[dzień]]&gt;15,J46&lt;15)),600,0)</f>
        <v>0</v>
      </c>
      <c r="P47" s="6">
        <f>IF(AND(uczniowie5[[#This Row],[dzien]]=2,uczniowie5[[#This Row],[dzien]]&lt;&gt;L46),250,0)</f>
        <v>0</v>
      </c>
      <c r="Q47" s="6" t="b">
        <f>IF(OR(AND(uczniowie5[[#This Row],[dzien]]=4,uczniowie5[[#This Row],[dzien]]&lt;&gt;L46),AND(L46&lt;4,uczniowie5[[#This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7" s="6">
        <f>uczniowie5[[#This Row],[aktualne pieniadze]]-uczniowie5[[#This Row],[koszt za miasto]]</f>
        <v>1235.69</v>
      </c>
      <c r="S47" s="6" t="str">
        <f>IF(OR(AND(uczniowie5[[#This Row],[miesiac]]=12,uczniowie5[[#This Row],[dzień]]&gt;=20),AND(uczniowie5[[#This Row],[miesiac]]=1,uczniowie5[[#This Row],[dzień]]&lt;=3)),"tak","nie")</f>
        <v>nie</v>
      </c>
    </row>
    <row r="48" spans="1:19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>uczniowie5[[#This Row],[Godzina zakończenia]]-uczniowie5[[#This Row],[Godzina rozpoczęcia]]</f>
        <v>6.25E-2</v>
      </c>
      <c r="H48" s="3">
        <f>uczniowie5[[#This Row],[czas]]*24</f>
        <v>1.5</v>
      </c>
      <c r="I48" s="9">
        <f>MONTH(uczniowie5[[#This Row],[Data]])</f>
        <v>11</v>
      </c>
      <c r="J48" s="9">
        <f>DAY(uczniowie5[[#This Row],[Data]])</f>
        <v>5</v>
      </c>
      <c r="K48">
        <f>uczniowie5[[#This Row],[Stawka za godzinę]]*uczniowie5[[#This Row],[cas trwania w h]]</f>
        <v>90</v>
      </c>
      <c r="L48">
        <f>WEEKDAY(uczniowie5[[#This Row],[Data]],2)</f>
        <v>3</v>
      </c>
      <c r="M48" s="6">
        <f>R47+uczniowie5[[#This Row],[koszt za zajęcia]]-uczniowie5[[#This Row],[koszty transport]]-uczniowie5[[#This Row],[koszty zakupy]]-uczniowie5[[#This Row],[koszt akademik]]</f>
        <v>1325.69</v>
      </c>
      <c r="N48" s="6">
        <f>IF(uczniowie5[[#This Row],[dzien]]&lt;L47,20,0)</f>
        <v>0</v>
      </c>
      <c r="O48" s="6">
        <f>IF(OR(AND(uczniowie5[[#This Row],[dzień]]=15,uczniowie5[[#This Row],[dzień]]&lt;&gt;J47),AND(uczniowie5[[#This Row],[dzień]]&gt;15,J47&lt;15)),600,0)</f>
        <v>0</v>
      </c>
      <c r="P48" s="6">
        <f>IF(AND(uczniowie5[[#This Row],[dzien]]=2,uczniowie5[[#This Row],[dzien]]&lt;&gt;L47),250,0)</f>
        <v>0</v>
      </c>
      <c r="Q48" s="6" t="b">
        <f>IF(OR(AND(uczniowie5[[#This Row],[dzien]]=4,uczniowie5[[#This Row],[dzien]]&lt;&gt;L47),AND(L47&lt;4,uczniowie5[[#This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48" s="6">
        <f>uczniowie5[[#This Row],[aktualne pieniadze]]-uczniowie5[[#This Row],[koszt za miasto]]</f>
        <v>1325.69</v>
      </c>
      <c r="S48" s="6" t="str">
        <f>IF(OR(AND(uczniowie5[[#This Row],[miesiac]]=12,uczniowie5[[#This Row],[dzień]]&gt;=20),AND(uczniowie5[[#This Row],[miesiac]]=1,uczniowie5[[#This Row],[dzień]]&lt;=3)),"tak","nie")</f>
        <v>nie</v>
      </c>
    </row>
    <row r="49" spans="1:19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>uczniowie5[[#This Row],[Godzina zakończenia]]-uczniowie5[[#This Row],[Godzina rozpoczęcia]]</f>
        <v>6.25E-2</v>
      </c>
      <c r="H49" s="3">
        <f>uczniowie5[[#This Row],[czas]]*24</f>
        <v>1.5</v>
      </c>
      <c r="I49" s="9">
        <f>MONTH(uczniowie5[[#This Row],[Data]])</f>
        <v>11</v>
      </c>
      <c r="J49" s="9">
        <f>DAY(uczniowie5[[#This Row],[Data]])</f>
        <v>6</v>
      </c>
      <c r="K49">
        <f>uczniowie5[[#This Row],[Stawka za godzinę]]*uczniowie5[[#This Row],[cas trwania w h]]</f>
        <v>90</v>
      </c>
      <c r="L49">
        <f>WEEKDAY(uczniowie5[[#This Row],[Data]],2)</f>
        <v>4</v>
      </c>
      <c r="M49" s="6">
        <f>R48+uczniowie5[[#This Row],[koszt za zajęcia]]-uczniowie5[[#This Row],[koszty transport]]-uczniowie5[[#This Row],[koszty zakupy]]-uczniowie5[[#This Row],[koszt akademik]]</f>
        <v>1415.69</v>
      </c>
      <c r="N49" s="6">
        <f>IF(uczniowie5[[#This Row],[dzien]]&lt;L48,20,0)</f>
        <v>0</v>
      </c>
      <c r="O49" s="6">
        <f>IF(OR(AND(uczniowie5[[#This Row],[dzień]]=15,uczniowie5[[#This Row],[dzień]]&lt;&gt;J48),AND(uczniowie5[[#This Row],[dzień]]&gt;15,J48&lt;15)),600,0)</f>
        <v>0</v>
      </c>
      <c r="P49" s="6">
        <f>IF(AND(uczniowie5[[#This Row],[dzien]]=2,uczniowie5[[#This Row],[dzien]]&lt;&gt;L48),250,0)</f>
        <v>0</v>
      </c>
      <c r="Q49" s="6">
        <f>IF(OR(AND(uczniowie5[[#This Row],[dzien]]=4,uczniowie5[[#This Row],[dzien]]&lt;&gt;L48),AND(L48&lt;4,uczniowie5[[#This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49" s="6">
        <f>uczniowie5[[#This Row],[aktualne pieniadze]]-uczniowie5[[#This Row],[koszt za miasto]]</f>
        <v>1015.69</v>
      </c>
      <c r="S49" s="6" t="str">
        <f>IF(OR(AND(uczniowie5[[#This Row],[miesiac]]=12,uczniowie5[[#This Row],[dzień]]&gt;=20),AND(uczniowie5[[#This Row],[miesiac]]=1,uczniowie5[[#This Row],[dzień]]&lt;=3)),"tak","nie")</f>
        <v>nie</v>
      </c>
    </row>
    <row r="50" spans="1:19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>uczniowie5[[#This Row],[Godzina zakończenia]]-uczniowie5[[#This Row],[Godzina rozpoczęcia]]</f>
        <v>7.2916666666666685E-2</v>
      </c>
      <c r="H50" s="3">
        <f>uczniowie5[[#This Row],[czas]]*24</f>
        <v>1.7500000000000004</v>
      </c>
      <c r="I50" s="9">
        <f>MONTH(uczniowie5[[#This Row],[Data]])</f>
        <v>11</v>
      </c>
      <c r="J50" s="9">
        <f>DAY(uczniowie5[[#This Row],[Data]])</f>
        <v>6</v>
      </c>
      <c r="K50">
        <f>uczniowie5[[#This Row],[Stawka za godzinę]]*uczniowie5[[#This Row],[cas trwania w h]]</f>
        <v>87.500000000000028</v>
      </c>
      <c r="L50">
        <f>WEEKDAY(uczniowie5[[#This Row],[Data]],2)</f>
        <v>4</v>
      </c>
      <c r="M50" s="6">
        <f>R49+uczniowie5[[#This Row],[koszt za zajęcia]]-uczniowie5[[#This Row],[koszty transport]]-uczniowie5[[#This Row],[koszty zakupy]]-uczniowie5[[#This Row],[koszt akademik]]</f>
        <v>1103.19</v>
      </c>
      <c r="N50" s="6">
        <f>IF(uczniowie5[[#This Row],[dzien]]&lt;L49,20,0)</f>
        <v>0</v>
      </c>
      <c r="O50" s="6">
        <f>IF(OR(AND(uczniowie5[[#This Row],[dzień]]=15,uczniowie5[[#This Row],[dzień]]&lt;&gt;J49),AND(uczniowie5[[#This Row],[dzień]]&gt;15,J49&lt;15)),600,0)</f>
        <v>0</v>
      </c>
      <c r="P50" s="6">
        <f>IF(AND(uczniowie5[[#This Row],[dzien]]=2,uczniowie5[[#This Row],[dzien]]&lt;&gt;L49),250,0)</f>
        <v>0</v>
      </c>
      <c r="Q50" s="6" t="b">
        <f>IF(OR(AND(uczniowie5[[#This Row],[dzien]]=4,uczniowie5[[#This Row],[dzien]]&lt;&gt;L49),AND(L49&lt;4,uczniowie5[[#This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0" s="6">
        <f>uczniowie5[[#This Row],[aktualne pieniadze]]-uczniowie5[[#This Row],[koszt za miasto]]</f>
        <v>1103.19</v>
      </c>
      <c r="S50" s="6" t="str">
        <f>IF(OR(AND(uczniowie5[[#This Row],[miesiac]]=12,uczniowie5[[#This Row],[dzień]]&gt;=20),AND(uczniowie5[[#This Row],[miesiac]]=1,uczniowie5[[#This Row],[dzień]]&lt;=3)),"tak","nie")</f>
        <v>nie</v>
      </c>
    </row>
    <row r="51" spans="1:19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>uczniowie5[[#This Row],[Godzina zakończenia]]-uczniowie5[[#This Row],[Godzina rozpoczęcia]]</f>
        <v>7.2916666666666741E-2</v>
      </c>
      <c r="H51" s="3">
        <f>uczniowie5[[#This Row],[czas]]*24</f>
        <v>1.7500000000000018</v>
      </c>
      <c r="I51" s="9">
        <f>MONTH(uczniowie5[[#This Row],[Data]])</f>
        <v>11</v>
      </c>
      <c r="J51" s="9">
        <f>DAY(uczniowie5[[#This Row],[Data]])</f>
        <v>6</v>
      </c>
      <c r="K51">
        <f>uczniowie5[[#This Row],[Stawka za godzinę]]*uczniowie5[[#This Row],[cas trwania w h]]</f>
        <v>70.000000000000071</v>
      </c>
      <c r="L51">
        <f>WEEKDAY(uczniowie5[[#This Row],[Data]],2)</f>
        <v>4</v>
      </c>
      <c r="M51" s="6">
        <f>R50+uczniowie5[[#This Row],[koszt za zajęcia]]-uczniowie5[[#This Row],[koszty transport]]-uczniowie5[[#This Row],[koszty zakupy]]-uczniowie5[[#This Row],[koszt akademik]]</f>
        <v>1173.19</v>
      </c>
      <c r="N51" s="6">
        <f>IF(uczniowie5[[#This Row],[dzien]]&lt;L50,20,0)</f>
        <v>0</v>
      </c>
      <c r="O51" s="6">
        <f>IF(OR(AND(uczniowie5[[#This Row],[dzień]]=15,uczniowie5[[#This Row],[dzień]]&lt;&gt;J50),AND(uczniowie5[[#This Row],[dzień]]&gt;15,J50&lt;15)),600,0)</f>
        <v>0</v>
      </c>
      <c r="P51" s="6">
        <f>IF(AND(uczniowie5[[#This Row],[dzien]]=2,uczniowie5[[#This Row],[dzien]]&lt;&gt;L50),250,0)</f>
        <v>0</v>
      </c>
      <c r="Q51" s="6" t="b">
        <f>IF(OR(AND(uczniowie5[[#This Row],[dzien]]=4,uczniowie5[[#This Row],[dzien]]&lt;&gt;L50),AND(L50&lt;4,uczniowie5[[#This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1" s="6">
        <f>uczniowie5[[#This Row],[aktualne pieniadze]]-uczniowie5[[#This Row],[koszt za miasto]]</f>
        <v>1173.19</v>
      </c>
      <c r="S51" s="6" t="str">
        <f>IF(OR(AND(uczniowie5[[#This Row],[miesiac]]=12,uczniowie5[[#This Row],[dzień]]&gt;=20),AND(uczniowie5[[#This Row],[miesiac]]=1,uczniowie5[[#This Row],[dzień]]&lt;=3)),"tak","nie")</f>
        <v>nie</v>
      </c>
    </row>
    <row r="52" spans="1:19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>uczniowie5[[#This Row],[Godzina zakończenia]]-uczniowie5[[#This Row],[Godzina rozpoczęcia]]</f>
        <v>6.25E-2</v>
      </c>
      <c r="H52" s="3">
        <f>uczniowie5[[#This Row],[czas]]*24</f>
        <v>1.5</v>
      </c>
      <c r="I52" s="9">
        <f>MONTH(uczniowie5[[#This Row],[Data]])</f>
        <v>11</v>
      </c>
      <c r="J52" s="9">
        <f>DAY(uczniowie5[[#This Row],[Data]])</f>
        <v>6</v>
      </c>
      <c r="K52">
        <f>uczniowie5[[#This Row],[Stawka za godzinę]]*uczniowie5[[#This Row],[cas trwania w h]]</f>
        <v>90</v>
      </c>
      <c r="L52">
        <f>WEEKDAY(uczniowie5[[#This Row],[Data]],2)</f>
        <v>4</v>
      </c>
      <c r="M52" s="6">
        <f>R51+uczniowie5[[#This Row],[koszt za zajęcia]]-uczniowie5[[#This Row],[koszty transport]]-uczniowie5[[#This Row],[koszty zakupy]]-uczniowie5[[#This Row],[koszt akademik]]</f>
        <v>1263.19</v>
      </c>
      <c r="N52" s="6">
        <f>IF(uczniowie5[[#This Row],[dzien]]&lt;L51,20,0)</f>
        <v>0</v>
      </c>
      <c r="O52" s="6">
        <f>IF(OR(AND(uczniowie5[[#This Row],[dzień]]=15,uczniowie5[[#This Row],[dzień]]&lt;&gt;J51),AND(uczniowie5[[#This Row],[dzień]]&gt;15,J51&lt;15)),600,0)</f>
        <v>0</v>
      </c>
      <c r="P52" s="6">
        <f>IF(AND(uczniowie5[[#This Row],[dzien]]=2,uczniowie5[[#This Row],[dzien]]&lt;&gt;L51),250,0)</f>
        <v>0</v>
      </c>
      <c r="Q52" s="6" t="b">
        <f>IF(OR(AND(uczniowie5[[#This Row],[dzien]]=4,uczniowie5[[#This Row],[dzien]]&lt;&gt;L51),AND(L51&lt;4,uczniowie5[[#This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2" s="6">
        <f>uczniowie5[[#This Row],[aktualne pieniadze]]-uczniowie5[[#This Row],[koszt za miasto]]</f>
        <v>1263.19</v>
      </c>
      <c r="S52" s="6" t="str">
        <f>IF(OR(AND(uczniowie5[[#This Row],[miesiac]]=12,uczniowie5[[#This Row],[dzień]]&gt;=20),AND(uczniowie5[[#This Row],[miesiac]]=1,uczniowie5[[#This Row],[dzień]]&lt;=3)),"tak","nie")</f>
        <v>nie</v>
      </c>
    </row>
    <row r="53" spans="1:19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>uczniowie5[[#This Row],[Godzina zakończenia]]-uczniowie5[[#This Row],[Godzina rozpoczęcia]]</f>
        <v>4.166666666666663E-2</v>
      </c>
      <c r="H53" s="3">
        <f>uczniowie5[[#This Row],[czas]]*24</f>
        <v>0.99999999999999911</v>
      </c>
      <c r="I53" s="9">
        <f>MONTH(uczniowie5[[#This Row],[Data]])</f>
        <v>11</v>
      </c>
      <c r="J53" s="9">
        <f>DAY(uczniowie5[[#This Row],[Data]])</f>
        <v>6</v>
      </c>
      <c r="K53">
        <f>uczniowie5[[#This Row],[Stawka za godzinę]]*uczniowie5[[#This Row],[cas trwania w h]]</f>
        <v>49.999999999999957</v>
      </c>
      <c r="L53">
        <f>WEEKDAY(uczniowie5[[#This Row],[Data]],2)</f>
        <v>4</v>
      </c>
      <c r="M53" s="6">
        <f>R52+uczniowie5[[#This Row],[koszt za zajęcia]]-uczniowie5[[#This Row],[koszty transport]]-uczniowie5[[#This Row],[koszty zakupy]]-uczniowie5[[#This Row],[koszt akademik]]</f>
        <v>1313.19</v>
      </c>
      <c r="N53" s="6">
        <f>IF(uczniowie5[[#This Row],[dzien]]&lt;L52,20,0)</f>
        <v>0</v>
      </c>
      <c r="O53" s="6">
        <f>IF(OR(AND(uczniowie5[[#This Row],[dzień]]=15,uczniowie5[[#This Row],[dzień]]&lt;&gt;J52),AND(uczniowie5[[#This Row],[dzień]]&gt;15,J52&lt;15)),600,0)</f>
        <v>0</v>
      </c>
      <c r="P53" s="6">
        <f>IF(AND(uczniowie5[[#This Row],[dzien]]=2,uczniowie5[[#This Row],[dzien]]&lt;&gt;L52),250,0)</f>
        <v>0</v>
      </c>
      <c r="Q53" s="6" t="b">
        <f>IF(OR(AND(uczniowie5[[#This Row],[dzien]]=4,uczniowie5[[#This Row],[dzien]]&lt;&gt;L52),AND(L52&lt;4,uczniowie5[[#This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3" s="6">
        <f>uczniowie5[[#This Row],[aktualne pieniadze]]-uczniowie5[[#This Row],[koszt za miasto]]</f>
        <v>1313.19</v>
      </c>
      <c r="S53" s="6" t="str">
        <f>IF(OR(AND(uczniowie5[[#This Row],[miesiac]]=12,uczniowie5[[#This Row],[dzień]]&gt;=20),AND(uczniowie5[[#This Row],[miesiac]]=1,uczniowie5[[#This Row],[dzień]]&lt;=3)),"tak","nie")</f>
        <v>nie</v>
      </c>
    </row>
    <row r="54" spans="1:19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>uczniowie5[[#This Row],[Godzina zakończenia]]-uczniowie5[[#This Row],[Godzina rozpoczęcia]]</f>
        <v>4.1666666666666685E-2</v>
      </c>
      <c r="H54" s="3">
        <f>uczniowie5[[#This Row],[czas]]*24</f>
        <v>1.0000000000000004</v>
      </c>
      <c r="I54" s="9">
        <f>MONTH(uczniowie5[[#This Row],[Data]])</f>
        <v>11</v>
      </c>
      <c r="J54" s="9">
        <f>DAY(uczniowie5[[#This Row],[Data]])</f>
        <v>7</v>
      </c>
      <c r="K54">
        <f>uczniowie5[[#This Row],[Stawka za godzinę]]*uczniowie5[[#This Row],[cas trwania w h]]</f>
        <v>60.000000000000028</v>
      </c>
      <c r="L54">
        <f>WEEKDAY(uczniowie5[[#This Row],[Data]],2)</f>
        <v>5</v>
      </c>
      <c r="M54" s="6">
        <f>R53+uczniowie5[[#This Row],[koszt za zajęcia]]-uczniowie5[[#This Row],[koszty transport]]-uczniowie5[[#This Row],[koszty zakupy]]-uczniowie5[[#This Row],[koszt akademik]]</f>
        <v>1373.19</v>
      </c>
      <c r="N54" s="6">
        <f>IF(uczniowie5[[#This Row],[dzien]]&lt;L53,20,0)</f>
        <v>0</v>
      </c>
      <c r="O54" s="6">
        <f>IF(OR(AND(uczniowie5[[#This Row],[dzień]]=15,uczniowie5[[#This Row],[dzień]]&lt;&gt;J53),AND(uczniowie5[[#This Row],[dzień]]&gt;15,J53&lt;15)),600,0)</f>
        <v>0</v>
      </c>
      <c r="P54" s="6">
        <f>IF(AND(uczniowie5[[#This Row],[dzien]]=2,uczniowie5[[#This Row],[dzien]]&lt;&gt;L53),250,0)</f>
        <v>0</v>
      </c>
      <c r="Q54" s="6" t="b">
        <f>IF(OR(AND(uczniowie5[[#This Row],[dzien]]=4,uczniowie5[[#This Row],[dzien]]&lt;&gt;L53),AND(L53&lt;4,uczniowie5[[#This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4" s="6">
        <f>uczniowie5[[#This Row],[aktualne pieniadze]]-uczniowie5[[#This Row],[koszt za miasto]]</f>
        <v>1373.19</v>
      </c>
      <c r="S54" s="6" t="str">
        <f>IF(OR(AND(uczniowie5[[#This Row],[miesiac]]=12,uczniowie5[[#This Row],[dzień]]&gt;=20),AND(uczniowie5[[#This Row],[miesiac]]=1,uczniowie5[[#This Row],[dzień]]&lt;=3)),"tak","nie")</f>
        <v>nie</v>
      </c>
    </row>
    <row r="55" spans="1:19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>uczniowie5[[#This Row],[Godzina zakończenia]]-uczniowie5[[#This Row],[Godzina rozpoczęcia]]</f>
        <v>6.2499999999999944E-2</v>
      </c>
      <c r="H55" s="3">
        <f>uczniowie5[[#This Row],[czas]]*24</f>
        <v>1.4999999999999987</v>
      </c>
      <c r="I55" s="9">
        <f>MONTH(uczniowie5[[#This Row],[Data]])</f>
        <v>11</v>
      </c>
      <c r="J55" s="9">
        <f>DAY(uczniowie5[[#This Row],[Data]])</f>
        <v>7</v>
      </c>
      <c r="K55">
        <f>uczniowie5[[#This Row],[Stawka za godzinę]]*uczniowie5[[#This Row],[cas trwania w h]]</f>
        <v>89.999999999999915</v>
      </c>
      <c r="L55">
        <f>WEEKDAY(uczniowie5[[#This Row],[Data]],2)</f>
        <v>5</v>
      </c>
      <c r="M55" s="6">
        <f>R54+uczniowie5[[#This Row],[koszt za zajęcia]]-uczniowie5[[#This Row],[koszty transport]]-uczniowie5[[#This Row],[koszty zakupy]]-uczniowie5[[#This Row],[koszt akademik]]</f>
        <v>1463.19</v>
      </c>
      <c r="N55" s="6">
        <f>IF(uczniowie5[[#This Row],[dzien]]&lt;L54,20,0)</f>
        <v>0</v>
      </c>
      <c r="O55" s="6">
        <f>IF(OR(AND(uczniowie5[[#This Row],[dzień]]=15,uczniowie5[[#This Row],[dzień]]&lt;&gt;J54),AND(uczniowie5[[#This Row],[dzień]]&gt;15,J54&lt;15)),600,0)</f>
        <v>0</v>
      </c>
      <c r="P55" s="6">
        <f>IF(AND(uczniowie5[[#This Row],[dzien]]=2,uczniowie5[[#This Row],[dzien]]&lt;&gt;L54),250,0)</f>
        <v>0</v>
      </c>
      <c r="Q55" s="6" t="b">
        <f>IF(OR(AND(uczniowie5[[#This Row],[dzien]]=4,uczniowie5[[#This Row],[dzien]]&lt;&gt;L54),AND(L54&lt;4,uczniowie5[[#This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5" s="6">
        <f>uczniowie5[[#This Row],[aktualne pieniadze]]-uczniowie5[[#This Row],[koszt za miasto]]</f>
        <v>1463.19</v>
      </c>
      <c r="S55" s="6" t="str">
        <f>IF(OR(AND(uczniowie5[[#This Row],[miesiac]]=12,uczniowie5[[#This Row],[dzień]]&gt;=20),AND(uczniowie5[[#This Row],[miesiac]]=1,uczniowie5[[#This Row],[dzień]]&lt;=3)),"tak","nie")</f>
        <v>nie</v>
      </c>
    </row>
    <row r="56" spans="1:19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>uczniowie5[[#This Row],[Godzina zakończenia]]-uczniowie5[[#This Row],[Godzina rozpoczęcia]]</f>
        <v>5.2083333333333315E-2</v>
      </c>
      <c r="H56" s="3">
        <f>uczniowie5[[#This Row],[czas]]*24</f>
        <v>1.2499999999999996</v>
      </c>
      <c r="I56" s="9">
        <f>MONTH(uczniowie5[[#This Row],[Data]])</f>
        <v>11</v>
      </c>
      <c r="J56" s="9">
        <f>DAY(uczniowie5[[#This Row],[Data]])</f>
        <v>10</v>
      </c>
      <c r="K56">
        <f>uczniowie5[[#This Row],[Stawka za godzinę]]*uczniowie5[[#This Row],[cas trwania w h]]</f>
        <v>49.999999999999986</v>
      </c>
      <c r="L56">
        <f>WEEKDAY(uczniowie5[[#This Row],[Data]],2)</f>
        <v>1</v>
      </c>
      <c r="M56" s="6">
        <f>R55+uczniowie5[[#This Row],[koszt za zajęcia]]-uczniowie5[[#This Row],[koszty transport]]-uczniowie5[[#This Row],[koszty zakupy]]-uczniowie5[[#This Row],[koszt akademik]]</f>
        <v>1493.19</v>
      </c>
      <c r="N56" s="6">
        <f>IF(uczniowie5[[#This Row],[dzien]]&lt;L55,20,0)</f>
        <v>20</v>
      </c>
      <c r="O56" s="6">
        <f>IF(OR(AND(uczniowie5[[#This Row],[dzień]]=15,uczniowie5[[#This Row],[dzień]]&lt;&gt;J55),AND(uczniowie5[[#This Row],[dzień]]&gt;15,J55&lt;15)),600,0)</f>
        <v>0</v>
      </c>
      <c r="P56" s="6">
        <f>IF(AND(uczniowie5[[#This Row],[dzien]]=2,uczniowie5[[#This Row],[dzien]]&lt;&gt;L55),250,0)</f>
        <v>0</v>
      </c>
      <c r="Q56" s="6" t="b">
        <f>IF(OR(AND(uczniowie5[[#This Row],[dzien]]=4,uczniowie5[[#This Row],[dzien]]&lt;&gt;L55),AND(L55&lt;4,uczniowie5[[#This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6" s="6">
        <f>uczniowie5[[#This Row],[aktualne pieniadze]]-uczniowie5[[#This Row],[koszt za miasto]]</f>
        <v>1493.19</v>
      </c>
      <c r="S56" s="6" t="str">
        <f>IF(OR(AND(uczniowie5[[#This Row],[miesiac]]=12,uczniowie5[[#This Row],[dzień]]&gt;=20),AND(uczniowie5[[#This Row],[miesiac]]=1,uczniowie5[[#This Row],[dzień]]&lt;=3)),"tak","nie")</f>
        <v>nie</v>
      </c>
    </row>
    <row r="57" spans="1:19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>uczniowie5[[#This Row],[Godzina zakończenia]]-uczniowie5[[#This Row],[Godzina rozpoczęcia]]</f>
        <v>5.208333333333337E-2</v>
      </c>
      <c r="H57" s="3">
        <f>uczniowie5[[#This Row],[czas]]*24</f>
        <v>1.2500000000000009</v>
      </c>
      <c r="I57" s="9">
        <f>MONTH(uczniowie5[[#This Row],[Data]])</f>
        <v>11</v>
      </c>
      <c r="J57" s="9">
        <f>DAY(uczniowie5[[#This Row],[Data]])</f>
        <v>10</v>
      </c>
      <c r="K57">
        <f>uczniowie5[[#This Row],[Stawka za godzinę]]*uczniowie5[[#This Row],[cas trwania w h]]</f>
        <v>50.000000000000036</v>
      </c>
      <c r="L57">
        <f>WEEKDAY(uczniowie5[[#This Row],[Data]],2)</f>
        <v>1</v>
      </c>
      <c r="M57" s="6">
        <f>R56+uczniowie5[[#This Row],[koszt za zajęcia]]-uczniowie5[[#This Row],[koszty transport]]-uczniowie5[[#This Row],[koszty zakupy]]-uczniowie5[[#This Row],[koszt akademik]]</f>
        <v>1543.19</v>
      </c>
      <c r="N57" s="6">
        <f>IF(uczniowie5[[#This Row],[dzien]]&lt;L56,20,0)</f>
        <v>0</v>
      </c>
      <c r="O57" s="6">
        <f>IF(OR(AND(uczniowie5[[#This Row],[dzień]]=15,uczniowie5[[#This Row],[dzień]]&lt;&gt;J56),AND(uczniowie5[[#This Row],[dzień]]&gt;15,J56&lt;15)),600,0)</f>
        <v>0</v>
      </c>
      <c r="P57" s="6">
        <f>IF(AND(uczniowie5[[#This Row],[dzien]]=2,uczniowie5[[#This Row],[dzien]]&lt;&gt;L56),250,0)</f>
        <v>0</v>
      </c>
      <c r="Q57" s="6" t="b">
        <f>IF(OR(AND(uczniowie5[[#This Row],[dzien]]=4,uczniowie5[[#This Row],[dzien]]&lt;&gt;L56),AND(L56&lt;4,uczniowie5[[#This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7" s="6">
        <f>uczniowie5[[#This Row],[aktualne pieniadze]]-uczniowie5[[#This Row],[koszt za miasto]]</f>
        <v>1543.19</v>
      </c>
      <c r="S57" s="6" t="str">
        <f>IF(OR(AND(uczniowie5[[#This Row],[miesiac]]=12,uczniowie5[[#This Row],[dzień]]&gt;=20),AND(uczniowie5[[#This Row],[miesiac]]=1,uczniowie5[[#This Row],[dzień]]&lt;=3)),"tak","nie")</f>
        <v>nie</v>
      </c>
    </row>
    <row r="58" spans="1:19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>uczniowie5[[#This Row],[Godzina zakończenia]]-uczniowie5[[#This Row],[Godzina rozpoczęcia]]</f>
        <v>4.1666666666666685E-2</v>
      </c>
      <c r="H58" s="3">
        <f>uczniowie5[[#This Row],[czas]]*24</f>
        <v>1.0000000000000004</v>
      </c>
      <c r="I58" s="9">
        <f>MONTH(uczniowie5[[#This Row],[Data]])</f>
        <v>11</v>
      </c>
      <c r="J58" s="9">
        <f>DAY(uczniowie5[[#This Row],[Data]])</f>
        <v>11</v>
      </c>
      <c r="K58">
        <f>uczniowie5[[#This Row],[Stawka za godzinę]]*uczniowie5[[#This Row],[cas trwania w h]]</f>
        <v>40.000000000000014</v>
      </c>
      <c r="L58">
        <f>WEEKDAY(uczniowie5[[#This Row],[Data]],2)</f>
        <v>2</v>
      </c>
      <c r="M58" s="6">
        <f>R57+uczniowie5[[#This Row],[koszt za zajęcia]]-uczniowie5[[#This Row],[koszty transport]]-uczniowie5[[#This Row],[koszty zakupy]]-uczniowie5[[#This Row],[koszt akademik]]</f>
        <v>1333.19</v>
      </c>
      <c r="N58" s="6">
        <f>IF(uczniowie5[[#This Row],[dzien]]&lt;L57,20,0)</f>
        <v>0</v>
      </c>
      <c r="O58" s="6">
        <f>IF(OR(AND(uczniowie5[[#This Row],[dzień]]=15,uczniowie5[[#This Row],[dzień]]&lt;&gt;J57),AND(uczniowie5[[#This Row],[dzień]]&gt;15,J57&lt;15)),600,0)</f>
        <v>0</v>
      </c>
      <c r="P58" s="6">
        <f>IF(AND(uczniowie5[[#This Row],[dzien]]=2,uczniowie5[[#This Row],[dzien]]&lt;&gt;L57),250,0)</f>
        <v>250</v>
      </c>
      <c r="Q58" s="6" t="b">
        <f>IF(OR(AND(uczniowie5[[#This Row],[dzien]]=4,uczniowie5[[#This Row],[dzien]]&lt;&gt;L57),AND(L57&lt;4,uczniowie5[[#This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8" s="6">
        <f>uczniowie5[[#This Row],[aktualne pieniadze]]-uczniowie5[[#This Row],[koszt za miasto]]</f>
        <v>1333.19</v>
      </c>
      <c r="S58" s="6" t="str">
        <f>IF(OR(AND(uczniowie5[[#This Row],[miesiac]]=12,uczniowie5[[#This Row],[dzień]]&gt;=20),AND(uczniowie5[[#This Row],[miesiac]]=1,uczniowie5[[#This Row],[dzień]]&lt;=3)),"tak","nie")</f>
        <v>nie</v>
      </c>
    </row>
    <row r="59" spans="1:19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>uczniowie5[[#This Row],[Godzina zakończenia]]-uczniowie5[[#This Row],[Godzina rozpoczęcia]]</f>
        <v>5.2083333333333315E-2</v>
      </c>
      <c r="H59" s="3">
        <f>uczniowie5[[#This Row],[czas]]*24</f>
        <v>1.2499999999999996</v>
      </c>
      <c r="I59" s="9">
        <f>MONTH(uczniowie5[[#This Row],[Data]])</f>
        <v>11</v>
      </c>
      <c r="J59" s="9">
        <f>DAY(uczniowie5[[#This Row],[Data]])</f>
        <v>11</v>
      </c>
      <c r="K59">
        <f>uczniowie5[[#This Row],[Stawka za godzinę]]*uczniowie5[[#This Row],[cas trwania w h]]</f>
        <v>74.999999999999972</v>
      </c>
      <c r="L59">
        <f>WEEKDAY(uczniowie5[[#This Row],[Data]],2)</f>
        <v>2</v>
      </c>
      <c r="M59" s="6">
        <f>R58+uczniowie5[[#This Row],[koszt za zajęcia]]-uczniowie5[[#This Row],[koszty transport]]-uczniowie5[[#This Row],[koszty zakupy]]-uczniowie5[[#This Row],[koszt akademik]]</f>
        <v>1408.19</v>
      </c>
      <c r="N59" s="6">
        <f>IF(uczniowie5[[#This Row],[dzien]]&lt;L58,20,0)</f>
        <v>0</v>
      </c>
      <c r="O59" s="6">
        <f>IF(OR(AND(uczniowie5[[#This Row],[dzień]]=15,uczniowie5[[#This Row],[dzień]]&lt;&gt;J58),AND(uczniowie5[[#This Row],[dzień]]&gt;15,J58&lt;15)),600,0)</f>
        <v>0</v>
      </c>
      <c r="P59" s="6">
        <f>IF(AND(uczniowie5[[#This Row],[dzien]]=2,uczniowie5[[#This Row],[dzien]]&lt;&gt;L58),250,0)</f>
        <v>0</v>
      </c>
      <c r="Q59" s="6" t="b">
        <f>IF(OR(AND(uczniowie5[[#This Row],[dzien]]=4,uczniowie5[[#This Row],[dzien]]&lt;&gt;L58),AND(L58&lt;4,uczniowie5[[#This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59" s="6">
        <f>uczniowie5[[#This Row],[aktualne pieniadze]]-uczniowie5[[#This Row],[koszt za miasto]]</f>
        <v>1408.19</v>
      </c>
      <c r="S59" s="6" t="str">
        <f>IF(OR(AND(uczniowie5[[#This Row],[miesiac]]=12,uczniowie5[[#This Row],[dzień]]&gt;=20),AND(uczniowie5[[#This Row],[miesiac]]=1,uczniowie5[[#This Row],[dzień]]&lt;=3)),"tak","nie")</f>
        <v>nie</v>
      </c>
    </row>
    <row r="60" spans="1:19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>uczniowie5[[#This Row],[Godzina zakończenia]]-uczniowie5[[#This Row],[Godzina rozpoczęcia]]</f>
        <v>4.166666666666663E-2</v>
      </c>
      <c r="H60" s="3">
        <f>uczniowie5[[#This Row],[czas]]*24</f>
        <v>0.99999999999999911</v>
      </c>
      <c r="I60" s="9">
        <f>MONTH(uczniowie5[[#This Row],[Data]])</f>
        <v>11</v>
      </c>
      <c r="J60" s="9">
        <f>DAY(uczniowie5[[#This Row],[Data]])</f>
        <v>11</v>
      </c>
      <c r="K60">
        <f>uczniowie5[[#This Row],[Stawka za godzinę]]*uczniowie5[[#This Row],[cas trwania w h]]</f>
        <v>59.999999999999943</v>
      </c>
      <c r="L60">
        <f>WEEKDAY(uczniowie5[[#This Row],[Data]],2)</f>
        <v>2</v>
      </c>
      <c r="M60" s="6">
        <f>R59+uczniowie5[[#This Row],[koszt za zajęcia]]-uczniowie5[[#This Row],[koszty transport]]-uczniowie5[[#This Row],[koszty zakupy]]-uczniowie5[[#This Row],[koszt akademik]]</f>
        <v>1468.19</v>
      </c>
      <c r="N60" s="6">
        <f>IF(uczniowie5[[#This Row],[dzien]]&lt;L59,20,0)</f>
        <v>0</v>
      </c>
      <c r="O60" s="6">
        <f>IF(OR(AND(uczniowie5[[#This Row],[dzień]]=15,uczniowie5[[#This Row],[dzień]]&lt;&gt;J59),AND(uczniowie5[[#This Row],[dzień]]&gt;15,J59&lt;15)),600,0)</f>
        <v>0</v>
      </c>
      <c r="P60" s="6">
        <f>IF(AND(uczniowie5[[#This Row],[dzien]]=2,uczniowie5[[#This Row],[dzien]]&lt;&gt;L59),250,0)</f>
        <v>0</v>
      </c>
      <c r="Q60" s="6" t="b">
        <f>IF(OR(AND(uczniowie5[[#This Row],[dzien]]=4,uczniowie5[[#This Row],[dzien]]&lt;&gt;L59),AND(L59&lt;4,uczniowie5[[#This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0" s="6">
        <f>uczniowie5[[#This Row],[aktualne pieniadze]]-uczniowie5[[#This Row],[koszt za miasto]]</f>
        <v>1468.19</v>
      </c>
      <c r="S60" s="6" t="str">
        <f>IF(OR(AND(uczniowie5[[#This Row],[miesiac]]=12,uczniowie5[[#This Row],[dzień]]&gt;=20),AND(uczniowie5[[#This Row],[miesiac]]=1,uczniowie5[[#This Row],[dzień]]&lt;=3)),"tak","nie")</f>
        <v>nie</v>
      </c>
    </row>
    <row r="61" spans="1:19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>uczniowie5[[#This Row],[Godzina zakończenia]]-uczniowie5[[#This Row],[Godzina rozpoczęcia]]</f>
        <v>4.1666666666666685E-2</v>
      </c>
      <c r="H61" s="3">
        <f>uczniowie5[[#This Row],[czas]]*24</f>
        <v>1.0000000000000004</v>
      </c>
      <c r="I61" s="9">
        <f>MONTH(uczniowie5[[#This Row],[Data]])</f>
        <v>11</v>
      </c>
      <c r="J61" s="9">
        <f>DAY(uczniowie5[[#This Row],[Data]])</f>
        <v>12</v>
      </c>
      <c r="K61">
        <f>uczniowie5[[#This Row],[Stawka za godzinę]]*uczniowie5[[#This Row],[cas trwania w h]]</f>
        <v>40.000000000000014</v>
      </c>
      <c r="L61">
        <f>WEEKDAY(uczniowie5[[#This Row],[Data]],2)</f>
        <v>3</v>
      </c>
      <c r="M61" s="6">
        <f>R60+uczniowie5[[#This Row],[koszt za zajęcia]]-uczniowie5[[#This Row],[koszty transport]]-uczniowie5[[#This Row],[koszty zakupy]]-uczniowie5[[#This Row],[koszt akademik]]</f>
        <v>1508.19</v>
      </c>
      <c r="N61" s="6">
        <f>IF(uczniowie5[[#This Row],[dzien]]&lt;L60,20,0)</f>
        <v>0</v>
      </c>
      <c r="O61" s="6">
        <f>IF(OR(AND(uczniowie5[[#This Row],[dzień]]=15,uczniowie5[[#This Row],[dzień]]&lt;&gt;J60),AND(uczniowie5[[#This Row],[dzień]]&gt;15,J60&lt;15)),600,0)</f>
        <v>0</v>
      </c>
      <c r="P61" s="6">
        <f>IF(AND(uczniowie5[[#This Row],[dzien]]=2,uczniowie5[[#This Row],[dzien]]&lt;&gt;L60),250,0)</f>
        <v>0</v>
      </c>
      <c r="Q61" s="6" t="b">
        <f>IF(OR(AND(uczniowie5[[#This Row],[dzien]]=4,uczniowie5[[#This Row],[dzien]]&lt;&gt;L60),AND(L60&lt;4,uczniowie5[[#This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1" s="6">
        <f>uczniowie5[[#This Row],[aktualne pieniadze]]-uczniowie5[[#This Row],[koszt za miasto]]</f>
        <v>1508.19</v>
      </c>
      <c r="S61" s="6" t="str">
        <f>IF(OR(AND(uczniowie5[[#This Row],[miesiac]]=12,uczniowie5[[#This Row],[dzień]]&gt;=20),AND(uczniowie5[[#This Row],[miesiac]]=1,uczniowie5[[#This Row],[dzień]]&lt;=3)),"tak","nie")</f>
        <v>nie</v>
      </c>
    </row>
    <row r="62" spans="1:19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>uczniowie5[[#This Row],[Godzina zakończenia]]-uczniowie5[[#This Row],[Godzina rozpoczęcia]]</f>
        <v>6.2500000000000056E-2</v>
      </c>
      <c r="H62" s="3">
        <f>uczniowie5[[#This Row],[czas]]*24</f>
        <v>1.5000000000000013</v>
      </c>
      <c r="I62" s="9">
        <f>MONTH(uczniowie5[[#This Row],[Data]])</f>
        <v>11</v>
      </c>
      <c r="J62" s="9">
        <f>DAY(uczniowie5[[#This Row],[Data]])</f>
        <v>12</v>
      </c>
      <c r="K62">
        <f>uczniowie5[[#This Row],[Stawka za godzinę]]*uczniowie5[[#This Row],[cas trwania w h]]</f>
        <v>90.000000000000085</v>
      </c>
      <c r="L62">
        <f>WEEKDAY(uczniowie5[[#This Row],[Data]],2)</f>
        <v>3</v>
      </c>
      <c r="M62" s="6">
        <f>R61+uczniowie5[[#This Row],[koszt za zajęcia]]-uczniowie5[[#This Row],[koszty transport]]-uczniowie5[[#This Row],[koszty zakupy]]-uczniowie5[[#This Row],[koszt akademik]]</f>
        <v>1598.19</v>
      </c>
      <c r="N62" s="6">
        <f>IF(uczniowie5[[#This Row],[dzien]]&lt;L61,20,0)</f>
        <v>0</v>
      </c>
      <c r="O62" s="6">
        <f>IF(OR(AND(uczniowie5[[#This Row],[dzień]]=15,uczniowie5[[#This Row],[dzień]]&lt;&gt;J61),AND(uczniowie5[[#This Row],[dzień]]&gt;15,J61&lt;15)),600,0)</f>
        <v>0</v>
      </c>
      <c r="P62" s="6">
        <f>IF(AND(uczniowie5[[#This Row],[dzien]]=2,uczniowie5[[#This Row],[dzien]]&lt;&gt;L61),250,0)</f>
        <v>0</v>
      </c>
      <c r="Q62" s="6" t="b">
        <f>IF(OR(AND(uczniowie5[[#This Row],[dzien]]=4,uczniowie5[[#This Row],[dzien]]&lt;&gt;L61),AND(L61&lt;4,uczniowie5[[#This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2" s="6">
        <f>uczniowie5[[#This Row],[aktualne pieniadze]]-uczniowie5[[#This Row],[koszt za miasto]]</f>
        <v>1598.19</v>
      </c>
      <c r="S62" s="6" t="str">
        <f>IF(OR(AND(uczniowie5[[#This Row],[miesiac]]=12,uczniowie5[[#This Row],[dzień]]&gt;=20),AND(uczniowie5[[#This Row],[miesiac]]=1,uczniowie5[[#This Row],[dzień]]&lt;=3)),"tak","nie")</f>
        <v>nie</v>
      </c>
    </row>
    <row r="63" spans="1:19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>uczniowie5[[#This Row],[Godzina zakończenia]]-uczniowie5[[#This Row],[Godzina rozpoczęcia]]</f>
        <v>4.166666666666663E-2</v>
      </c>
      <c r="H63" s="3">
        <f>uczniowie5[[#This Row],[czas]]*24</f>
        <v>0.99999999999999911</v>
      </c>
      <c r="I63" s="9">
        <f>MONTH(uczniowie5[[#This Row],[Data]])</f>
        <v>11</v>
      </c>
      <c r="J63" s="9">
        <f>DAY(uczniowie5[[#This Row],[Data]])</f>
        <v>12</v>
      </c>
      <c r="K63">
        <f>uczniowie5[[#This Row],[Stawka za godzinę]]*uczniowie5[[#This Row],[cas trwania w h]]</f>
        <v>59.999999999999943</v>
      </c>
      <c r="L63">
        <f>WEEKDAY(uczniowie5[[#This Row],[Data]],2)</f>
        <v>3</v>
      </c>
      <c r="M63" s="6">
        <f>R62+uczniowie5[[#This Row],[koszt za zajęcia]]-uczniowie5[[#This Row],[koszty transport]]-uczniowie5[[#This Row],[koszty zakupy]]-uczniowie5[[#This Row],[koszt akademik]]</f>
        <v>1658.19</v>
      </c>
      <c r="N63" s="6">
        <f>IF(uczniowie5[[#This Row],[dzien]]&lt;L62,20,0)</f>
        <v>0</v>
      </c>
      <c r="O63" s="6">
        <f>IF(OR(AND(uczniowie5[[#This Row],[dzień]]=15,uczniowie5[[#This Row],[dzień]]&lt;&gt;J62),AND(uczniowie5[[#This Row],[dzień]]&gt;15,J62&lt;15)),600,0)</f>
        <v>0</v>
      </c>
      <c r="P63" s="6">
        <f>IF(AND(uczniowie5[[#This Row],[dzien]]=2,uczniowie5[[#This Row],[dzien]]&lt;&gt;L62),250,0)</f>
        <v>0</v>
      </c>
      <c r="Q63" s="6" t="b">
        <f>IF(OR(AND(uczniowie5[[#This Row],[dzien]]=4,uczniowie5[[#This Row],[dzien]]&lt;&gt;L62),AND(L62&lt;4,uczniowie5[[#This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3" s="6">
        <f>uczniowie5[[#This Row],[aktualne pieniadze]]-uczniowie5[[#This Row],[koszt za miasto]]</f>
        <v>1658.19</v>
      </c>
      <c r="S63" s="6" t="str">
        <f>IF(OR(AND(uczniowie5[[#This Row],[miesiac]]=12,uczniowie5[[#This Row],[dzień]]&gt;=20),AND(uczniowie5[[#This Row],[miesiac]]=1,uczniowie5[[#This Row],[dzień]]&lt;=3)),"tak","nie")</f>
        <v>nie</v>
      </c>
    </row>
    <row r="64" spans="1:19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>uczniowie5[[#This Row],[Godzina zakończenia]]-uczniowie5[[#This Row],[Godzina rozpoczęcia]]</f>
        <v>5.208333333333337E-2</v>
      </c>
      <c r="H64" s="3">
        <f>uczniowie5[[#This Row],[czas]]*24</f>
        <v>1.2500000000000009</v>
      </c>
      <c r="I64" s="9">
        <f>MONTH(uczniowie5[[#This Row],[Data]])</f>
        <v>11</v>
      </c>
      <c r="J64" s="9">
        <f>DAY(uczniowie5[[#This Row],[Data]])</f>
        <v>12</v>
      </c>
      <c r="K64">
        <f>uczniowie5[[#This Row],[Stawka za godzinę]]*uczniowie5[[#This Row],[cas trwania w h]]</f>
        <v>75.000000000000057</v>
      </c>
      <c r="L64">
        <f>WEEKDAY(uczniowie5[[#This Row],[Data]],2)</f>
        <v>3</v>
      </c>
      <c r="M64" s="6">
        <f>R63+uczniowie5[[#This Row],[koszt za zajęcia]]-uczniowie5[[#This Row],[koszty transport]]-uczniowie5[[#This Row],[koszty zakupy]]-uczniowie5[[#This Row],[koszt akademik]]</f>
        <v>1733.19</v>
      </c>
      <c r="N64" s="6">
        <f>IF(uczniowie5[[#This Row],[dzien]]&lt;L63,20,0)</f>
        <v>0</v>
      </c>
      <c r="O64" s="6">
        <f>IF(OR(AND(uczniowie5[[#This Row],[dzień]]=15,uczniowie5[[#This Row],[dzień]]&lt;&gt;J63),AND(uczniowie5[[#This Row],[dzień]]&gt;15,J63&lt;15)),600,0)</f>
        <v>0</v>
      </c>
      <c r="P64" s="6">
        <f>IF(AND(uczniowie5[[#This Row],[dzien]]=2,uczniowie5[[#This Row],[dzien]]&lt;&gt;L63),250,0)</f>
        <v>0</v>
      </c>
      <c r="Q64" s="6" t="b">
        <f>IF(OR(AND(uczniowie5[[#This Row],[dzien]]=4,uczniowie5[[#This Row],[dzien]]&lt;&gt;L63),AND(L63&lt;4,uczniowie5[[#This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4" s="6">
        <f>uczniowie5[[#This Row],[aktualne pieniadze]]-uczniowie5[[#This Row],[koszt za miasto]]</f>
        <v>1733.19</v>
      </c>
      <c r="S64" s="6" t="str">
        <f>IF(OR(AND(uczniowie5[[#This Row],[miesiac]]=12,uczniowie5[[#This Row],[dzień]]&gt;=20),AND(uczniowie5[[#This Row],[miesiac]]=1,uczniowie5[[#This Row],[dzień]]&lt;=3)),"tak","nie")</f>
        <v>nie</v>
      </c>
    </row>
    <row r="65" spans="1:19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>uczniowie5[[#This Row],[Godzina zakończenia]]-uczniowie5[[#This Row],[Godzina rozpoczęcia]]</f>
        <v>6.25E-2</v>
      </c>
      <c r="H65" s="3">
        <f>uczniowie5[[#This Row],[czas]]*24</f>
        <v>1.5</v>
      </c>
      <c r="I65" s="9">
        <f>MONTH(uczniowie5[[#This Row],[Data]])</f>
        <v>11</v>
      </c>
      <c r="J65" s="9">
        <f>DAY(uczniowie5[[#This Row],[Data]])</f>
        <v>12</v>
      </c>
      <c r="K65">
        <f>uczniowie5[[#This Row],[Stawka za godzinę]]*uczniowie5[[#This Row],[cas trwania w h]]</f>
        <v>90</v>
      </c>
      <c r="L65">
        <f>WEEKDAY(uczniowie5[[#This Row],[Data]],2)</f>
        <v>3</v>
      </c>
      <c r="M65" s="6">
        <f>R64+uczniowie5[[#This Row],[koszt za zajęcia]]-uczniowie5[[#This Row],[koszty transport]]-uczniowie5[[#This Row],[koszty zakupy]]-uczniowie5[[#This Row],[koszt akademik]]</f>
        <v>1823.19</v>
      </c>
      <c r="N65" s="6">
        <f>IF(uczniowie5[[#This Row],[dzien]]&lt;L64,20,0)</f>
        <v>0</v>
      </c>
      <c r="O65" s="6">
        <f>IF(OR(AND(uczniowie5[[#This Row],[dzień]]=15,uczniowie5[[#This Row],[dzień]]&lt;&gt;J64),AND(uczniowie5[[#This Row],[dzień]]&gt;15,J64&lt;15)),600,0)</f>
        <v>0</v>
      </c>
      <c r="P65" s="6">
        <f>IF(AND(uczniowie5[[#This Row],[dzien]]=2,uczniowie5[[#This Row],[dzien]]&lt;&gt;L64),250,0)</f>
        <v>0</v>
      </c>
      <c r="Q65" s="6" t="b">
        <f>IF(OR(AND(uczniowie5[[#This Row],[dzien]]=4,uczniowie5[[#This Row],[dzien]]&lt;&gt;L64),AND(L64&lt;4,uczniowie5[[#This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5" s="6">
        <f>uczniowie5[[#This Row],[aktualne pieniadze]]-uczniowie5[[#This Row],[koszt za miasto]]</f>
        <v>1823.19</v>
      </c>
      <c r="S65" s="6" t="str">
        <f>IF(OR(AND(uczniowie5[[#This Row],[miesiac]]=12,uczniowie5[[#This Row],[dzień]]&gt;=20),AND(uczniowie5[[#This Row],[miesiac]]=1,uczniowie5[[#This Row],[dzień]]&lt;=3)),"tak","nie")</f>
        <v>nie</v>
      </c>
    </row>
    <row r="66" spans="1:19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>uczniowie5[[#This Row],[Godzina zakończenia]]-uczniowie5[[#This Row],[Godzina rozpoczęcia]]</f>
        <v>8.3333333333333315E-2</v>
      </c>
      <c r="H66" s="3">
        <f>uczniowie5[[#This Row],[czas]]*24</f>
        <v>1.9999999999999996</v>
      </c>
      <c r="I66" s="9">
        <f>MONTH(uczniowie5[[#This Row],[Data]])</f>
        <v>11</v>
      </c>
      <c r="J66" s="9">
        <f>DAY(uczniowie5[[#This Row],[Data]])</f>
        <v>13</v>
      </c>
      <c r="K66">
        <f>uczniowie5[[#This Row],[Stawka za godzinę]]*uczniowie5[[#This Row],[cas trwania w h]]</f>
        <v>79.999999999999986</v>
      </c>
      <c r="L66">
        <f>WEEKDAY(uczniowie5[[#This Row],[Data]],2)</f>
        <v>4</v>
      </c>
      <c r="M66" s="6">
        <f>R65+uczniowie5[[#This Row],[koszt za zajęcia]]-uczniowie5[[#This Row],[koszty transport]]-uczniowie5[[#This Row],[koszty zakupy]]-uczniowie5[[#This Row],[koszt akademik]]</f>
        <v>1903.19</v>
      </c>
      <c r="N66" s="6">
        <f>IF(uczniowie5[[#This Row],[dzien]]&lt;L65,20,0)</f>
        <v>0</v>
      </c>
      <c r="O66" s="6">
        <f>IF(OR(AND(uczniowie5[[#This Row],[dzień]]=15,uczniowie5[[#This Row],[dzień]]&lt;&gt;J65),AND(uczniowie5[[#This Row],[dzień]]&gt;15,J65&lt;15)),600,0)</f>
        <v>0</v>
      </c>
      <c r="P66" s="6">
        <f>IF(AND(uczniowie5[[#This Row],[dzien]]=2,uczniowie5[[#This Row],[dzien]]&lt;&gt;L65),250,0)</f>
        <v>0</v>
      </c>
      <c r="Q66" s="6">
        <f>IF(OR(AND(uczniowie5[[#This Row],[dzien]]=4,uczniowie5[[#This Row],[dzien]]&lt;&gt;L65),AND(L65&lt;4,uczniowie5[[#This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66" s="6">
        <f>uczniowie5[[#This Row],[aktualne pieniadze]]-uczniowie5[[#This Row],[koszt za miasto]]</f>
        <v>1503.19</v>
      </c>
      <c r="S66" s="6" t="str">
        <f>IF(OR(AND(uczniowie5[[#This Row],[miesiac]]=12,uczniowie5[[#This Row],[dzień]]&gt;=20),AND(uczniowie5[[#This Row],[miesiac]]=1,uczniowie5[[#This Row],[dzień]]&lt;=3)),"tak","nie")</f>
        <v>nie</v>
      </c>
    </row>
    <row r="67" spans="1:19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>uczniowie5[[#This Row],[Godzina zakończenia]]-uczniowie5[[#This Row],[Godzina rozpoczęcia]]</f>
        <v>6.25E-2</v>
      </c>
      <c r="H67" s="3">
        <f>uczniowie5[[#This Row],[czas]]*24</f>
        <v>1.5</v>
      </c>
      <c r="I67" s="9">
        <f>MONTH(uczniowie5[[#This Row],[Data]])</f>
        <v>11</v>
      </c>
      <c r="J67" s="9">
        <f>DAY(uczniowie5[[#This Row],[Data]])</f>
        <v>13</v>
      </c>
      <c r="K67">
        <f>uczniowie5[[#This Row],[Stawka za godzinę]]*uczniowie5[[#This Row],[cas trwania w h]]</f>
        <v>60</v>
      </c>
      <c r="L67">
        <f>WEEKDAY(uczniowie5[[#This Row],[Data]],2)</f>
        <v>4</v>
      </c>
      <c r="M67" s="6">
        <f>R66+uczniowie5[[#This Row],[koszt za zajęcia]]-uczniowie5[[#This Row],[koszty transport]]-uczniowie5[[#This Row],[koszty zakupy]]-uczniowie5[[#This Row],[koszt akademik]]</f>
        <v>1563.19</v>
      </c>
      <c r="N67" s="6">
        <f>IF(uczniowie5[[#This Row],[dzien]]&lt;L66,20,0)</f>
        <v>0</v>
      </c>
      <c r="O67" s="6">
        <f>IF(OR(AND(uczniowie5[[#This Row],[dzień]]=15,uczniowie5[[#This Row],[dzień]]&lt;&gt;J66),AND(uczniowie5[[#This Row],[dzień]]&gt;15,J66&lt;15)),600,0)</f>
        <v>0</v>
      </c>
      <c r="P67" s="6">
        <f>IF(AND(uczniowie5[[#This Row],[dzien]]=2,uczniowie5[[#This Row],[dzien]]&lt;&gt;L66),250,0)</f>
        <v>0</v>
      </c>
      <c r="Q67" s="6" t="b">
        <f>IF(OR(AND(uczniowie5[[#This Row],[dzien]]=4,uczniowie5[[#This Row],[dzien]]&lt;&gt;L66),AND(L66&lt;4,uczniowie5[[#This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7" s="6">
        <f>uczniowie5[[#This Row],[aktualne pieniadze]]-uczniowie5[[#This Row],[koszt za miasto]]</f>
        <v>1563.19</v>
      </c>
      <c r="S67" s="6" t="str">
        <f>IF(OR(AND(uczniowie5[[#This Row],[miesiac]]=12,uczniowie5[[#This Row],[dzień]]&gt;=20),AND(uczniowie5[[#This Row],[miesiac]]=1,uczniowie5[[#This Row],[dzień]]&lt;=3)),"tak","nie")</f>
        <v>nie</v>
      </c>
    </row>
    <row r="68" spans="1:19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>uczniowie5[[#This Row],[Godzina zakończenia]]-uczniowie5[[#This Row],[Godzina rozpoczęcia]]</f>
        <v>7.291666666666663E-2</v>
      </c>
      <c r="H68" s="3">
        <f>uczniowie5[[#This Row],[czas]]*24</f>
        <v>1.7499999999999991</v>
      </c>
      <c r="I68" s="9">
        <f>MONTH(uczniowie5[[#This Row],[Data]])</f>
        <v>11</v>
      </c>
      <c r="J68" s="9">
        <f>DAY(uczniowie5[[#This Row],[Data]])</f>
        <v>13</v>
      </c>
      <c r="K68">
        <f>uczniowie5[[#This Row],[Stawka za godzinę]]*uczniowie5[[#This Row],[cas trwania w h]]</f>
        <v>87.499999999999957</v>
      </c>
      <c r="L68">
        <f>WEEKDAY(uczniowie5[[#This Row],[Data]],2)</f>
        <v>4</v>
      </c>
      <c r="M68" s="6">
        <f>R67+uczniowie5[[#This Row],[koszt za zajęcia]]-uczniowie5[[#This Row],[koszty transport]]-uczniowie5[[#This Row],[koszty zakupy]]-uczniowie5[[#This Row],[koszt akademik]]</f>
        <v>1650.69</v>
      </c>
      <c r="N68" s="6">
        <f>IF(uczniowie5[[#This Row],[dzien]]&lt;L67,20,0)</f>
        <v>0</v>
      </c>
      <c r="O68" s="6">
        <f>IF(OR(AND(uczniowie5[[#This Row],[dzień]]=15,uczniowie5[[#This Row],[dzień]]&lt;&gt;J67),AND(uczniowie5[[#This Row],[dzień]]&gt;15,J67&lt;15)),600,0)</f>
        <v>0</v>
      </c>
      <c r="P68" s="6">
        <f>IF(AND(uczniowie5[[#This Row],[dzien]]=2,uczniowie5[[#This Row],[dzien]]&lt;&gt;L67),250,0)</f>
        <v>0</v>
      </c>
      <c r="Q68" s="6" t="b">
        <f>IF(OR(AND(uczniowie5[[#This Row],[dzien]]=4,uczniowie5[[#This Row],[dzien]]&lt;&gt;L67),AND(L67&lt;4,uczniowie5[[#This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8" s="6">
        <f>uczniowie5[[#This Row],[aktualne pieniadze]]-uczniowie5[[#This Row],[koszt za miasto]]</f>
        <v>1650.69</v>
      </c>
      <c r="S68" s="6" t="str">
        <f>IF(OR(AND(uczniowie5[[#This Row],[miesiac]]=12,uczniowie5[[#This Row],[dzień]]&gt;=20),AND(uczniowie5[[#This Row],[miesiac]]=1,uczniowie5[[#This Row],[dzień]]&lt;=3)),"tak","nie")</f>
        <v>nie</v>
      </c>
    </row>
    <row r="69" spans="1:19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>uczniowie5[[#This Row],[Godzina zakończenia]]-uczniowie5[[#This Row],[Godzina rozpoczęcia]]</f>
        <v>8.333333333333337E-2</v>
      </c>
      <c r="H69" s="3">
        <f>uczniowie5[[#This Row],[czas]]*24</f>
        <v>2.0000000000000009</v>
      </c>
      <c r="I69" s="9">
        <f>MONTH(uczniowie5[[#This Row],[Data]])</f>
        <v>11</v>
      </c>
      <c r="J69" s="9">
        <f>DAY(uczniowie5[[#This Row],[Data]])</f>
        <v>13</v>
      </c>
      <c r="K69">
        <f>uczniowie5[[#This Row],[Stawka za godzinę]]*uczniowie5[[#This Row],[cas trwania w h]]</f>
        <v>80.000000000000028</v>
      </c>
      <c r="L69">
        <f>WEEKDAY(uczniowie5[[#This Row],[Data]],2)</f>
        <v>4</v>
      </c>
      <c r="M69" s="6">
        <f>R68+uczniowie5[[#This Row],[koszt za zajęcia]]-uczniowie5[[#This Row],[koszty transport]]-uczniowie5[[#This Row],[koszty zakupy]]-uczniowie5[[#This Row],[koszt akademik]]</f>
        <v>1730.69</v>
      </c>
      <c r="N69" s="6">
        <f>IF(uczniowie5[[#This Row],[dzien]]&lt;L68,20,0)</f>
        <v>0</v>
      </c>
      <c r="O69" s="6">
        <f>IF(OR(AND(uczniowie5[[#This Row],[dzień]]=15,uczniowie5[[#This Row],[dzień]]&lt;&gt;J68),AND(uczniowie5[[#This Row],[dzień]]&gt;15,J68&lt;15)),600,0)</f>
        <v>0</v>
      </c>
      <c r="P69" s="6">
        <f>IF(AND(uczniowie5[[#This Row],[dzien]]=2,uczniowie5[[#This Row],[dzien]]&lt;&gt;L68),250,0)</f>
        <v>0</v>
      </c>
      <c r="Q69" s="6" t="b">
        <f>IF(OR(AND(uczniowie5[[#This Row],[dzien]]=4,uczniowie5[[#This Row],[dzien]]&lt;&gt;L68),AND(L68&lt;4,uczniowie5[[#This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69" s="6">
        <f>uczniowie5[[#This Row],[aktualne pieniadze]]-uczniowie5[[#This Row],[koszt za miasto]]</f>
        <v>1730.69</v>
      </c>
      <c r="S69" s="6" t="str">
        <f>IF(OR(AND(uczniowie5[[#This Row],[miesiac]]=12,uczniowie5[[#This Row],[dzień]]&gt;=20),AND(uczniowie5[[#This Row],[miesiac]]=1,uczniowie5[[#This Row],[dzień]]&lt;=3)),"tak","nie")</f>
        <v>nie</v>
      </c>
    </row>
    <row r="70" spans="1:19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>uczniowie5[[#This Row],[Godzina zakończenia]]-uczniowie5[[#This Row],[Godzina rozpoczęcia]]</f>
        <v>5.2083333333333315E-2</v>
      </c>
      <c r="H70" s="3">
        <f>uczniowie5[[#This Row],[czas]]*24</f>
        <v>1.2499999999999996</v>
      </c>
      <c r="I70" s="9">
        <f>MONTH(uczniowie5[[#This Row],[Data]])</f>
        <v>11</v>
      </c>
      <c r="J70" s="9">
        <f>DAY(uczniowie5[[#This Row],[Data]])</f>
        <v>14</v>
      </c>
      <c r="K70">
        <f>uczniowie5[[#This Row],[Stawka za godzinę]]*uczniowie5[[#This Row],[cas trwania w h]]</f>
        <v>49.999999999999986</v>
      </c>
      <c r="L70">
        <f>WEEKDAY(uczniowie5[[#This Row],[Data]],2)</f>
        <v>5</v>
      </c>
      <c r="M70" s="6">
        <f>R69+uczniowie5[[#This Row],[koszt za zajęcia]]-uczniowie5[[#This Row],[koszty transport]]-uczniowie5[[#This Row],[koszty zakupy]]-uczniowie5[[#This Row],[koszt akademik]]</f>
        <v>1780.69</v>
      </c>
      <c r="N70" s="6">
        <f>IF(uczniowie5[[#This Row],[dzien]]&lt;L69,20,0)</f>
        <v>0</v>
      </c>
      <c r="O70" s="6">
        <f>IF(OR(AND(uczniowie5[[#This Row],[dzień]]=15,uczniowie5[[#This Row],[dzień]]&lt;&gt;J69),AND(uczniowie5[[#This Row],[dzień]]&gt;15,J69&lt;15)),600,0)</f>
        <v>0</v>
      </c>
      <c r="P70" s="6">
        <f>IF(AND(uczniowie5[[#This Row],[dzien]]=2,uczniowie5[[#This Row],[dzien]]&lt;&gt;L69),250,0)</f>
        <v>0</v>
      </c>
      <c r="Q70" s="6" t="b">
        <f>IF(OR(AND(uczniowie5[[#This Row],[dzien]]=4,uczniowie5[[#This Row],[dzien]]&lt;&gt;L69),AND(L69&lt;4,uczniowie5[[#This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0" s="6">
        <f>uczniowie5[[#This Row],[aktualne pieniadze]]-uczniowie5[[#This Row],[koszt za miasto]]</f>
        <v>1780.69</v>
      </c>
      <c r="S70" s="6" t="str">
        <f>IF(OR(AND(uczniowie5[[#This Row],[miesiac]]=12,uczniowie5[[#This Row],[dzień]]&gt;=20),AND(uczniowie5[[#This Row],[miesiac]]=1,uczniowie5[[#This Row],[dzień]]&lt;=3)),"tak","nie")</f>
        <v>nie</v>
      </c>
    </row>
    <row r="71" spans="1:19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>uczniowie5[[#This Row],[Godzina zakończenia]]-uczniowie5[[#This Row],[Godzina rozpoczęcia]]</f>
        <v>5.2083333333333315E-2</v>
      </c>
      <c r="H71" s="3">
        <f>uczniowie5[[#This Row],[czas]]*24</f>
        <v>1.2499999999999996</v>
      </c>
      <c r="I71" s="9">
        <f>MONTH(uczniowie5[[#This Row],[Data]])</f>
        <v>11</v>
      </c>
      <c r="J71" s="9">
        <f>DAY(uczniowie5[[#This Row],[Data]])</f>
        <v>14</v>
      </c>
      <c r="K71">
        <f>uczniowie5[[#This Row],[Stawka za godzinę]]*uczniowie5[[#This Row],[cas trwania w h]]</f>
        <v>62.499999999999979</v>
      </c>
      <c r="L71">
        <f>WEEKDAY(uczniowie5[[#This Row],[Data]],2)</f>
        <v>5</v>
      </c>
      <c r="M71" s="6">
        <f>R70+uczniowie5[[#This Row],[koszt za zajęcia]]-uczniowie5[[#This Row],[koszty transport]]-uczniowie5[[#This Row],[koszty zakupy]]-uczniowie5[[#This Row],[koszt akademik]]</f>
        <v>1843.19</v>
      </c>
      <c r="N71" s="6">
        <f>IF(uczniowie5[[#This Row],[dzien]]&lt;L70,20,0)</f>
        <v>0</v>
      </c>
      <c r="O71" s="6">
        <f>IF(OR(AND(uczniowie5[[#This Row],[dzień]]=15,uczniowie5[[#This Row],[dzień]]&lt;&gt;J70),AND(uczniowie5[[#This Row],[dzień]]&gt;15,J70&lt;15)),600,0)</f>
        <v>0</v>
      </c>
      <c r="P71" s="6">
        <f>IF(AND(uczniowie5[[#This Row],[dzien]]=2,uczniowie5[[#This Row],[dzien]]&lt;&gt;L70),250,0)</f>
        <v>0</v>
      </c>
      <c r="Q71" s="6" t="b">
        <f>IF(OR(AND(uczniowie5[[#This Row],[dzien]]=4,uczniowie5[[#This Row],[dzien]]&lt;&gt;L70),AND(L70&lt;4,uczniowie5[[#This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1" s="6">
        <f>uczniowie5[[#This Row],[aktualne pieniadze]]-uczniowie5[[#This Row],[koszt za miasto]]</f>
        <v>1843.19</v>
      </c>
      <c r="S71" s="6" t="str">
        <f>IF(OR(AND(uczniowie5[[#This Row],[miesiac]]=12,uczniowie5[[#This Row],[dzień]]&gt;=20),AND(uczniowie5[[#This Row],[miesiac]]=1,uczniowie5[[#This Row],[dzień]]&lt;=3)),"tak","nie")</f>
        <v>nie</v>
      </c>
    </row>
    <row r="72" spans="1:19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>uczniowie5[[#This Row],[Godzina zakończenia]]-uczniowie5[[#This Row],[Godzina rozpoczęcia]]</f>
        <v>8.333333333333337E-2</v>
      </c>
      <c r="H72" s="3">
        <f>uczniowie5[[#This Row],[czas]]*24</f>
        <v>2.0000000000000009</v>
      </c>
      <c r="I72" s="9">
        <f>MONTH(uczniowie5[[#This Row],[Data]])</f>
        <v>11</v>
      </c>
      <c r="J72" s="9">
        <f>DAY(uczniowie5[[#This Row],[Data]])</f>
        <v>14</v>
      </c>
      <c r="K72">
        <f>uczniowie5[[#This Row],[Stawka za godzinę]]*uczniowie5[[#This Row],[cas trwania w h]]</f>
        <v>80.000000000000028</v>
      </c>
      <c r="L72">
        <f>WEEKDAY(uczniowie5[[#This Row],[Data]],2)</f>
        <v>5</v>
      </c>
      <c r="M72" s="6">
        <f>R71+uczniowie5[[#This Row],[koszt za zajęcia]]-uczniowie5[[#This Row],[koszty transport]]-uczniowie5[[#This Row],[koszty zakupy]]-uczniowie5[[#This Row],[koszt akademik]]</f>
        <v>1923.19</v>
      </c>
      <c r="N72" s="6">
        <f>IF(uczniowie5[[#This Row],[dzien]]&lt;L71,20,0)</f>
        <v>0</v>
      </c>
      <c r="O72" s="6">
        <f>IF(OR(AND(uczniowie5[[#This Row],[dzień]]=15,uczniowie5[[#This Row],[dzień]]&lt;&gt;J71),AND(uczniowie5[[#This Row],[dzień]]&gt;15,J71&lt;15)),600,0)</f>
        <v>0</v>
      </c>
      <c r="P72" s="6">
        <f>IF(AND(uczniowie5[[#This Row],[dzien]]=2,uczniowie5[[#This Row],[dzien]]&lt;&gt;L71),250,0)</f>
        <v>0</v>
      </c>
      <c r="Q72" s="6" t="b">
        <f>IF(OR(AND(uczniowie5[[#This Row],[dzien]]=4,uczniowie5[[#This Row],[dzien]]&lt;&gt;L71),AND(L71&lt;4,uczniowie5[[#This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2" s="6">
        <f>uczniowie5[[#This Row],[aktualne pieniadze]]-uczniowie5[[#This Row],[koszt za miasto]]</f>
        <v>1923.19</v>
      </c>
      <c r="S72" s="6" t="str">
        <f>IF(OR(AND(uczniowie5[[#This Row],[miesiac]]=12,uczniowie5[[#This Row],[dzień]]&gt;=20),AND(uczniowie5[[#This Row],[miesiac]]=1,uczniowie5[[#This Row],[dzień]]&lt;=3)),"tak","nie")</f>
        <v>nie</v>
      </c>
    </row>
    <row r="73" spans="1:19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>uczniowie5[[#This Row],[Godzina zakończenia]]-uczniowie5[[#This Row],[Godzina rozpoczęcia]]</f>
        <v>8.3333333333333315E-2</v>
      </c>
      <c r="H73" s="3">
        <f>uczniowie5[[#This Row],[czas]]*24</f>
        <v>1.9999999999999996</v>
      </c>
      <c r="I73" s="9">
        <f>MONTH(uczniowie5[[#This Row],[Data]])</f>
        <v>11</v>
      </c>
      <c r="J73" s="9">
        <f>DAY(uczniowie5[[#This Row],[Data]])</f>
        <v>17</v>
      </c>
      <c r="K73">
        <f>uczniowie5[[#This Row],[Stawka za godzinę]]*uczniowie5[[#This Row],[cas trwania w h]]</f>
        <v>79.999999999999986</v>
      </c>
      <c r="L73">
        <f>WEEKDAY(uczniowie5[[#This Row],[Data]],2)</f>
        <v>1</v>
      </c>
      <c r="M73" s="6">
        <f>R72+uczniowie5[[#This Row],[koszt za zajęcia]]-uczniowie5[[#This Row],[koszty transport]]-uczniowie5[[#This Row],[koszty zakupy]]-uczniowie5[[#This Row],[koszt akademik]]</f>
        <v>1383.19</v>
      </c>
      <c r="N73" s="6">
        <f>IF(uczniowie5[[#This Row],[dzien]]&lt;L72,20,0)</f>
        <v>20</v>
      </c>
      <c r="O73" s="6">
        <f>IF(OR(AND(uczniowie5[[#This Row],[dzień]]=15,uczniowie5[[#This Row],[dzień]]&lt;&gt;J72),AND(uczniowie5[[#This Row],[dzień]]&gt;15,J72&lt;15)),600,0)</f>
        <v>600</v>
      </c>
      <c r="P73" s="6">
        <f>IF(AND(uczniowie5[[#This Row],[dzien]]=2,uczniowie5[[#This Row],[dzien]]&lt;&gt;L72),250,0)</f>
        <v>0</v>
      </c>
      <c r="Q73" s="6" t="b">
        <f>IF(OR(AND(uczniowie5[[#This Row],[dzien]]=4,uczniowie5[[#This Row],[dzien]]&lt;&gt;L72),AND(L72&lt;4,uczniowie5[[#This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3" s="6">
        <f>uczniowie5[[#This Row],[aktualne pieniadze]]-uczniowie5[[#This Row],[koszt za miasto]]</f>
        <v>1383.19</v>
      </c>
      <c r="S73" s="6" t="str">
        <f>IF(OR(AND(uczniowie5[[#This Row],[miesiac]]=12,uczniowie5[[#This Row],[dzień]]&gt;=20),AND(uczniowie5[[#This Row],[miesiac]]=1,uczniowie5[[#This Row],[dzień]]&lt;=3)),"tak","nie")</f>
        <v>nie</v>
      </c>
    </row>
    <row r="74" spans="1:19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>uczniowie5[[#This Row],[Godzina zakończenia]]-uczniowie5[[#This Row],[Godzina rozpoczęcia]]</f>
        <v>7.2916666666666685E-2</v>
      </c>
      <c r="H74" s="3">
        <f>uczniowie5[[#This Row],[czas]]*24</f>
        <v>1.7500000000000004</v>
      </c>
      <c r="I74" s="9">
        <f>MONTH(uczniowie5[[#This Row],[Data]])</f>
        <v>11</v>
      </c>
      <c r="J74" s="9">
        <f>DAY(uczniowie5[[#This Row],[Data]])</f>
        <v>17</v>
      </c>
      <c r="K74">
        <f>uczniowie5[[#This Row],[Stawka za godzinę]]*uczniowie5[[#This Row],[cas trwania w h]]</f>
        <v>105.00000000000003</v>
      </c>
      <c r="L74">
        <f>WEEKDAY(uczniowie5[[#This Row],[Data]],2)</f>
        <v>1</v>
      </c>
      <c r="M74" s="6">
        <f>R73+uczniowie5[[#This Row],[koszt za zajęcia]]-uczniowie5[[#This Row],[koszty transport]]-uczniowie5[[#This Row],[koszty zakupy]]-uczniowie5[[#This Row],[koszt akademik]]</f>
        <v>1488.19</v>
      </c>
      <c r="N74" s="6">
        <f>IF(uczniowie5[[#This Row],[dzien]]&lt;L73,20,0)</f>
        <v>0</v>
      </c>
      <c r="O74" s="6">
        <f>IF(OR(AND(uczniowie5[[#This Row],[dzień]]=15,uczniowie5[[#This Row],[dzień]]&lt;&gt;J73),AND(uczniowie5[[#This Row],[dzień]]&gt;15,J73&lt;15)),600,0)</f>
        <v>0</v>
      </c>
      <c r="P74" s="6">
        <f>IF(AND(uczniowie5[[#This Row],[dzien]]=2,uczniowie5[[#This Row],[dzien]]&lt;&gt;L73),250,0)</f>
        <v>0</v>
      </c>
      <c r="Q74" s="6" t="b">
        <f>IF(OR(AND(uczniowie5[[#This Row],[dzien]]=4,uczniowie5[[#This Row],[dzien]]&lt;&gt;L73),AND(L73&lt;4,uczniowie5[[#This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4" s="6">
        <f>uczniowie5[[#This Row],[aktualne pieniadze]]-uczniowie5[[#This Row],[koszt za miasto]]</f>
        <v>1488.19</v>
      </c>
      <c r="S74" s="6" t="str">
        <f>IF(OR(AND(uczniowie5[[#This Row],[miesiac]]=12,uczniowie5[[#This Row],[dzień]]&gt;=20),AND(uczniowie5[[#This Row],[miesiac]]=1,uczniowie5[[#This Row],[dzień]]&lt;=3)),"tak","nie")</f>
        <v>nie</v>
      </c>
    </row>
    <row r="75" spans="1:19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>uczniowie5[[#This Row],[Godzina zakończenia]]-uczniowie5[[#This Row],[Godzina rozpoczęcia]]</f>
        <v>6.25E-2</v>
      </c>
      <c r="H75" s="3">
        <f>uczniowie5[[#This Row],[czas]]*24</f>
        <v>1.5</v>
      </c>
      <c r="I75" s="9">
        <f>MONTH(uczniowie5[[#This Row],[Data]])</f>
        <v>11</v>
      </c>
      <c r="J75" s="9">
        <f>DAY(uczniowie5[[#This Row],[Data]])</f>
        <v>17</v>
      </c>
      <c r="K75">
        <f>uczniowie5[[#This Row],[Stawka za godzinę]]*uczniowie5[[#This Row],[cas trwania w h]]</f>
        <v>90</v>
      </c>
      <c r="L75">
        <f>WEEKDAY(uczniowie5[[#This Row],[Data]],2)</f>
        <v>1</v>
      </c>
      <c r="M75" s="6">
        <f>R74+uczniowie5[[#This Row],[koszt za zajęcia]]-uczniowie5[[#This Row],[koszty transport]]-uczniowie5[[#This Row],[koszty zakupy]]-uczniowie5[[#This Row],[koszt akademik]]</f>
        <v>1578.19</v>
      </c>
      <c r="N75" s="6">
        <f>IF(uczniowie5[[#This Row],[dzien]]&lt;L74,20,0)</f>
        <v>0</v>
      </c>
      <c r="O75" s="6">
        <f>IF(OR(AND(uczniowie5[[#This Row],[dzień]]=15,uczniowie5[[#This Row],[dzień]]&lt;&gt;J74),AND(uczniowie5[[#This Row],[dzień]]&gt;15,J74&lt;15)),600,0)</f>
        <v>0</v>
      </c>
      <c r="P75" s="6">
        <f>IF(AND(uczniowie5[[#This Row],[dzien]]=2,uczniowie5[[#This Row],[dzien]]&lt;&gt;L74),250,0)</f>
        <v>0</v>
      </c>
      <c r="Q75" s="6" t="b">
        <f>IF(OR(AND(uczniowie5[[#This Row],[dzien]]=4,uczniowie5[[#This Row],[dzien]]&lt;&gt;L74),AND(L74&lt;4,uczniowie5[[#This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5" s="6">
        <f>uczniowie5[[#This Row],[aktualne pieniadze]]-uczniowie5[[#This Row],[koszt za miasto]]</f>
        <v>1578.19</v>
      </c>
      <c r="S75" s="6" t="str">
        <f>IF(OR(AND(uczniowie5[[#This Row],[miesiac]]=12,uczniowie5[[#This Row],[dzień]]&gt;=20),AND(uczniowie5[[#This Row],[miesiac]]=1,uczniowie5[[#This Row],[dzień]]&lt;=3)),"tak","nie")</f>
        <v>nie</v>
      </c>
    </row>
    <row r="76" spans="1:19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>uczniowie5[[#This Row],[Godzina zakończenia]]-uczniowie5[[#This Row],[Godzina rozpoczęcia]]</f>
        <v>8.3333333333333259E-2</v>
      </c>
      <c r="H76" s="3">
        <f>uczniowie5[[#This Row],[czas]]*24</f>
        <v>1.9999999999999982</v>
      </c>
      <c r="I76" s="9">
        <f>MONTH(uczniowie5[[#This Row],[Data]])</f>
        <v>11</v>
      </c>
      <c r="J76" s="9">
        <f>DAY(uczniowie5[[#This Row],[Data]])</f>
        <v>17</v>
      </c>
      <c r="K76">
        <f>uczniowie5[[#This Row],[Stawka za godzinę]]*uczniowie5[[#This Row],[cas trwania w h]]</f>
        <v>99.999999999999915</v>
      </c>
      <c r="L76">
        <f>WEEKDAY(uczniowie5[[#This Row],[Data]],2)</f>
        <v>1</v>
      </c>
      <c r="M76" s="6">
        <f>R75+uczniowie5[[#This Row],[koszt za zajęcia]]-uczniowie5[[#This Row],[koszty transport]]-uczniowie5[[#This Row],[koszty zakupy]]-uczniowie5[[#This Row],[koszt akademik]]</f>
        <v>1678.19</v>
      </c>
      <c r="N76" s="6">
        <f>IF(uczniowie5[[#This Row],[dzien]]&lt;L75,20,0)</f>
        <v>0</v>
      </c>
      <c r="O76" s="6">
        <f>IF(OR(AND(uczniowie5[[#This Row],[dzień]]=15,uczniowie5[[#This Row],[dzień]]&lt;&gt;J75),AND(uczniowie5[[#This Row],[dzień]]&gt;15,J75&lt;15)),600,0)</f>
        <v>0</v>
      </c>
      <c r="P76" s="6">
        <f>IF(AND(uczniowie5[[#This Row],[dzien]]=2,uczniowie5[[#This Row],[dzien]]&lt;&gt;L75),250,0)</f>
        <v>0</v>
      </c>
      <c r="Q76" s="6" t="b">
        <f>IF(OR(AND(uczniowie5[[#This Row],[dzien]]=4,uczniowie5[[#This Row],[dzien]]&lt;&gt;L75),AND(L75&lt;4,uczniowie5[[#This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6" s="6">
        <f>uczniowie5[[#This Row],[aktualne pieniadze]]-uczniowie5[[#This Row],[koszt za miasto]]</f>
        <v>1678.19</v>
      </c>
      <c r="S76" s="6" t="str">
        <f>IF(OR(AND(uczniowie5[[#This Row],[miesiac]]=12,uczniowie5[[#This Row],[dzień]]&gt;=20),AND(uczniowie5[[#This Row],[miesiac]]=1,uczniowie5[[#This Row],[dzień]]&lt;=3)),"tak","nie")</f>
        <v>nie</v>
      </c>
    </row>
    <row r="77" spans="1:19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>uczniowie5[[#This Row],[Godzina zakończenia]]-uczniowie5[[#This Row],[Godzina rozpoczęcia]]</f>
        <v>4.1666666666666685E-2</v>
      </c>
      <c r="H77" s="3">
        <f>uczniowie5[[#This Row],[czas]]*24</f>
        <v>1.0000000000000004</v>
      </c>
      <c r="I77" s="9">
        <f>MONTH(uczniowie5[[#This Row],[Data]])</f>
        <v>11</v>
      </c>
      <c r="J77" s="9">
        <f>DAY(uczniowie5[[#This Row],[Data]])</f>
        <v>18</v>
      </c>
      <c r="K77">
        <f>uczniowie5[[#This Row],[Stawka za godzinę]]*uczniowie5[[#This Row],[cas trwania w h]]</f>
        <v>60.000000000000028</v>
      </c>
      <c r="L77">
        <f>WEEKDAY(uczniowie5[[#This Row],[Data]],2)</f>
        <v>2</v>
      </c>
      <c r="M77" s="6">
        <f>R76+uczniowie5[[#This Row],[koszt za zajęcia]]-uczniowie5[[#This Row],[koszty transport]]-uczniowie5[[#This Row],[koszty zakupy]]-uczniowie5[[#This Row],[koszt akademik]]</f>
        <v>1488.19</v>
      </c>
      <c r="N77" s="6">
        <f>IF(uczniowie5[[#This Row],[dzien]]&lt;L76,20,0)</f>
        <v>0</v>
      </c>
      <c r="O77" s="6">
        <f>IF(OR(AND(uczniowie5[[#This Row],[dzień]]=15,uczniowie5[[#This Row],[dzień]]&lt;&gt;J76),AND(uczniowie5[[#This Row],[dzień]]&gt;15,J76&lt;15)),600,0)</f>
        <v>0</v>
      </c>
      <c r="P77" s="6">
        <f>IF(AND(uczniowie5[[#This Row],[dzien]]=2,uczniowie5[[#This Row],[dzien]]&lt;&gt;L76),250,0)</f>
        <v>250</v>
      </c>
      <c r="Q77" s="6" t="b">
        <f>IF(OR(AND(uczniowie5[[#This Row],[dzien]]=4,uczniowie5[[#This Row],[dzien]]&lt;&gt;L76),AND(L76&lt;4,uczniowie5[[#This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7" s="6">
        <f>uczniowie5[[#This Row],[aktualne pieniadze]]-uczniowie5[[#This Row],[koszt za miasto]]</f>
        <v>1488.19</v>
      </c>
      <c r="S77" s="6" t="str">
        <f>IF(OR(AND(uczniowie5[[#This Row],[miesiac]]=12,uczniowie5[[#This Row],[dzień]]&gt;=20),AND(uczniowie5[[#This Row],[miesiac]]=1,uczniowie5[[#This Row],[dzień]]&lt;=3)),"tak","nie")</f>
        <v>nie</v>
      </c>
    </row>
    <row r="78" spans="1:19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>uczniowie5[[#This Row],[Godzina zakończenia]]-uczniowie5[[#This Row],[Godzina rozpoczęcia]]</f>
        <v>5.2083333333333315E-2</v>
      </c>
      <c r="H78" s="3">
        <f>uczniowie5[[#This Row],[czas]]*24</f>
        <v>1.2499999999999996</v>
      </c>
      <c r="I78" s="9">
        <f>MONTH(uczniowie5[[#This Row],[Data]])</f>
        <v>11</v>
      </c>
      <c r="J78" s="9">
        <f>DAY(uczniowie5[[#This Row],[Data]])</f>
        <v>18</v>
      </c>
      <c r="K78">
        <f>uczniowie5[[#This Row],[Stawka za godzinę]]*uczniowie5[[#This Row],[cas trwania w h]]</f>
        <v>49.999999999999986</v>
      </c>
      <c r="L78">
        <f>WEEKDAY(uczniowie5[[#This Row],[Data]],2)</f>
        <v>2</v>
      </c>
      <c r="M78" s="6">
        <f>R77+uczniowie5[[#This Row],[koszt za zajęcia]]-uczniowie5[[#This Row],[koszty transport]]-uczniowie5[[#This Row],[koszty zakupy]]-uczniowie5[[#This Row],[koszt akademik]]</f>
        <v>1538.19</v>
      </c>
      <c r="N78" s="6">
        <f>IF(uczniowie5[[#This Row],[dzien]]&lt;L77,20,0)</f>
        <v>0</v>
      </c>
      <c r="O78" s="6">
        <f>IF(OR(AND(uczniowie5[[#This Row],[dzień]]=15,uczniowie5[[#This Row],[dzień]]&lt;&gt;J77),AND(uczniowie5[[#This Row],[dzień]]&gt;15,J77&lt;15)),600,0)</f>
        <v>0</v>
      </c>
      <c r="P78" s="6">
        <f>IF(AND(uczniowie5[[#This Row],[dzien]]=2,uczniowie5[[#This Row],[dzien]]&lt;&gt;L77),250,0)</f>
        <v>0</v>
      </c>
      <c r="Q78" s="6" t="b">
        <f>IF(OR(AND(uczniowie5[[#This Row],[dzien]]=4,uczniowie5[[#This Row],[dzien]]&lt;&gt;L77),AND(L77&lt;4,uczniowie5[[#This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8" s="6">
        <f>uczniowie5[[#This Row],[aktualne pieniadze]]-uczniowie5[[#This Row],[koszt za miasto]]</f>
        <v>1538.19</v>
      </c>
      <c r="S78" s="6" t="str">
        <f>IF(OR(AND(uczniowie5[[#This Row],[miesiac]]=12,uczniowie5[[#This Row],[dzień]]&gt;=20),AND(uczniowie5[[#This Row],[miesiac]]=1,uczniowie5[[#This Row],[dzień]]&lt;=3)),"tak","nie")</f>
        <v>nie</v>
      </c>
    </row>
    <row r="79" spans="1:19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>uczniowie5[[#This Row],[Godzina zakończenia]]-uczniowie5[[#This Row],[Godzina rozpoczęcia]]</f>
        <v>7.2916666666666685E-2</v>
      </c>
      <c r="H79" s="3">
        <f>uczniowie5[[#This Row],[czas]]*24</f>
        <v>1.7500000000000004</v>
      </c>
      <c r="I79" s="9">
        <f>MONTH(uczniowie5[[#This Row],[Data]])</f>
        <v>11</v>
      </c>
      <c r="J79" s="9">
        <f>DAY(uczniowie5[[#This Row],[Data]])</f>
        <v>19</v>
      </c>
      <c r="K79">
        <f>uczniowie5[[#This Row],[Stawka za godzinę]]*uczniowie5[[#This Row],[cas trwania w h]]</f>
        <v>87.500000000000028</v>
      </c>
      <c r="L79">
        <f>WEEKDAY(uczniowie5[[#This Row],[Data]],2)</f>
        <v>3</v>
      </c>
      <c r="M79" s="6">
        <f>R78+uczniowie5[[#This Row],[koszt za zajęcia]]-uczniowie5[[#This Row],[koszty transport]]-uczniowie5[[#This Row],[koszty zakupy]]-uczniowie5[[#This Row],[koszt akademik]]</f>
        <v>1625.69</v>
      </c>
      <c r="N79" s="6">
        <f>IF(uczniowie5[[#This Row],[dzien]]&lt;L78,20,0)</f>
        <v>0</v>
      </c>
      <c r="O79" s="6">
        <f>IF(OR(AND(uczniowie5[[#This Row],[dzień]]=15,uczniowie5[[#This Row],[dzień]]&lt;&gt;J78),AND(uczniowie5[[#This Row],[dzień]]&gt;15,J78&lt;15)),600,0)</f>
        <v>0</v>
      </c>
      <c r="P79" s="6">
        <f>IF(AND(uczniowie5[[#This Row],[dzien]]=2,uczniowie5[[#This Row],[dzien]]&lt;&gt;L78),250,0)</f>
        <v>0</v>
      </c>
      <c r="Q79" s="6" t="b">
        <f>IF(OR(AND(uczniowie5[[#This Row],[dzien]]=4,uczniowie5[[#This Row],[dzien]]&lt;&gt;L78),AND(L78&lt;4,uczniowie5[[#This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79" s="6">
        <f>uczniowie5[[#This Row],[aktualne pieniadze]]-uczniowie5[[#This Row],[koszt za miasto]]</f>
        <v>1625.69</v>
      </c>
      <c r="S79" s="6" t="str">
        <f>IF(OR(AND(uczniowie5[[#This Row],[miesiac]]=12,uczniowie5[[#This Row],[dzień]]&gt;=20),AND(uczniowie5[[#This Row],[miesiac]]=1,uczniowie5[[#This Row],[dzień]]&lt;=3)),"tak","nie")</f>
        <v>nie</v>
      </c>
    </row>
    <row r="80" spans="1:19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>uczniowie5[[#This Row],[Godzina zakończenia]]-uczniowie5[[#This Row],[Godzina rozpoczęcia]]</f>
        <v>4.166666666666663E-2</v>
      </c>
      <c r="H80" s="3">
        <f>uczniowie5[[#This Row],[czas]]*24</f>
        <v>0.99999999999999911</v>
      </c>
      <c r="I80" s="9">
        <f>MONTH(uczniowie5[[#This Row],[Data]])</f>
        <v>11</v>
      </c>
      <c r="J80" s="9">
        <f>DAY(uczniowie5[[#This Row],[Data]])</f>
        <v>19</v>
      </c>
      <c r="K80">
        <f>uczniowie5[[#This Row],[Stawka za godzinę]]*uczniowie5[[#This Row],[cas trwania w h]]</f>
        <v>59.999999999999943</v>
      </c>
      <c r="L80">
        <f>WEEKDAY(uczniowie5[[#This Row],[Data]],2)</f>
        <v>3</v>
      </c>
      <c r="M80" s="6">
        <f>R79+uczniowie5[[#This Row],[koszt za zajęcia]]-uczniowie5[[#This Row],[koszty transport]]-uczniowie5[[#This Row],[koszty zakupy]]-uczniowie5[[#This Row],[koszt akademik]]</f>
        <v>1685.69</v>
      </c>
      <c r="N80" s="6">
        <f>IF(uczniowie5[[#This Row],[dzien]]&lt;L79,20,0)</f>
        <v>0</v>
      </c>
      <c r="O80" s="6">
        <f>IF(OR(AND(uczniowie5[[#This Row],[dzień]]=15,uczniowie5[[#This Row],[dzień]]&lt;&gt;J79),AND(uczniowie5[[#This Row],[dzień]]&gt;15,J79&lt;15)),600,0)</f>
        <v>0</v>
      </c>
      <c r="P80" s="6">
        <f>IF(AND(uczniowie5[[#This Row],[dzien]]=2,uczniowie5[[#This Row],[dzien]]&lt;&gt;L79),250,0)</f>
        <v>0</v>
      </c>
      <c r="Q80" s="6" t="b">
        <f>IF(OR(AND(uczniowie5[[#This Row],[dzien]]=4,uczniowie5[[#This Row],[dzien]]&lt;&gt;L79),AND(L79&lt;4,uczniowie5[[#This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0" s="6">
        <f>uczniowie5[[#This Row],[aktualne pieniadze]]-uczniowie5[[#This Row],[koszt za miasto]]</f>
        <v>1685.69</v>
      </c>
      <c r="S80" s="6" t="str">
        <f>IF(OR(AND(uczniowie5[[#This Row],[miesiac]]=12,uczniowie5[[#This Row],[dzień]]&gt;=20),AND(uczniowie5[[#This Row],[miesiac]]=1,uczniowie5[[#This Row],[dzień]]&lt;=3)),"tak","nie")</f>
        <v>nie</v>
      </c>
    </row>
    <row r="81" spans="1:19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>uczniowie5[[#This Row],[Godzina zakończenia]]-uczniowie5[[#This Row],[Godzina rozpoczęcia]]</f>
        <v>7.2916666666666741E-2</v>
      </c>
      <c r="H81" s="3">
        <f>uczniowie5[[#This Row],[czas]]*24</f>
        <v>1.7500000000000018</v>
      </c>
      <c r="I81" s="9">
        <f>MONTH(uczniowie5[[#This Row],[Data]])</f>
        <v>11</v>
      </c>
      <c r="J81" s="9">
        <f>DAY(uczniowie5[[#This Row],[Data]])</f>
        <v>19</v>
      </c>
      <c r="K81">
        <f>uczniowie5[[#This Row],[Stawka za godzinę]]*uczniowie5[[#This Row],[cas trwania w h]]</f>
        <v>70.000000000000071</v>
      </c>
      <c r="L81">
        <f>WEEKDAY(uczniowie5[[#This Row],[Data]],2)</f>
        <v>3</v>
      </c>
      <c r="M81" s="6">
        <f>R80+uczniowie5[[#This Row],[koszt za zajęcia]]-uczniowie5[[#This Row],[koszty transport]]-uczniowie5[[#This Row],[koszty zakupy]]-uczniowie5[[#This Row],[koszt akademik]]</f>
        <v>1755.69</v>
      </c>
      <c r="N81" s="6">
        <f>IF(uczniowie5[[#This Row],[dzien]]&lt;L80,20,0)</f>
        <v>0</v>
      </c>
      <c r="O81" s="6">
        <f>IF(OR(AND(uczniowie5[[#This Row],[dzień]]=15,uczniowie5[[#This Row],[dzień]]&lt;&gt;J80),AND(uczniowie5[[#This Row],[dzień]]&gt;15,J80&lt;15)),600,0)</f>
        <v>0</v>
      </c>
      <c r="P81" s="6">
        <f>IF(AND(uczniowie5[[#This Row],[dzien]]=2,uczniowie5[[#This Row],[dzien]]&lt;&gt;L80),250,0)</f>
        <v>0</v>
      </c>
      <c r="Q81" s="6" t="b">
        <f>IF(OR(AND(uczniowie5[[#This Row],[dzien]]=4,uczniowie5[[#This Row],[dzien]]&lt;&gt;L80),AND(L80&lt;4,uczniowie5[[#This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1" s="6">
        <f>uczniowie5[[#This Row],[aktualne pieniadze]]-uczniowie5[[#This Row],[koszt za miasto]]</f>
        <v>1755.69</v>
      </c>
      <c r="S81" s="6" t="str">
        <f>IF(OR(AND(uczniowie5[[#This Row],[miesiac]]=12,uczniowie5[[#This Row],[dzień]]&gt;=20),AND(uczniowie5[[#This Row],[miesiac]]=1,uczniowie5[[#This Row],[dzień]]&lt;=3)),"tak","nie")</f>
        <v>nie</v>
      </c>
    </row>
    <row r="82" spans="1:19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>uczniowie5[[#This Row],[Godzina zakończenia]]-uczniowie5[[#This Row],[Godzina rozpoczęcia]]</f>
        <v>6.25E-2</v>
      </c>
      <c r="H82" s="3">
        <f>uczniowie5[[#This Row],[czas]]*24</f>
        <v>1.5</v>
      </c>
      <c r="I82" s="9">
        <f>MONTH(uczniowie5[[#This Row],[Data]])</f>
        <v>11</v>
      </c>
      <c r="J82" s="9">
        <f>DAY(uczniowie5[[#This Row],[Data]])</f>
        <v>19</v>
      </c>
      <c r="K82">
        <f>uczniowie5[[#This Row],[Stawka za godzinę]]*uczniowie5[[#This Row],[cas trwania w h]]</f>
        <v>75</v>
      </c>
      <c r="L82">
        <f>WEEKDAY(uczniowie5[[#This Row],[Data]],2)</f>
        <v>3</v>
      </c>
      <c r="M82" s="6">
        <f>R81+uczniowie5[[#This Row],[koszt za zajęcia]]-uczniowie5[[#This Row],[koszty transport]]-uczniowie5[[#This Row],[koszty zakupy]]-uczniowie5[[#This Row],[koszt akademik]]</f>
        <v>1830.69</v>
      </c>
      <c r="N82" s="6">
        <f>IF(uczniowie5[[#This Row],[dzien]]&lt;L81,20,0)</f>
        <v>0</v>
      </c>
      <c r="O82" s="6">
        <f>IF(OR(AND(uczniowie5[[#This Row],[dzień]]=15,uczniowie5[[#This Row],[dzień]]&lt;&gt;J81),AND(uczniowie5[[#This Row],[dzień]]&gt;15,J81&lt;15)),600,0)</f>
        <v>0</v>
      </c>
      <c r="P82" s="6">
        <f>IF(AND(uczniowie5[[#This Row],[dzien]]=2,uczniowie5[[#This Row],[dzien]]&lt;&gt;L81),250,0)</f>
        <v>0</v>
      </c>
      <c r="Q82" s="6" t="b">
        <f>IF(OR(AND(uczniowie5[[#This Row],[dzien]]=4,uczniowie5[[#This Row],[dzien]]&lt;&gt;L81),AND(L81&lt;4,uczniowie5[[#This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2" s="6">
        <f>uczniowie5[[#This Row],[aktualne pieniadze]]-uczniowie5[[#This Row],[koszt za miasto]]</f>
        <v>1830.69</v>
      </c>
      <c r="S82" s="6" t="str">
        <f>IF(OR(AND(uczniowie5[[#This Row],[miesiac]]=12,uczniowie5[[#This Row],[dzień]]&gt;=20),AND(uczniowie5[[#This Row],[miesiac]]=1,uczniowie5[[#This Row],[dzień]]&lt;=3)),"tak","nie")</f>
        <v>nie</v>
      </c>
    </row>
    <row r="83" spans="1:19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>uczniowie5[[#This Row],[Godzina zakończenia]]-uczniowie5[[#This Row],[Godzina rozpoczęcia]]</f>
        <v>4.1666666666666685E-2</v>
      </c>
      <c r="H83" s="3">
        <f>uczniowie5[[#This Row],[czas]]*24</f>
        <v>1.0000000000000004</v>
      </c>
      <c r="I83" s="9">
        <f>MONTH(uczniowie5[[#This Row],[Data]])</f>
        <v>11</v>
      </c>
      <c r="J83" s="9">
        <f>DAY(uczniowie5[[#This Row],[Data]])</f>
        <v>20</v>
      </c>
      <c r="K83">
        <f>uczniowie5[[#This Row],[Stawka za godzinę]]*uczniowie5[[#This Row],[cas trwania w h]]</f>
        <v>50.000000000000021</v>
      </c>
      <c r="L83">
        <f>WEEKDAY(uczniowie5[[#This Row],[Data]],2)</f>
        <v>4</v>
      </c>
      <c r="M83" s="6">
        <f>R82+uczniowie5[[#This Row],[koszt za zajęcia]]-uczniowie5[[#This Row],[koszty transport]]-uczniowie5[[#This Row],[koszty zakupy]]-uczniowie5[[#This Row],[koszt akademik]]</f>
        <v>1880.69</v>
      </c>
      <c r="N83" s="6">
        <f>IF(uczniowie5[[#This Row],[dzien]]&lt;L82,20,0)</f>
        <v>0</v>
      </c>
      <c r="O83" s="6">
        <f>IF(OR(AND(uczniowie5[[#This Row],[dzień]]=15,uczniowie5[[#This Row],[dzień]]&lt;&gt;J82),AND(uczniowie5[[#This Row],[dzień]]&gt;15,J82&lt;15)),600,0)</f>
        <v>0</v>
      </c>
      <c r="P83" s="6">
        <f>IF(AND(uczniowie5[[#This Row],[dzien]]=2,uczniowie5[[#This Row],[dzien]]&lt;&gt;L82),250,0)</f>
        <v>0</v>
      </c>
      <c r="Q83" s="6">
        <f>IF(OR(AND(uczniowie5[[#This Row],[dzien]]=4,uczniowie5[[#This Row],[dzien]]&lt;&gt;L82),AND(L82&lt;4,uczniowie5[[#This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83" s="6">
        <f>uczniowie5[[#This Row],[aktualne pieniadze]]-uczniowie5[[#This Row],[koszt za miasto]]</f>
        <v>1480.69</v>
      </c>
      <c r="S83" s="6" t="str">
        <f>IF(OR(AND(uczniowie5[[#This Row],[miesiac]]=12,uczniowie5[[#This Row],[dzień]]&gt;=20),AND(uczniowie5[[#This Row],[miesiac]]=1,uczniowie5[[#This Row],[dzień]]&lt;=3)),"tak","nie")</f>
        <v>nie</v>
      </c>
    </row>
    <row r="84" spans="1:19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>uczniowie5[[#This Row],[Godzina zakończenia]]-uczniowie5[[#This Row],[Godzina rozpoczęcia]]</f>
        <v>8.3333333333333315E-2</v>
      </c>
      <c r="H84" s="3">
        <f>uczniowie5[[#This Row],[czas]]*24</f>
        <v>1.9999999999999996</v>
      </c>
      <c r="I84" s="9">
        <f>MONTH(uczniowie5[[#This Row],[Data]])</f>
        <v>11</v>
      </c>
      <c r="J84" s="9">
        <f>DAY(uczniowie5[[#This Row],[Data]])</f>
        <v>20</v>
      </c>
      <c r="K84">
        <f>uczniowie5[[#This Row],[Stawka za godzinę]]*uczniowie5[[#This Row],[cas trwania w h]]</f>
        <v>79.999999999999986</v>
      </c>
      <c r="L84">
        <f>WEEKDAY(uczniowie5[[#This Row],[Data]],2)</f>
        <v>4</v>
      </c>
      <c r="M84" s="6">
        <f>R83+uczniowie5[[#This Row],[koszt za zajęcia]]-uczniowie5[[#This Row],[koszty transport]]-uczniowie5[[#This Row],[koszty zakupy]]-uczniowie5[[#This Row],[koszt akademik]]</f>
        <v>1560.69</v>
      </c>
      <c r="N84" s="6">
        <f>IF(uczniowie5[[#This Row],[dzien]]&lt;L83,20,0)</f>
        <v>0</v>
      </c>
      <c r="O84" s="6">
        <f>IF(OR(AND(uczniowie5[[#This Row],[dzień]]=15,uczniowie5[[#This Row],[dzień]]&lt;&gt;J83),AND(uczniowie5[[#This Row],[dzień]]&gt;15,J83&lt;15)),600,0)</f>
        <v>0</v>
      </c>
      <c r="P84" s="6">
        <f>IF(AND(uczniowie5[[#This Row],[dzien]]=2,uczniowie5[[#This Row],[dzien]]&lt;&gt;L83),250,0)</f>
        <v>0</v>
      </c>
      <c r="Q84" s="6" t="b">
        <f>IF(OR(AND(uczniowie5[[#This Row],[dzien]]=4,uczniowie5[[#This Row],[dzien]]&lt;&gt;L83),AND(L83&lt;4,uczniowie5[[#This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4" s="6">
        <f>uczniowie5[[#This Row],[aktualne pieniadze]]-uczniowie5[[#This Row],[koszt za miasto]]</f>
        <v>1560.69</v>
      </c>
      <c r="S84" s="6" t="str">
        <f>IF(OR(AND(uczniowie5[[#This Row],[miesiac]]=12,uczniowie5[[#This Row],[dzień]]&gt;=20),AND(uczniowie5[[#This Row],[miesiac]]=1,uczniowie5[[#This Row],[dzień]]&lt;=3)),"tak","nie")</f>
        <v>nie</v>
      </c>
    </row>
    <row r="85" spans="1:19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>uczniowie5[[#This Row],[Godzina zakończenia]]-uczniowie5[[#This Row],[Godzina rozpoczęcia]]</f>
        <v>4.166666666666663E-2</v>
      </c>
      <c r="H85" s="3">
        <f>uczniowie5[[#This Row],[czas]]*24</f>
        <v>0.99999999999999911</v>
      </c>
      <c r="I85" s="9">
        <f>MONTH(uczniowie5[[#This Row],[Data]])</f>
        <v>11</v>
      </c>
      <c r="J85" s="9">
        <f>DAY(uczniowie5[[#This Row],[Data]])</f>
        <v>20</v>
      </c>
      <c r="K85">
        <f>uczniowie5[[#This Row],[Stawka za godzinę]]*uczniowie5[[#This Row],[cas trwania w h]]</f>
        <v>39.999999999999964</v>
      </c>
      <c r="L85">
        <f>WEEKDAY(uczniowie5[[#This Row],[Data]],2)</f>
        <v>4</v>
      </c>
      <c r="M85" s="6">
        <f>R84+uczniowie5[[#This Row],[koszt za zajęcia]]-uczniowie5[[#This Row],[koszty transport]]-uczniowie5[[#This Row],[koszty zakupy]]-uczniowie5[[#This Row],[koszt akademik]]</f>
        <v>1600.69</v>
      </c>
      <c r="N85" s="6">
        <f>IF(uczniowie5[[#This Row],[dzien]]&lt;L84,20,0)</f>
        <v>0</v>
      </c>
      <c r="O85" s="6">
        <f>IF(OR(AND(uczniowie5[[#This Row],[dzień]]=15,uczniowie5[[#This Row],[dzień]]&lt;&gt;J84),AND(uczniowie5[[#This Row],[dzień]]&gt;15,J84&lt;15)),600,0)</f>
        <v>0</v>
      </c>
      <c r="P85" s="6">
        <f>IF(AND(uczniowie5[[#This Row],[dzien]]=2,uczniowie5[[#This Row],[dzien]]&lt;&gt;L84),250,0)</f>
        <v>0</v>
      </c>
      <c r="Q85" s="6" t="b">
        <f>IF(OR(AND(uczniowie5[[#This Row],[dzien]]=4,uczniowie5[[#This Row],[dzien]]&lt;&gt;L84),AND(L84&lt;4,uczniowie5[[#This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5" s="6">
        <f>uczniowie5[[#This Row],[aktualne pieniadze]]-uczniowie5[[#This Row],[koszt za miasto]]</f>
        <v>1600.69</v>
      </c>
      <c r="S85" s="6" t="str">
        <f>IF(OR(AND(uczniowie5[[#This Row],[miesiac]]=12,uczniowie5[[#This Row],[dzień]]&gt;=20),AND(uczniowie5[[#This Row],[miesiac]]=1,uczniowie5[[#This Row],[dzień]]&lt;=3)),"tak","nie")</f>
        <v>nie</v>
      </c>
    </row>
    <row r="86" spans="1:19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>uczniowie5[[#This Row],[Godzina zakończenia]]-uczniowie5[[#This Row],[Godzina rozpoczęcia]]</f>
        <v>4.166666666666663E-2</v>
      </c>
      <c r="H86" s="3">
        <f>uczniowie5[[#This Row],[czas]]*24</f>
        <v>0.99999999999999911</v>
      </c>
      <c r="I86" s="9">
        <f>MONTH(uczniowie5[[#This Row],[Data]])</f>
        <v>11</v>
      </c>
      <c r="J86" s="9">
        <f>DAY(uczniowie5[[#This Row],[Data]])</f>
        <v>20</v>
      </c>
      <c r="K86">
        <f>uczniowie5[[#This Row],[Stawka za godzinę]]*uczniowie5[[#This Row],[cas trwania w h]]</f>
        <v>49.999999999999957</v>
      </c>
      <c r="L86">
        <f>WEEKDAY(uczniowie5[[#This Row],[Data]],2)</f>
        <v>4</v>
      </c>
      <c r="M86" s="6">
        <f>R85+uczniowie5[[#This Row],[koszt za zajęcia]]-uczniowie5[[#This Row],[koszty transport]]-uczniowie5[[#This Row],[koszty zakupy]]-uczniowie5[[#This Row],[koszt akademik]]</f>
        <v>1650.69</v>
      </c>
      <c r="N86" s="6">
        <f>IF(uczniowie5[[#This Row],[dzien]]&lt;L85,20,0)</f>
        <v>0</v>
      </c>
      <c r="O86" s="6">
        <f>IF(OR(AND(uczniowie5[[#This Row],[dzień]]=15,uczniowie5[[#This Row],[dzień]]&lt;&gt;J85),AND(uczniowie5[[#This Row],[dzień]]&gt;15,J85&lt;15)),600,0)</f>
        <v>0</v>
      </c>
      <c r="P86" s="6">
        <f>IF(AND(uczniowie5[[#This Row],[dzien]]=2,uczniowie5[[#This Row],[dzien]]&lt;&gt;L85),250,0)</f>
        <v>0</v>
      </c>
      <c r="Q86" s="6" t="b">
        <f>IF(OR(AND(uczniowie5[[#This Row],[dzien]]=4,uczniowie5[[#This Row],[dzien]]&lt;&gt;L85),AND(L85&lt;4,uczniowie5[[#This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6" s="6">
        <f>uczniowie5[[#This Row],[aktualne pieniadze]]-uczniowie5[[#This Row],[koszt za miasto]]</f>
        <v>1650.69</v>
      </c>
      <c r="S86" s="6" t="str">
        <f>IF(OR(AND(uczniowie5[[#This Row],[miesiac]]=12,uczniowie5[[#This Row],[dzień]]&gt;=20),AND(uczniowie5[[#This Row],[miesiac]]=1,uczniowie5[[#This Row],[dzień]]&lt;=3)),"tak","nie")</f>
        <v>nie</v>
      </c>
    </row>
    <row r="87" spans="1:19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>uczniowie5[[#This Row],[Godzina zakończenia]]-uczniowie5[[#This Row],[Godzina rozpoczęcia]]</f>
        <v>4.1666666666666741E-2</v>
      </c>
      <c r="H87" s="3">
        <f>uczniowie5[[#This Row],[czas]]*24</f>
        <v>1.0000000000000018</v>
      </c>
      <c r="I87" s="9">
        <f>MONTH(uczniowie5[[#This Row],[Data]])</f>
        <v>11</v>
      </c>
      <c r="J87" s="9">
        <f>DAY(uczniowie5[[#This Row],[Data]])</f>
        <v>20</v>
      </c>
      <c r="K87">
        <f>uczniowie5[[#This Row],[Stawka za godzinę]]*uczniowie5[[#This Row],[cas trwania w h]]</f>
        <v>50.000000000000085</v>
      </c>
      <c r="L87">
        <f>WEEKDAY(uczniowie5[[#This Row],[Data]],2)</f>
        <v>4</v>
      </c>
      <c r="M87" s="6">
        <f>R86+uczniowie5[[#This Row],[koszt za zajęcia]]-uczniowie5[[#This Row],[koszty transport]]-uczniowie5[[#This Row],[koszty zakupy]]-uczniowie5[[#This Row],[koszt akademik]]</f>
        <v>1700.69</v>
      </c>
      <c r="N87" s="6">
        <f>IF(uczniowie5[[#This Row],[dzien]]&lt;L86,20,0)</f>
        <v>0</v>
      </c>
      <c r="O87" s="6">
        <f>IF(OR(AND(uczniowie5[[#This Row],[dzień]]=15,uczniowie5[[#This Row],[dzień]]&lt;&gt;J86),AND(uczniowie5[[#This Row],[dzień]]&gt;15,J86&lt;15)),600,0)</f>
        <v>0</v>
      </c>
      <c r="P87" s="6">
        <f>IF(AND(uczniowie5[[#This Row],[dzien]]=2,uczniowie5[[#This Row],[dzien]]&lt;&gt;L86),250,0)</f>
        <v>0</v>
      </c>
      <c r="Q87" s="6" t="b">
        <f>IF(OR(AND(uczniowie5[[#This Row],[dzien]]=4,uczniowie5[[#This Row],[dzien]]&lt;&gt;L86),AND(L86&lt;4,uczniowie5[[#This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7" s="6">
        <f>uczniowie5[[#This Row],[aktualne pieniadze]]-uczniowie5[[#This Row],[koszt za miasto]]</f>
        <v>1700.69</v>
      </c>
      <c r="S87" s="6" t="str">
        <f>IF(OR(AND(uczniowie5[[#This Row],[miesiac]]=12,uczniowie5[[#This Row],[dzień]]&gt;=20),AND(uczniowie5[[#This Row],[miesiac]]=1,uczniowie5[[#This Row],[dzień]]&lt;=3)),"tak","nie")</f>
        <v>nie</v>
      </c>
    </row>
    <row r="88" spans="1:19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>uczniowie5[[#This Row],[Godzina zakończenia]]-uczniowie5[[#This Row],[Godzina rozpoczęcia]]</f>
        <v>6.25E-2</v>
      </c>
      <c r="H88" s="3">
        <f>uczniowie5[[#This Row],[czas]]*24</f>
        <v>1.5</v>
      </c>
      <c r="I88" s="9">
        <f>MONTH(uczniowie5[[#This Row],[Data]])</f>
        <v>11</v>
      </c>
      <c r="J88" s="9">
        <f>DAY(uczniowie5[[#This Row],[Data]])</f>
        <v>24</v>
      </c>
      <c r="K88">
        <f>uczniowie5[[#This Row],[Stawka za godzinę]]*uczniowie5[[#This Row],[cas trwania w h]]</f>
        <v>60</v>
      </c>
      <c r="L88">
        <f>WEEKDAY(uczniowie5[[#This Row],[Data]],2)</f>
        <v>1</v>
      </c>
      <c r="M88" s="6">
        <f>R87+uczniowie5[[#This Row],[koszt za zajęcia]]-uczniowie5[[#This Row],[koszty transport]]-uczniowie5[[#This Row],[koszty zakupy]]-uczniowie5[[#This Row],[koszt akademik]]</f>
        <v>1740.69</v>
      </c>
      <c r="N88" s="6">
        <f>IF(uczniowie5[[#This Row],[dzien]]&lt;L87,20,0)</f>
        <v>20</v>
      </c>
      <c r="O88" s="6">
        <f>IF(OR(AND(uczniowie5[[#This Row],[dzień]]=15,uczniowie5[[#This Row],[dzień]]&lt;&gt;J87),AND(uczniowie5[[#This Row],[dzień]]&gt;15,J87&lt;15)),600,0)</f>
        <v>0</v>
      </c>
      <c r="P88" s="6">
        <f>IF(AND(uczniowie5[[#This Row],[dzien]]=2,uczniowie5[[#This Row],[dzien]]&lt;&gt;L87),250,0)</f>
        <v>0</v>
      </c>
      <c r="Q88" s="6" t="b">
        <f>IF(OR(AND(uczniowie5[[#This Row],[dzien]]=4,uczniowie5[[#This Row],[dzien]]&lt;&gt;L87),AND(L87&lt;4,uczniowie5[[#This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8" s="6">
        <f>uczniowie5[[#This Row],[aktualne pieniadze]]-uczniowie5[[#This Row],[koszt za miasto]]</f>
        <v>1740.69</v>
      </c>
      <c r="S88" s="6" t="str">
        <f>IF(OR(AND(uczniowie5[[#This Row],[miesiac]]=12,uczniowie5[[#This Row],[dzień]]&gt;=20),AND(uczniowie5[[#This Row],[miesiac]]=1,uczniowie5[[#This Row],[dzień]]&lt;=3)),"tak","nie")</f>
        <v>nie</v>
      </c>
    </row>
    <row r="89" spans="1:19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>uczniowie5[[#This Row],[Godzina zakończenia]]-uczniowie5[[#This Row],[Godzina rozpoczęcia]]</f>
        <v>5.2083333333333315E-2</v>
      </c>
      <c r="H89" s="3">
        <f>uczniowie5[[#This Row],[czas]]*24</f>
        <v>1.2499999999999996</v>
      </c>
      <c r="I89" s="9">
        <f>MONTH(uczniowie5[[#This Row],[Data]])</f>
        <v>11</v>
      </c>
      <c r="J89" s="9">
        <f>DAY(uczniowie5[[#This Row],[Data]])</f>
        <v>24</v>
      </c>
      <c r="K89">
        <f>uczniowie5[[#This Row],[Stawka za godzinę]]*uczniowie5[[#This Row],[cas trwania w h]]</f>
        <v>49.999999999999986</v>
      </c>
      <c r="L89">
        <f>WEEKDAY(uczniowie5[[#This Row],[Data]],2)</f>
        <v>1</v>
      </c>
      <c r="M89" s="6">
        <f>R88+uczniowie5[[#This Row],[koszt za zajęcia]]-uczniowie5[[#This Row],[koszty transport]]-uczniowie5[[#This Row],[koszty zakupy]]-uczniowie5[[#This Row],[koszt akademik]]</f>
        <v>1790.69</v>
      </c>
      <c r="N89" s="6">
        <f>IF(uczniowie5[[#This Row],[dzien]]&lt;L88,20,0)</f>
        <v>0</v>
      </c>
      <c r="O89" s="6">
        <f>IF(OR(AND(uczniowie5[[#This Row],[dzień]]=15,uczniowie5[[#This Row],[dzień]]&lt;&gt;J88),AND(uczniowie5[[#This Row],[dzień]]&gt;15,J88&lt;15)),600,0)</f>
        <v>0</v>
      </c>
      <c r="P89" s="6">
        <f>IF(AND(uczniowie5[[#This Row],[dzien]]=2,uczniowie5[[#This Row],[dzien]]&lt;&gt;L88),250,0)</f>
        <v>0</v>
      </c>
      <c r="Q89" s="6" t="b">
        <f>IF(OR(AND(uczniowie5[[#This Row],[dzien]]=4,uczniowie5[[#This Row],[dzien]]&lt;&gt;L88),AND(L88&lt;4,uczniowie5[[#This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89" s="6">
        <f>uczniowie5[[#This Row],[aktualne pieniadze]]-uczniowie5[[#This Row],[koszt za miasto]]</f>
        <v>1790.69</v>
      </c>
      <c r="S89" s="6" t="str">
        <f>IF(OR(AND(uczniowie5[[#This Row],[miesiac]]=12,uczniowie5[[#This Row],[dzień]]&gt;=20),AND(uczniowie5[[#This Row],[miesiac]]=1,uczniowie5[[#This Row],[dzień]]&lt;=3)),"tak","nie")</f>
        <v>nie</v>
      </c>
    </row>
    <row r="90" spans="1:19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>uczniowie5[[#This Row],[Godzina zakończenia]]-uczniowie5[[#This Row],[Godzina rozpoczęcia]]</f>
        <v>4.166666666666663E-2</v>
      </c>
      <c r="H90" s="3">
        <f>uczniowie5[[#This Row],[czas]]*24</f>
        <v>0.99999999999999911</v>
      </c>
      <c r="I90" s="9">
        <f>MONTH(uczniowie5[[#This Row],[Data]])</f>
        <v>11</v>
      </c>
      <c r="J90" s="9">
        <f>DAY(uczniowie5[[#This Row],[Data]])</f>
        <v>24</v>
      </c>
      <c r="K90">
        <f>uczniowie5[[#This Row],[Stawka za godzinę]]*uczniowie5[[#This Row],[cas trwania w h]]</f>
        <v>39.999999999999964</v>
      </c>
      <c r="L90">
        <f>WEEKDAY(uczniowie5[[#This Row],[Data]],2)</f>
        <v>1</v>
      </c>
      <c r="M90" s="6">
        <f>R89+uczniowie5[[#This Row],[koszt za zajęcia]]-uczniowie5[[#This Row],[koszty transport]]-uczniowie5[[#This Row],[koszty zakupy]]-uczniowie5[[#This Row],[koszt akademik]]</f>
        <v>1830.69</v>
      </c>
      <c r="N90" s="6">
        <f>IF(uczniowie5[[#This Row],[dzien]]&lt;L89,20,0)</f>
        <v>0</v>
      </c>
      <c r="O90" s="6">
        <f>IF(OR(AND(uczniowie5[[#This Row],[dzień]]=15,uczniowie5[[#This Row],[dzień]]&lt;&gt;J89),AND(uczniowie5[[#This Row],[dzień]]&gt;15,J89&lt;15)),600,0)</f>
        <v>0</v>
      </c>
      <c r="P90" s="6">
        <f>IF(AND(uczniowie5[[#This Row],[dzien]]=2,uczniowie5[[#This Row],[dzien]]&lt;&gt;L89),250,0)</f>
        <v>0</v>
      </c>
      <c r="Q90" s="6" t="b">
        <f>IF(OR(AND(uczniowie5[[#This Row],[dzien]]=4,uczniowie5[[#This Row],[dzien]]&lt;&gt;L89),AND(L89&lt;4,uczniowie5[[#This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0" s="6">
        <f>uczniowie5[[#This Row],[aktualne pieniadze]]-uczniowie5[[#This Row],[koszt za miasto]]</f>
        <v>1830.69</v>
      </c>
      <c r="S90" s="6" t="str">
        <f>IF(OR(AND(uczniowie5[[#This Row],[miesiac]]=12,uczniowie5[[#This Row],[dzień]]&gt;=20),AND(uczniowie5[[#This Row],[miesiac]]=1,uczniowie5[[#This Row],[dzień]]&lt;=3)),"tak","nie")</f>
        <v>nie</v>
      </c>
    </row>
    <row r="91" spans="1:19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>uczniowie5[[#This Row],[Godzina zakończenia]]-uczniowie5[[#This Row],[Godzina rozpoczęcia]]</f>
        <v>6.25E-2</v>
      </c>
      <c r="H91" s="3">
        <f>uczniowie5[[#This Row],[czas]]*24</f>
        <v>1.5</v>
      </c>
      <c r="I91" s="9">
        <f>MONTH(uczniowie5[[#This Row],[Data]])</f>
        <v>11</v>
      </c>
      <c r="J91" s="9">
        <f>DAY(uczniowie5[[#This Row],[Data]])</f>
        <v>24</v>
      </c>
      <c r="K91">
        <f>uczniowie5[[#This Row],[Stawka za godzinę]]*uczniowie5[[#This Row],[cas trwania w h]]</f>
        <v>90</v>
      </c>
      <c r="L91">
        <f>WEEKDAY(uczniowie5[[#This Row],[Data]],2)</f>
        <v>1</v>
      </c>
      <c r="M91" s="6">
        <f>R90+uczniowie5[[#This Row],[koszt za zajęcia]]-uczniowie5[[#This Row],[koszty transport]]-uczniowie5[[#This Row],[koszty zakupy]]-uczniowie5[[#This Row],[koszt akademik]]</f>
        <v>1920.69</v>
      </c>
      <c r="N91" s="6">
        <f>IF(uczniowie5[[#This Row],[dzien]]&lt;L90,20,0)</f>
        <v>0</v>
      </c>
      <c r="O91" s="6">
        <f>IF(OR(AND(uczniowie5[[#This Row],[dzień]]=15,uczniowie5[[#This Row],[dzień]]&lt;&gt;J90),AND(uczniowie5[[#This Row],[dzień]]&gt;15,J90&lt;15)),600,0)</f>
        <v>0</v>
      </c>
      <c r="P91" s="6">
        <f>IF(AND(uczniowie5[[#This Row],[dzien]]=2,uczniowie5[[#This Row],[dzien]]&lt;&gt;L90),250,0)</f>
        <v>0</v>
      </c>
      <c r="Q91" s="6" t="b">
        <f>IF(OR(AND(uczniowie5[[#This Row],[dzien]]=4,uczniowie5[[#This Row],[dzien]]&lt;&gt;L90),AND(L90&lt;4,uczniowie5[[#This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1" s="6">
        <f>uczniowie5[[#This Row],[aktualne pieniadze]]-uczniowie5[[#This Row],[koszt za miasto]]</f>
        <v>1920.69</v>
      </c>
      <c r="S91" s="6" t="str">
        <f>IF(OR(AND(uczniowie5[[#This Row],[miesiac]]=12,uczniowie5[[#This Row],[dzień]]&gt;=20),AND(uczniowie5[[#This Row],[miesiac]]=1,uczniowie5[[#This Row],[dzień]]&lt;=3)),"tak","nie")</f>
        <v>nie</v>
      </c>
    </row>
    <row r="92" spans="1:19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>uczniowie5[[#This Row],[Godzina zakończenia]]-uczniowie5[[#This Row],[Godzina rozpoczęcia]]</f>
        <v>6.25E-2</v>
      </c>
      <c r="H92" s="3">
        <f>uczniowie5[[#This Row],[czas]]*24</f>
        <v>1.5</v>
      </c>
      <c r="I92" s="9">
        <f>MONTH(uczniowie5[[#This Row],[Data]])</f>
        <v>11</v>
      </c>
      <c r="J92" s="9">
        <f>DAY(uczniowie5[[#This Row],[Data]])</f>
        <v>24</v>
      </c>
      <c r="K92">
        <f>uczniowie5[[#This Row],[Stawka za godzinę]]*uczniowie5[[#This Row],[cas trwania w h]]</f>
        <v>90</v>
      </c>
      <c r="L92">
        <f>WEEKDAY(uczniowie5[[#This Row],[Data]],2)</f>
        <v>1</v>
      </c>
      <c r="M92" s="6">
        <f>R91+uczniowie5[[#This Row],[koszt za zajęcia]]-uczniowie5[[#This Row],[koszty transport]]-uczniowie5[[#This Row],[koszty zakupy]]-uczniowie5[[#This Row],[koszt akademik]]</f>
        <v>2010.69</v>
      </c>
      <c r="N92" s="6">
        <f>IF(uczniowie5[[#This Row],[dzien]]&lt;L91,20,0)</f>
        <v>0</v>
      </c>
      <c r="O92" s="6">
        <f>IF(OR(AND(uczniowie5[[#This Row],[dzień]]=15,uczniowie5[[#This Row],[dzień]]&lt;&gt;J91),AND(uczniowie5[[#This Row],[dzień]]&gt;15,J91&lt;15)),600,0)</f>
        <v>0</v>
      </c>
      <c r="P92" s="6">
        <f>IF(AND(uczniowie5[[#This Row],[dzien]]=2,uczniowie5[[#This Row],[dzien]]&lt;&gt;L91),250,0)</f>
        <v>0</v>
      </c>
      <c r="Q92" s="6" t="b">
        <f>IF(OR(AND(uczniowie5[[#This Row],[dzien]]=4,uczniowie5[[#This Row],[dzien]]&lt;&gt;L91),AND(L91&lt;4,uczniowie5[[#This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2" s="6">
        <f>uczniowie5[[#This Row],[aktualne pieniadze]]-uczniowie5[[#This Row],[koszt za miasto]]</f>
        <v>2010.69</v>
      </c>
      <c r="S92" s="6" t="str">
        <f>IF(OR(AND(uczniowie5[[#This Row],[miesiac]]=12,uczniowie5[[#This Row],[dzień]]&gt;=20),AND(uczniowie5[[#This Row],[miesiac]]=1,uczniowie5[[#This Row],[dzień]]&lt;=3)),"tak","nie")</f>
        <v>nie</v>
      </c>
    </row>
    <row r="93" spans="1:19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>uczniowie5[[#This Row],[Godzina zakończenia]]-uczniowie5[[#This Row],[Godzina rozpoczęcia]]</f>
        <v>5.2083333333333315E-2</v>
      </c>
      <c r="H93" s="3">
        <f>uczniowie5[[#This Row],[czas]]*24</f>
        <v>1.2499999999999996</v>
      </c>
      <c r="I93" s="9">
        <f>MONTH(uczniowie5[[#This Row],[Data]])</f>
        <v>11</v>
      </c>
      <c r="J93" s="9">
        <f>DAY(uczniowie5[[#This Row],[Data]])</f>
        <v>25</v>
      </c>
      <c r="K93">
        <f>uczniowie5[[#This Row],[Stawka za godzinę]]*uczniowie5[[#This Row],[cas trwania w h]]</f>
        <v>74.999999999999972</v>
      </c>
      <c r="L93">
        <f>WEEKDAY(uczniowie5[[#This Row],[Data]],2)</f>
        <v>2</v>
      </c>
      <c r="M93" s="6">
        <f>R92+uczniowie5[[#This Row],[koszt za zajęcia]]-uczniowie5[[#This Row],[koszty transport]]-uczniowie5[[#This Row],[koszty zakupy]]-uczniowie5[[#This Row],[koszt akademik]]</f>
        <v>1835.69</v>
      </c>
      <c r="N93" s="6">
        <f>IF(uczniowie5[[#This Row],[dzien]]&lt;L92,20,0)</f>
        <v>0</v>
      </c>
      <c r="O93" s="6">
        <f>IF(OR(AND(uczniowie5[[#This Row],[dzień]]=15,uczniowie5[[#This Row],[dzień]]&lt;&gt;J92),AND(uczniowie5[[#This Row],[dzień]]&gt;15,J92&lt;15)),600,0)</f>
        <v>0</v>
      </c>
      <c r="P93" s="6">
        <f>IF(AND(uczniowie5[[#This Row],[dzien]]=2,uczniowie5[[#This Row],[dzien]]&lt;&gt;L92),250,0)</f>
        <v>250</v>
      </c>
      <c r="Q93" s="6" t="b">
        <f>IF(OR(AND(uczniowie5[[#This Row],[dzien]]=4,uczniowie5[[#This Row],[dzien]]&lt;&gt;L92),AND(L92&lt;4,uczniowie5[[#This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3" s="6">
        <f>uczniowie5[[#This Row],[aktualne pieniadze]]-uczniowie5[[#This Row],[koszt za miasto]]</f>
        <v>1835.69</v>
      </c>
      <c r="S93" s="6" t="str">
        <f>IF(OR(AND(uczniowie5[[#This Row],[miesiac]]=12,uczniowie5[[#This Row],[dzień]]&gt;=20),AND(uczniowie5[[#This Row],[miesiac]]=1,uczniowie5[[#This Row],[dzień]]&lt;=3)),"tak","nie")</f>
        <v>nie</v>
      </c>
    </row>
    <row r="94" spans="1:19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>uczniowie5[[#This Row],[Godzina zakończenia]]-uczniowie5[[#This Row],[Godzina rozpoczęcia]]</f>
        <v>4.1666666666666685E-2</v>
      </c>
      <c r="H94" s="3">
        <f>uczniowie5[[#This Row],[czas]]*24</f>
        <v>1.0000000000000004</v>
      </c>
      <c r="I94" s="9">
        <f>MONTH(uczniowie5[[#This Row],[Data]])</f>
        <v>11</v>
      </c>
      <c r="J94" s="9">
        <f>DAY(uczniowie5[[#This Row],[Data]])</f>
        <v>26</v>
      </c>
      <c r="K94">
        <f>uczniowie5[[#This Row],[Stawka za godzinę]]*uczniowie5[[#This Row],[cas trwania w h]]</f>
        <v>60.000000000000028</v>
      </c>
      <c r="L94">
        <f>WEEKDAY(uczniowie5[[#This Row],[Data]],2)</f>
        <v>3</v>
      </c>
      <c r="M94" s="6">
        <f>R93+uczniowie5[[#This Row],[koszt za zajęcia]]-uczniowie5[[#This Row],[koszty transport]]-uczniowie5[[#This Row],[koszty zakupy]]-uczniowie5[[#This Row],[koszt akademik]]</f>
        <v>1895.69</v>
      </c>
      <c r="N94" s="6">
        <f>IF(uczniowie5[[#This Row],[dzien]]&lt;L93,20,0)</f>
        <v>0</v>
      </c>
      <c r="O94" s="6">
        <f>IF(OR(AND(uczniowie5[[#This Row],[dzień]]=15,uczniowie5[[#This Row],[dzień]]&lt;&gt;J93),AND(uczniowie5[[#This Row],[dzień]]&gt;15,J93&lt;15)),600,0)</f>
        <v>0</v>
      </c>
      <c r="P94" s="6">
        <f>IF(AND(uczniowie5[[#This Row],[dzien]]=2,uczniowie5[[#This Row],[dzien]]&lt;&gt;L93),250,0)</f>
        <v>0</v>
      </c>
      <c r="Q94" s="6" t="b">
        <f>IF(OR(AND(uczniowie5[[#This Row],[dzien]]=4,uczniowie5[[#This Row],[dzien]]&lt;&gt;L93),AND(L93&lt;4,uczniowie5[[#This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4" s="6">
        <f>uczniowie5[[#This Row],[aktualne pieniadze]]-uczniowie5[[#This Row],[koszt za miasto]]</f>
        <v>1895.69</v>
      </c>
      <c r="S94" s="6" t="str">
        <f>IF(OR(AND(uczniowie5[[#This Row],[miesiac]]=12,uczniowie5[[#This Row],[dzień]]&gt;=20),AND(uczniowie5[[#This Row],[miesiac]]=1,uczniowie5[[#This Row],[dzień]]&lt;=3)),"tak","nie")</f>
        <v>nie</v>
      </c>
    </row>
    <row r="95" spans="1:19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>uczniowie5[[#This Row],[Godzina zakończenia]]-uczniowie5[[#This Row],[Godzina rozpoczęcia]]</f>
        <v>7.2916666666666685E-2</v>
      </c>
      <c r="H95" s="3">
        <f>uczniowie5[[#This Row],[czas]]*24</f>
        <v>1.7500000000000004</v>
      </c>
      <c r="I95" s="9">
        <f>MONTH(uczniowie5[[#This Row],[Data]])</f>
        <v>11</v>
      </c>
      <c r="J95" s="9">
        <f>DAY(uczniowie5[[#This Row],[Data]])</f>
        <v>26</v>
      </c>
      <c r="K95">
        <f>uczniowie5[[#This Row],[Stawka za godzinę]]*uczniowie5[[#This Row],[cas trwania w h]]</f>
        <v>70.000000000000014</v>
      </c>
      <c r="L95">
        <f>WEEKDAY(uczniowie5[[#This Row],[Data]],2)</f>
        <v>3</v>
      </c>
      <c r="M95" s="6">
        <f>R94+uczniowie5[[#This Row],[koszt za zajęcia]]-uczniowie5[[#This Row],[koszty transport]]-uczniowie5[[#This Row],[koszty zakupy]]-uczniowie5[[#This Row],[koszt akademik]]</f>
        <v>1965.69</v>
      </c>
      <c r="N95" s="6">
        <f>IF(uczniowie5[[#This Row],[dzien]]&lt;L94,20,0)</f>
        <v>0</v>
      </c>
      <c r="O95" s="6">
        <f>IF(OR(AND(uczniowie5[[#This Row],[dzień]]=15,uczniowie5[[#This Row],[dzień]]&lt;&gt;J94),AND(uczniowie5[[#This Row],[dzień]]&gt;15,J94&lt;15)),600,0)</f>
        <v>0</v>
      </c>
      <c r="P95" s="6">
        <f>IF(AND(uczniowie5[[#This Row],[dzien]]=2,uczniowie5[[#This Row],[dzien]]&lt;&gt;L94),250,0)</f>
        <v>0</v>
      </c>
      <c r="Q95" s="6" t="b">
        <f>IF(OR(AND(uczniowie5[[#This Row],[dzien]]=4,uczniowie5[[#This Row],[dzien]]&lt;&gt;L94),AND(L94&lt;4,uczniowie5[[#This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5" s="6">
        <f>uczniowie5[[#This Row],[aktualne pieniadze]]-uczniowie5[[#This Row],[koszt za miasto]]</f>
        <v>1965.69</v>
      </c>
      <c r="S95" s="6" t="str">
        <f>IF(OR(AND(uczniowie5[[#This Row],[miesiac]]=12,uczniowie5[[#This Row],[dzień]]&gt;=20),AND(uczniowie5[[#This Row],[miesiac]]=1,uczniowie5[[#This Row],[dzień]]&lt;=3)),"tak","nie")</f>
        <v>nie</v>
      </c>
    </row>
    <row r="96" spans="1:19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>uczniowie5[[#This Row],[Godzina zakończenia]]-uczniowie5[[#This Row],[Godzina rozpoczęcia]]</f>
        <v>8.333333333333337E-2</v>
      </c>
      <c r="H96" s="3">
        <f>uczniowie5[[#This Row],[czas]]*24</f>
        <v>2.0000000000000009</v>
      </c>
      <c r="I96" s="9">
        <f>MONTH(uczniowie5[[#This Row],[Data]])</f>
        <v>11</v>
      </c>
      <c r="J96" s="9">
        <f>DAY(uczniowie5[[#This Row],[Data]])</f>
        <v>26</v>
      </c>
      <c r="K96">
        <f>uczniowie5[[#This Row],[Stawka za godzinę]]*uczniowie5[[#This Row],[cas trwania w h]]</f>
        <v>80.000000000000028</v>
      </c>
      <c r="L96">
        <f>WEEKDAY(uczniowie5[[#This Row],[Data]],2)</f>
        <v>3</v>
      </c>
      <c r="M96" s="6">
        <f>R95+uczniowie5[[#This Row],[koszt za zajęcia]]-uczniowie5[[#This Row],[koszty transport]]-uczniowie5[[#This Row],[koszty zakupy]]-uczniowie5[[#This Row],[koszt akademik]]</f>
        <v>2045.69</v>
      </c>
      <c r="N96" s="6">
        <f>IF(uczniowie5[[#This Row],[dzien]]&lt;L95,20,0)</f>
        <v>0</v>
      </c>
      <c r="O96" s="6">
        <f>IF(OR(AND(uczniowie5[[#This Row],[dzień]]=15,uczniowie5[[#This Row],[dzień]]&lt;&gt;J95),AND(uczniowie5[[#This Row],[dzień]]&gt;15,J95&lt;15)),600,0)</f>
        <v>0</v>
      </c>
      <c r="P96" s="6">
        <f>IF(AND(uczniowie5[[#This Row],[dzien]]=2,uczniowie5[[#This Row],[dzien]]&lt;&gt;L95),250,0)</f>
        <v>0</v>
      </c>
      <c r="Q96" s="6" t="b">
        <f>IF(OR(AND(uczniowie5[[#This Row],[dzien]]=4,uczniowie5[[#This Row],[dzien]]&lt;&gt;L95),AND(L95&lt;4,uczniowie5[[#This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6" s="6">
        <f>uczniowie5[[#This Row],[aktualne pieniadze]]-uczniowie5[[#This Row],[koszt za miasto]]</f>
        <v>2045.69</v>
      </c>
      <c r="S96" s="6" t="str">
        <f>IF(OR(AND(uczniowie5[[#This Row],[miesiac]]=12,uczniowie5[[#This Row],[dzień]]&gt;=20),AND(uczniowie5[[#This Row],[miesiac]]=1,uczniowie5[[#This Row],[dzień]]&lt;=3)),"tak","nie")</f>
        <v>nie</v>
      </c>
    </row>
    <row r="97" spans="1:19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>uczniowie5[[#This Row],[Godzina zakończenia]]-uczniowie5[[#This Row],[Godzina rozpoczęcia]]</f>
        <v>4.166666666666663E-2</v>
      </c>
      <c r="H97" s="3">
        <f>uczniowie5[[#This Row],[czas]]*24</f>
        <v>0.99999999999999911</v>
      </c>
      <c r="I97" s="9">
        <f>MONTH(uczniowie5[[#This Row],[Data]])</f>
        <v>11</v>
      </c>
      <c r="J97" s="9">
        <f>DAY(uczniowie5[[#This Row],[Data]])</f>
        <v>26</v>
      </c>
      <c r="K97">
        <f>uczniowie5[[#This Row],[Stawka za godzinę]]*uczniowie5[[#This Row],[cas trwania w h]]</f>
        <v>59.999999999999943</v>
      </c>
      <c r="L97">
        <f>WEEKDAY(uczniowie5[[#This Row],[Data]],2)</f>
        <v>3</v>
      </c>
      <c r="M97" s="6">
        <f>R96+uczniowie5[[#This Row],[koszt za zajęcia]]-uczniowie5[[#This Row],[koszty transport]]-uczniowie5[[#This Row],[koszty zakupy]]-uczniowie5[[#This Row],[koszt akademik]]</f>
        <v>2105.69</v>
      </c>
      <c r="N97" s="6">
        <f>IF(uczniowie5[[#This Row],[dzien]]&lt;L96,20,0)</f>
        <v>0</v>
      </c>
      <c r="O97" s="6">
        <f>IF(OR(AND(uczniowie5[[#This Row],[dzień]]=15,uczniowie5[[#This Row],[dzień]]&lt;&gt;J96),AND(uczniowie5[[#This Row],[dzień]]&gt;15,J96&lt;15)),600,0)</f>
        <v>0</v>
      </c>
      <c r="P97" s="6">
        <f>IF(AND(uczniowie5[[#This Row],[dzien]]=2,uczniowie5[[#This Row],[dzien]]&lt;&gt;L96),250,0)</f>
        <v>0</v>
      </c>
      <c r="Q97" s="6" t="b">
        <f>IF(OR(AND(uczniowie5[[#This Row],[dzien]]=4,uczniowie5[[#This Row],[dzien]]&lt;&gt;L96),AND(L96&lt;4,uczniowie5[[#This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7" s="6">
        <f>uczniowie5[[#This Row],[aktualne pieniadze]]-uczniowie5[[#This Row],[koszt za miasto]]</f>
        <v>2105.69</v>
      </c>
      <c r="S97" s="6" t="str">
        <f>IF(OR(AND(uczniowie5[[#This Row],[miesiac]]=12,uczniowie5[[#This Row],[dzień]]&gt;=20),AND(uczniowie5[[#This Row],[miesiac]]=1,uczniowie5[[#This Row],[dzień]]&lt;=3)),"tak","nie")</f>
        <v>nie</v>
      </c>
    </row>
    <row r="98" spans="1:19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>uczniowie5[[#This Row],[Godzina zakończenia]]-uczniowie5[[#This Row],[Godzina rozpoczęcia]]</f>
        <v>6.25E-2</v>
      </c>
      <c r="H98" s="3">
        <f>uczniowie5[[#This Row],[czas]]*24</f>
        <v>1.5</v>
      </c>
      <c r="I98" s="9">
        <f>MONTH(uczniowie5[[#This Row],[Data]])</f>
        <v>11</v>
      </c>
      <c r="J98" s="9">
        <f>DAY(uczniowie5[[#This Row],[Data]])</f>
        <v>28</v>
      </c>
      <c r="K98">
        <f>uczniowie5[[#This Row],[Stawka za godzinę]]*uczniowie5[[#This Row],[cas trwania w h]]</f>
        <v>90</v>
      </c>
      <c r="L98">
        <f>WEEKDAY(uczniowie5[[#This Row],[Data]],2)</f>
        <v>5</v>
      </c>
      <c r="M98" s="6">
        <f>R97+uczniowie5[[#This Row],[koszt za zajęcia]]-uczniowie5[[#This Row],[koszty transport]]-uczniowie5[[#This Row],[koszty zakupy]]-uczniowie5[[#This Row],[koszt akademik]]</f>
        <v>2195.69</v>
      </c>
      <c r="N98" s="6">
        <f>IF(uczniowie5[[#This Row],[dzien]]&lt;L97,20,0)</f>
        <v>0</v>
      </c>
      <c r="O98" s="6">
        <f>IF(OR(AND(uczniowie5[[#This Row],[dzień]]=15,uczniowie5[[#This Row],[dzień]]&lt;&gt;J97),AND(uczniowie5[[#This Row],[dzień]]&gt;15,J97&lt;15)),600,0)</f>
        <v>0</v>
      </c>
      <c r="P98" s="6">
        <f>IF(AND(uczniowie5[[#This Row],[dzien]]=2,uczniowie5[[#This Row],[dzien]]&lt;&gt;L97),250,0)</f>
        <v>0</v>
      </c>
      <c r="Q98" s="6">
        <f>IF(OR(AND(uczniowie5[[#This Row],[dzien]]=4,uczniowie5[[#This Row],[dzien]]&lt;&gt;L97),AND(L97&lt;4,uczniowie5[[#This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98" s="6">
        <f>uczniowie5[[#This Row],[aktualne pieniadze]]-uczniowie5[[#This Row],[koszt za miasto]]</f>
        <v>1795.69</v>
      </c>
      <c r="S98" s="6" t="str">
        <f>IF(OR(AND(uczniowie5[[#This Row],[miesiac]]=12,uczniowie5[[#This Row],[dzień]]&gt;=20),AND(uczniowie5[[#This Row],[miesiac]]=1,uczniowie5[[#This Row],[dzień]]&lt;=3)),"tak","nie")</f>
        <v>nie</v>
      </c>
    </row>
    <row r="99" spans="1:19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>uczniowie5[[#This Row],[Godzina zakończenia]]-uczniowie5[[#This Row],[Godzina rozpoczęcia]]</f>
        <v>5.2083333333333315E-2</v>
      </c>
      <c r="H99" s="3">
        <f>uczniowie5[[#This Row],[czas]]*24</f>
        <v>1.2499999999999996</v>
      </c>
      <c r="I99" s="9">
        <f>MONTH(uczniowie5[[#This Row],[Data]])</f>
        <v>11</v>
      </c>
      <c r="J99" s="9">
        <f>DAY(uczniowie5[[#This Row],[Data]])</f>
        <v>28</v>
      </c>
      <c r="K99">
        <f>uczniowie5[[#This Row],[Stawka za godzinę]]*uczniowie5[[#This Row],[cas trwania w h]]</f>
        <v>49.999999999999986</v>
      </c>
      <c r="L99">
        <f>WEEKDAY(uczniowie5[[#This Row],[Data]],2)</f>
        <v>5</v>
      </c>
      <c r="M99" s="6">
        <f>R98+uczniowie5[[#This Row],[koszt za zajęcia]]-uczniowie5[[#This Row],[koszty transport]]-uczniowie5[[#This Row],[koszty zakupy]]-uczniowie5[[#This Row],[koszt akademik]]</f>
        <v>1845.69</v>
      </c>
      <c r="N99" s="6">
        <f>IF(uczniowie5[[#This Row],[dzien]]&lt;L98,20,0)</f>
        <v>0</v>
      </c>
      <c r="O99" s="6">
        <f>IF(OR(AND(uczniowie5[[#This Row],[dzień]]=15,uczniowie5[[#This Row],[dzień]]&lt;&gt;J98),AND(uczniowie5[[#This Row],[dzień]]&gt;15,J98&lt;15)),600,0)</f>
        <v>0</v>
      </c>
      <c r="P99" s="6">
        <f>IF(AND(uczniowie5[[#This Row],[dzien]]=2,uczniowie5[[#This Row],[dzien]]&lt;&gt;L98),250,0)</f>
        <v>0</v>
      </c>
      <c r="Q99" s="6" t="b">
        <f>IF(OR(AND(uczniowie5[[#This Row],[dzien]]=4,uczniowie5[[#This Row],[dzien]]&lt;&gt;L98),AND(L98&lt;4,uczniowie5[[#This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99" s="6">
        <f>uczniowie5[[#This Row],[aktualne pieniadze]]-uczniowie5[[#This Row],[koszt za miasto]]</f>
        <v>1845.69</v>
      </c>
      <c r="S99" s="6" t="str">
        <f>IF(OR(AND(uczniowie5[[#This Row],[miesiac]]=12,uczniowie5[[#This Row],[dzień]]&gt;=20),AND(uczniowie5[[#This Row],[miesiac]]=1,uczniowie5[[#This Row],[dzień]]&lt;=3)),"tak","nie")</f>
        <v>nie</v>
      </c>
    </row>
    <row r="100" spans="1:19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>uczniowie5[[#This Row],[Godzina zakończenia]]-uczniowie5[[#This Row],[Godzina rozpoczęcia]]</f>
        <v>4.1666666666666685E-2</v>
      </c>
      <c r="H100" s="3">
        <f>uczniowie5[[#This Row],[czas]]*24</f>
        <v>1.0000000000000004</v>
      </c>
      <c r="I100" s="9">
        <f>MONTH(uczniowie5[[#This Row],[Data]])</f>
        <v>12</v>
      </c>
      <c r="J100" s="9">
        <f>DAY(uczniowie5[[#This Row],[Data]])</f>
        <v>2</v>
      </c>
      <c r="K100">
        <f>uczniowie5[[#This Row],[Stawka za godzinę]]*uczniowie5[[#This Row],[cas trwania w h]]</f>
        <v>50.000000000000021</v>
      </c>
      <c r="L100">
        <f>WEEKDAY(uczniowie5[[#This Row],[Data]],2)</f>
        <v>2</v>
      </c>
      <c r="M100" s="6">
        <f>R99+uczniowie5[[#This Row],[koszt za zajęcia]]-uczniowie5[[#This Row],[koszty transport]]-uczniowie5[[#This Row],[koszty zakupy]]-uczniowie5[[#This Row],[koszt akademik]]</f>
        <v>1625.69</v>
      </c>
      <c r="N100" s="6">
        <f>IF(uczniowie5[[#This Row],[dzien]]&lt;L99,20,0)</f>
        <v>20</v>
      </c>
      <c r="O100" s="6">
        <f>IF(OR(AND(uczniowie5[[#This Row],[dzień]]=15,uczniowie5[[#This Row],[dzień]]&lt;&gt;J99),AND(uczniowie5[[#This Row],[dzień]]&gt;15,J99&lt;15)),600,0)</f>
        <v>0</v>
      </c>
      <c r="P100" s="6">
        <f>IF(AND(uczniowie5[[#This Row],[dzien]]=2,uczniowie5[[#This Row],[dzien]]&lt;&gt;L99),250,0)</f>
        <v>250</v>
      </c>
      <c r="Q100" s="6" t="b">
        <f>IF(OR(AND(uczniowie5[[#This Row],[dzien]]=4,uczniowie5[[#This Row],[dzien]]&lt;&gt;L99),AND(L99&lt;4,uczniowie5[[#This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0" s="6">
        <f>uczniowie5[[#This Row],[aktualne pieniadze]]-uczniowie5[[#This Row],[koszt za miasto]]</f>
        <v>1625.69</v>
      </c>
      <c r="S100" s="6" t="str">
        <f>IF(OR(AND(uczniowie5[[#This Row],[miesiac]]=12,uczniowie5[[#This Row],[dzień]]&gt;=20),AND(uczniowie5[[#This Row],[miesiac]]=1,uczniowie5[[#This Row],[dzień]]&lt;=3)),"tak","nie")</f>
        <v>nie</v>
      </c>
    </row>
    <row r="101" spans="1:19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>uczniowie5[[#This Row],[Godzina zakończenia]]-uczniowie5[[#This Row],[Godzina rozpoczęcia]]</f>
        <v>4.1666666666666685E-2</v>
      </c>
      <c r="H101" s="3">
        <f>uczniowie5[[#This Row],[czas]]*24</f>
        <v>1.0000000000000004</v>
      </c>
      <c r="I101" s="9">
        <f>MONTH(uczniowie5[[#This Row],[Data]])</f>
        <v>12</v>
      </c>
      <c r="J101" s="9">
        <f>DAY(uczniowie5[[#This Row],[Data]])</f>
        <v>2</v>
      </c>
      <c r="K101">
        <f>uczniowie5[[#This Row],[Stawka za godzinę]]*uczniowie5[[#This Row],[cas trwania w h]]</f>
        <v>60.000000000000028</v>
      </c>
      <c r="L101">
        <f>WEEKDAY(uczniowie5[[#This Row],[Data]],2)</f>
        <v>2</v>
      </c>
      <c r="M101" s="6">
        <f>R100+uczniowie5[[#This Row],[koszt za zajęcia]]-uczniowie5[[#This Row],[koszty transport]]-uczniowie5[[#This Row],[koszty zakupy]]-uczniowie5[[#This Row],[koszt akademik]]</f>
        <v>1685.69</v>
      </c>
      <c r="N101" s="6">
        <f>IF(uczniowie5[[#This Row],[dzien]]&lt;L100,20,0)</f>
        <v>0</v>
      </c>
      <c r="O101" s="6">
        <f>IF(OR(AND(uczniowie5[[#This Row],[dzień]]=15,uczniowie5[[#This Row],[dzień]]&lt;&gt;J100),AND(uczniowie5[[#This Row],[dzień]]&gt;15,J100&lt;15)),600,0)</f>
        <v>0</v>
      </c>
      <c r="P101" s="6">
        <f>IF(AND(uczniowie5[[#This Row],[dzien]]=2,uczniowie5[[#This Row],[dzien]]&lt;&gt;L100),250,0)</f>
        <v>0</v>
      </c>
      <c r="Q101" s="6" t="b">
        <f>IF(OR(AND(uczniowie5[[#This Row],[dzien]]=4,uczniowie5[[#This Row],[dzien]]&lt;&gt;L100),AND(L100&lt;4,uczniowie5[[#This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1" s="6">
        <f>uczniowie5[[#This Row],[aktualne pieniadze]]-uczniowie5[[#This Row],[koszt za miasto]]</f>
        <v>1685.69</v>
      </c>
      <c r="S101" s="6" t="str">
        <f>IF(OR(AND(uczniowie5[[#This Row],[miesiac]]=12,uczniowie5[[#This Row],[dzień]]&gt;=20),AND(uczniowie5[[#This Row],[miesiac]]=1,uczniowie5[[#This Row],[dzień]]&lt;=3)),"tak","nie")</f>
        <v>nie</v>
      </c>
    </row>
    <row r="102" spans="1:19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>uczniowie5[[#This Row],[Godzina zakończenia]]-uczniowie5[[#This Row],[Godzina rozpoczęcia]]</f>
        <v>8.3333333333333315E-2</v>
      </c>
      <c r="H102" s="3">
        <f>uczniowie5[[#This Row],[czas]]*24</f>
        <v>1.9999999999999996</v>
      </c>
      <c r="I102" s="9">
        <f>MONTH(uczniowie5[[#This Row],[Data]])</f>
        <v>12</v>
      </c>
      <c r="J102" s="9">
        <f>DAY(uczniowie5[[#This Row],[Data]])</f>
        <v>2</v>
      </c>
      <c r="K102">
        <f>uczniowie5[[#This Row],[Stawka za godzinę]]*uczniowie5[[#This Row],[cas trwania w h]]</f>
        <v>119.99999999999997</v>
      </c>
      <c r="L102">
        <f>WEEKDAY(uczniowie5[[#This Row],[Data]],2)</f>
        <v>2</v>
      </c>
      <c r="M102" s="6">
        <f>R101+uczniowie5[[#This Row],[koszt za zajęcia]]-uczniowie5[[#This Row],[koszty transport]]-uczniowie5[[#This Row],[koszty zakupy]]-uczniowie5[[#This Row],[koszt akademik]]</f>
        <v>1805.69</v>
      </c>
      <c r="N102" s="6">
        <f>IF(uczniowie5[[#This Row],[dzien]]&lt;L101,20,0)</f>
        <v>0</v>
      </c>
      <c r="O102" s="6">
        <f>IF(OR(AND(uczniowie5[[#This Row],[dzień]]=15,uczniowie5[[#This Row],[dzień]]&lt;&gt;J101),AND(uczniowie5[[#This Row],[dzień]]&gt;15,J101&lt;15)),600,0)</f>
        <v>0</v>
      </c>
      <c r="P102" s="6">
        <f>IF(AND(uczniowie5[[#This Row],[dzien]]=2,uczniowie5[[#This Row],[dzien]]&lt;&gt;L101),250,0)</f>
        <v>0</v>
      </c>
      <c r="Q102" s="6" t="b">
        <f>IF(OR(AND(uczniowie5[[#This Row],[dzien]]=4,uczniowie5[[#This Row],[dzien]]&lt;&gt;L101),AND(L101&lt;4,uczniowie5[[#This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2" s="6">
        <f>uczniowie5[[#This Row],[aktualne pieniadze]]-uczniowie5[[#This Row],[koszt za miasto]]</f>
        <v>1805.69</v>
      </c>
      <c r="S102" s="6" t="str">
        <f>IF(OR(AND(uczniowie5[[#This Row],[miesiac]]=12,uczniowie5[[#This Row],[dzień]]&gt;=20),AND(uczniowie5[[#This Row],[miesiac]]=1,uczniowie5[[#This Row],[dzień]]&lt;=3)),"tak","nie")</f>
        <v>nie</v>
      </c>
    </row>
    <row r="103" spans="1:19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>uczniowie5[[#This Row],[Godzina zakończenia]]-uczniowie5[[#This Row],[Godzina rozpoczęcia]]</f>
        <v>7.2916666666666685E-2</v>
      </c>
      <c r="H103" s="3">
        <f>uczniowie5[[#This Row],[czas]]*24</f>
        <v>1.7500000000000004</v>
      </c>
      <c r="I103" s="9">
        <f>MONTH(uczniowie5[[#This Row],[Data]])</f>
        <v>12</v>
      </c>
      <c r="J103" s="9">
        <f>DAY(uczniowie5[[#This Row],[Data]])</f>
        <v>3</v>
      </c>
      <c r="K103">
        <f>uczniowie5[[#This Row],[Stawka za godzinę]]*uczniowie5[[#This Row],[cas trwania w h]]</f>
        <v>87.500000000000028</v>
      </c>
      <c r="L103">
        <f>WEEKDAY(uczniowie5[[#This Row],[Data]],2)</f>
        <v>3</v>
      </c>
      <c r="M103" s="6">
        <f>R102+uczniowie5[[#This Row],[koszt za zajęcia]]-uczniowie5[[#This Row],[koszty transport]]-uczniowie5[[#This Row],[koszty zakupy]]-uczniowie5[[#This Row],[koszt akademik]]</f>
        <v>1893.19</v>
      </c>
      <c r="N103" s="6">
        <f>IF(uczniowie5[[#This Row],[dzien]]&lt;L102,20,0)</f>
        <v>0</v>
      </c>
      <c r="O103" s="6">
        <f>IF(OR(AND(uczniowie5[[#This Row],[dzień]]=15,uczniowie5[[#This Row],[dzień]]&lt;&gt;J102),AND(uczniowie5[[#This Row],[dzień]]&gt;15,J102&lt;15)),600,0)</f>
        <v>0</v>
      </c>
      <c r="P103" s="6">
        <f>IF(AND(uczniowie5[[#This Row],[dzien]]=2,uczniowie5[[#This Row],[dzien]]&lt;&gt;L102),250,0)</f>
        <v>0</v>
      </c>
      <c r="Q103" s="6" t="b">
        <f>IF(OR(AND(uczniowie5[[#This Row],[dzien]]=4,uczniowie5[[#This Row],[dzien]]&lt;&gt;L102),AND(L102&lt;4,uczniowie5[[#This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3" s="6">
        <f>uczniowie5[[#This Row],[aktualne pieniadze]]-uczniowie5[[#This Row],[koszt za miasto]]</f>
        <v>1893.19</v>
      </c>
      <c r="S103" s="6" t="str">
        <f>IF(OR(AND(uczniowie5[[#This Row],[miesiac]]=12,uczniowie5[[#This Row],[dzień]]&gt;=20),AND(uczniowie5[[#This Row],[miesiac]]=1,uczniowie5[[#This Row],[dzień]]&lt;=3)),"tak","nie")</f>
        <v>nie</v>
      </c>
    </row>
    <row r="104" spans="1:19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>uczniowie5[[#This Row],[Godzina zakończenia]]-uczniowie5[[#This Row],[Godzina rozpoczęcia]]</f>
        <v>6.2499999999999944E-2</v>
      </c>
      <c r="H104" s="3">
        <f>uczniowie5[[#This Row],[czas]]*24</f>
        <v>1.4999999999999987</v>
      </c>
      <c r="I104" s="9">
        <f>MONTH(uczniowie5[[#This Row],[Data]])</f>
        <v>12</v>
      </c>
      <c r="J104" s="9">
        <f>DAY(uczniowie5[[#This Row],[Data]])</f>
        <v>3</v>
      </c>
      <c r="K104">
        <f>uczniowie5[[#This Row],[Stawka za godzinę]]*uczniowie5[[#This Row],[cas trwania w h]]</f>
        <v>59.999999999999943</v>
      </c>
      <c r="L104">
        <f>WEEKDAY(uczniowie5[[#This Row],[Data]],2)</f>
        <v>3</v>
      </c>
      <c r="M104" s="6">
        <f>R103+uczniowie5[[#This Row],[koszt za zajęcia]]-uczniowie5[[#This Row],[koszty transport]]-uczniowie5[[#This Row],[koszty zakupy]]-uczniowie5[[#This Row],[koszt akademik]]</f>
        <v>1953.19</v>
      </c>
      <c r="N104" s="6">
        <f>IF(uczniowie5[[#This Row],[dzien]]&lt;L103,20,0)</f>
        <v>0</v>
      </c>
      <c r="O104" s="6">
        <f>IF(OR(AND(uczniowie5[[#This Row],[dzień]]=15,uczniowie5[[#This Row],[dzień]]&lt;&gt;J103),AND(uczniowie5[[#This Row],[dzień]]&gt;15,J103&lt;15)),600,0)</f>
        <v>0</v>
      </c>
      <c r="P104" s="6">
        <f>IF(AND(uczniowie5[[#This Row],[dzien]]=2,uczniowie5[[#This Row],[dzien]]&lt;&gt;L103),250,0)</f>
        <v>0</v>
      </c>
      <c r="Q104" s="6" t="b">
        <f>IF(OR(AND(uczniowie5[[#This Row],[dzien]]=4,uczniowie5[[#This Row],[dzien]]&lt;&gt;L103),AND(L103&lt;4,uczniowie5[[#This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4" s="6">
        <f>uczniowie5[[#This Row],[aktualne pieniadze]]-uczniowie5[[#This Row],[koszt za miasto]]</f>
        <v>1953.19</v>
      </c>
      <c r="S104" s="6" t="str">
        <f>IF(OR(AND(uczniowie5[[#This Row],[miesiac]]=12,uczniowie5[[#This Row],[dzień]]&gt;=20),AND(uczniowie5[[#This Row],[miesiac]]=1,uczniowie5[[#This Row],[dzień]]&lt;=3)),"tak","nie")</f>
        <v>nie</v>
      </c>
    </row>
    <row r="105" spans="1:19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>uczniowie5[[#This Row],[Godzina zakończenia]]-uczniowie5[[#This Row],[Godzina rozpoczęcia]]</f>
        <v>4.1666666666666741E-2</v>
      </c>
      <c r="H105" s="3">
        <f>uczniowie5[[#This Row],[czas]]*24</f>
        <v>1.0000000000000018</v>
      </c>
      <c r="I105" s="9">
        <f>MONTH(uczniowie5[[#This Row],[Data]])</f>
        <v>12</v>
      </c>
      <c r="J105" s="9">
        <f>DAY(uczniowie5[[#This Row],[Data]])</f>
        <v>3</v>
      </c>
      <c r="K105">
        <f>uczniowie5[[#This Row],[Stawka za godzinę]]*uczniowie5[[#This Row],[cas trwania w h]]</f>
        <v>50.000000000000085</v>
      </c>
      <c r="L105">
        <f>WEEKDAY(uczniowie5[[#This Row],[Data]],2)</f>
        <v>3</v>
      </c>
      <c r="M105" s="6">
        <f>R104+uczniowie5[[#This Row],[koszt za zajęcia]]-uczniowie5[[#This Row],[koszty transport]]-uczniowie5[[#This Row],[koszty zakupy]]-uczniowie5[[#This Row],[koszt akademik]]</f>
        <v>2003.19</v>
      </c>
      <c r="N105" s="6">
        <f>IF(uczniowie5[[#This Row],[dzien]]&lt;L104,20,0)</f>
        <v>0</v>
      </c>
      <c r="O105" s="6">
        <f>IF(OR(AND(uczniowie5[[#This Row],[dzień]]=15,uczniowie5[[#This Row],[dzień]]&lt;&gt;J104),AND(uczniowie5[[#This Row],[dzień]]&gt;15,J104&lt;15)),600,0)</f>
        <v>0</v>
      </c>
      <c r="P105" s="6">
        <f>IF(AND(uczniowie5[[#This Row],[dzien]]=2,uczniowie5[[#This Row],[dzien]]&lt;&gt;L104),250,0)</f>
        <v>0</v>
      </c>
      <c r="Q105" s="6" t="b">
        <f>IF(OR(AND(uczniowie5[[#This Row],[dzien]]=4,uczniowie5[[#This Row],[dzien]]&lt;&gt;L104),AND(L104&lt;4,uczniowie5[[#This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5" s="6">
        <f>uczniowie5[[#This Row],[aktualne pieniadze]]-uczniowie5[[#This Row],[koszt za miasto]]</f>
        <v>2003.19</v>
      </c>
      <c r="S105" s="6" t="str">
        <f>IF(OR(AND(uczniowie5[[#This Row],[miesiac]]=12,uczniowie5[[#This Row],[dzień]]&gt;=20),AND(uczniowie5[[#This Row],[miesiac]]=1,uczniowie5[[#This Row],[dzień]]&lt;=3)),"tak","nie")</f>
        <v>nie</v>
      </c>
    </row>
    <row r="106" spans="1:19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>uczniowie5[[#This Row],[Godzina zakończenia]]-uczniowie5[[#This Row],[Godzina rozpoczęcia]]</f>
        <v>6.25E-2</v>
      </c>
      <c r="H106" s="3">
        <f>uczniowie5[[#This Row],[czas]]*24</f>
        <v>1.5</v>
      </c>
      <c r="I106" s="9">
        <f>MONTH(uczniowie5[[#This Row],[Data]])</f>
        <v>12</v>
      </c>
      <c r="J106" s="9">
        <f>DAY(uczniowie5[[#This Row],[Data]])</f>
        <v>3</v>
      </c>
      <c r="K106">
        <f>uczniowie5[[#This Row],[Stawka za godzinę]]*uczniowie5[[#This Row],[cas trwania w h]]</f>
        <v>75</v>
      </c>
      <c r="L106">
        <f>WEEKDAY(uczniowie5[[#This Row],[Data]],2)</f>
        <v>3</v>
      </c>
      <c r="M106" s="6">
        <f>R105+uczniowie5[[#This Row],[koszt za zajęcia]]-uczniowie5[[#This Row],[koszty transport]]-uczniowie5[[#This Row],[koszty zakupy]]-uczniowie5[[#This Row],[koszt akademik]]</f>
        <v>2078.19</v>
      </c>
      <c r="N106" s="6">
        <f>IF(uczniowie5[[#This Row],[dzien]]&lt;L105,20,0)</f>
        <v>0</v>
      </c>
      <c r="O106" s="6">
        <f>IF(OR(AND(uczniowie5[[#This Row],[dzień]]=15,uczniowie5[[#This Row],[dzień]]&lt;&gt;J105),AND(uczniowie5[[#This Row],[dzień]]&gt;15,J105&lt;15)),600,0)</f>
        <v>0</v>
      </c>
      <c r="P106" s="6">
        <f>IF(AND(uczniowie5[[#This Row],[dzien]]=2,uczniowie5[[#This Row],[dzien]]&lt;&gt;L105),250,0)</f>
        <v>0</v>
      </c>
      <c r="Q106" s="6" t="b">
        <f>IF(OR(AND(uczniowie5[[#This Row],[dzien]]=4,uczniowie5[[#This Row],[dzien]]&lt;&gt;L105),AND(L105&lt;4,uczniowie5[[#This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6" s="6">
        <f>uczniowie5[[#This Row],[aktualne pieniadze]]-uczniowie5[[#This Row],[koszt za miasto]]</f>
        <v>2078.19</v>
      </c>
      <c r="S106" s="6" t="str">
        <f>IF(OR(AND(uczniowie5[[#This Row],[miesiac]]=12,uczniowie5[[#This Row],[dzień]]&gt;=20),AND(uczniowie5[[#This Row],[miesiac]]=1,uczniowie5[[#This Row],[dzień]]&lt;=3)),"tak","nie")</f>
        <v>nie</v>
      </c>
    </row>
    <row r="107" spans="1:19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>uczniowie5[[#This Row],[Godzina zakończenia]]-uczniowie5[[#This Row],[Godzina rozpoczęcia]]</f>
        <v>4.166666666666663E-2</v>
      </c>
      <c r="H107" s="3">
        <f>uczniowie5[[#This Row],[czas]]*24</f>
        <v>0.99999999999999911</v>
      </c>
      <c r="I107" s="9">
        <f>MONTH(uczniowie5[[#This Row],[Data]])</f>
        <v>12</v>
      </c>
      <c r="J107" s="9">
        <f>DAY(uczniowie5[[#This Row],[Data]])</f>
        <v>3</v>
      </c>
      <c r="K107">
        <f>uczniowie5[[#This Row],[Stawka za godzinę]]*uczniowie5[[#This Row],[cas trwania w h]]</f>
        <v>39.999999999999964</v>
      </c>
      <c r="L107">
        <f>WEEKDAY(uczniowie5[[#This Row],[Data]],2)</f>
        <v>3</v>
      </c>
      <c r="M107" s="6">
        <f>R106+uczniowie5[[#This Row],[koszt za zajęcia]]-uczniowie5[[#This Row],[koszty transport]]-uczniowie5[[#This Row],[koszty zakupy]]-uczniowie5[[#This Row],[koszt akademik]]</f>
        <v>2118.19</v>
      </c>
      <c r="N107" s="6">
        <f>IF(uczniowie5[[#This Row],[dzien]]&lt;L106,20,0)</f>
        <v>0</v>
      </c>
      <c r="O107" s="6">
        <f>IF(OR(AND(uczniowie5[[#This Row],[dzień]]=15,uczniowie5[[#This Row],[dzień]]&lt;&gt;J106),AND(uczniowie5[[#This Row],[dzień]]&gt;15,J106&lt;15)),600,0)</f>
        <v>0</v>
      </c>
      <c r="P107" s="6">
        <f>IF(AND(uczniowie5[[#This Row],[dzien]]=2,uczniowie5[[#This Row],[dzien]]&lt;&gt;L106),250,0)</f>
        <v>0</v>
      </c>
      <c r="Q107" s="6" t="b">
        <f>IF(OR(AND(uczniowie5[[#This Row],[dzien]]=4,uczniowie5[[#This Row],[dzien]]&lt;&gt;L106),AND(L106&lt;4,uczniowie5[[#This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7" s="6">
        <f>uczniowie5[[#This Row],[aktualne pieniadze]]-uczniowie5[[#This Row],[koszt za miasto]]</f>
        <v>2118.19</v>
      </c>
      <c r="S107" s="6" t="str">
        <f>IF(OR(AND(uczniowie5[[#This Row],[miesiac]]=12,uczniowie5[[#This Row],[dzień]]&gt;=20),AND(uczniowie5[[#This Row],[miesiac]]=1,uczniowie5[[#This Row],[dzień]]&lt;=3)),"tak","nie")</f>
        <v>nie</v>
      </c>
    </row>
    <row r="108" spans="1:19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>uczniowie5[[#This Row],[Godzina zakończenia]]-uczniowie5[[#This Row],[Godzina rozpoczęcia]]</f>
        <v>7.2916666666666685E-2</v>
      </c>
      <c r="H108" s="3">
        <f>uczniowie5[[#This Row],[czas]]*24</f>
        <v>1.7500000000000004</v>
      </c>
      <c r="I108" s="9">
        <f>MONTH(uczniowie5[[#This Row],[Data]])</f>
        <v>12</v>
      </c>
      <c r="J108" s="9">
        <f>DAY(uczniowie5[[#This Row],[Data]])</f>
        <v>5</v>
      </c>
      <c r="K108">
        <f>uczniowie5[[#This Row],[Stawka za godzinę]]*uczniowie5[[#This Row],[cas trwania w h]]</f>
        <v>105.00000000000003</v>
      </c>
      <c r="L108">
        <f>WEEKDAY(uczniowie5[[#This Row],[Data]],2)</f>
        <v>5</v>
      </c>
      <c r="M108" s="6">
        <f>R107+uczniowie5[[#This Row],[koszt za zajęcia]]-uczniowie5[[#This Row],[koszty transport]]-uczniowie5[[#This Row],[koszty zakupy]]-uczniowie5[[#This Row],[koszt akademik]]</f>
        <v>2223.19</v>
      </c>
      <c r="N108" s="6">
        <f>IF(uczniowie5[[#This Row],[dzien]]&lt;L107,20,0)</f>
        <v>0</v>
      </c>
      <c r="O108" s="6">
        <f>IF(OR(AND(uczniowie5[[#This Row],[dzień]]=15,uczniowie5[[#This Row],[dzień]]&lt;&gt;J107),AND(uczniowie5[[#This Row],[dzień]]&gt;15,J107&lt;15)),600,0)</f>
        <v>0</v>
      </c>
      <c r="P108" s="6">
        <f>IF(AND(uczniowie5[[#This Row],[dzien]]=2,uczniowie5[[#This Row],[dzien]]&lt;&gt;L107),250,0)</f>
        <v>0</v>
      </c>
      <c r="Q108" s="6">
        <f>IF(OR(AND(uczniowie5[[#This Row],[dzien]]=4,uczniowie5[[#This Row],[dzien]]&lt;&gt;L107),AND(L107&lt;4,uczniowie5[[#This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108" s="6">
        <f>uczniowie5[[#This Row],[aktualne pieniadze]]-uczniowie5[[#This Row],[koszt za miasto]]</f>
        <v>1823.19</v>
      </c>
      <c r="S108" s="6" t="str">
        <f>IF(OR(AND(uczniowie5[[#This Row],[miesiac]]=12,uczniowie5[[#This Row],[dzień]]&gt;=20),AND(uczniowie5[[#This Row],[miesiac]]=1,uczniowie5[[#This Row],[dzień]]&lt;=3)),"tak","nie")</f>
        <v>nie</v>
      </c>
    </row>
    <row r="109" spans="1:19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>uczniowie5[[#This Row],[Godzina zakończenia]]-uczniowie5[[#This Row],[Godzina rozpoczęcia]]</f>
        <v>4.1666666666666685E-2</v>
      </c>
      <c r="H109" s="3">
        <f>uczniowie5[[#This Row],[czas]]*24</f>
        <v>1.0000000000000004</v>
      </c>
      <c r="I109" s="9">
        <f>MONTH(uczniowie5[[#This Row],[Data]])</f>
        <v>12</v>
      </c>
      <c r="J109" s="9">
        <f>DAY(uczniowie5[[#This Row],[Data]])</f>
        <v>5</v>
      </c>
      <c r="K109">
        <f>uczniowie5[[#This Row],[Stawka za godzinę]]*uczniowie5[[#This Row],[cas trwania w h]]</f>
        <v>40.000000000000014</v>
      </c>
      <c r="L109">
        <f>WEEKDAY(uczniowie5[[#This Row],[Data]],2)</f>
        <v>5</v>
      </c>
      <c r="M109" s="6">
        <f>R108+uczniowie5[[#This Row],[koszt za zajęcia]]-uczniowie5[[#This Row],[koszty transport]]-uczniowie5[[#This Row],[koszty zakupy]]-uczniowie5[[#This Row],[koszt akademik]]</f>
        <v>1863.19</v>
      </c>
      <c r="N109" s="6">
        <f>IF(uczniowie5[[#This Row],[dzien]]&lt;L108,20,0)</f>
        <v>0</v>
      </c>
      <c r="O109" s="6">
        <f>IF(OR(AND(uczniowie5[[#This Row],[dzień]]=15,uczniowie5[[#This Row],[dzień]]&lt;&gt;J108),AND(uczniowie5[[#This Row],[dzień]]&gt;15,J108&lt;15)),600,0)</f>
        <v>0</v>
      </c>
      <c r="P109" s="6">
        <f>IF(AND(uczniowie5[[#This Row],[dzien]]=2,uczniowie5[[#This Row],[dzien]]&lt;&gt;L108),250,0)</f>
        <v>0</v>
      </c>
      <c r="Q109" s="6" t="b">
        <f>IF(OR(AND(uczniowie5[[#This Row],[dzien]]=4,uczniowie5[[#This Row],[dzien]]&lt;&gt;L108),AND(L108&lt;4,uczniowie5[[#This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09" s="6">
        <f>uczniowie5[[#This Row],[aktualne pieniadze]]-uczniowie5[[#This Row],[koszt za miasto]]</f>
        <v>1863.19</v>
      </c>
      <c r="S109" s="6" t="str">
        <f>IF(OR(AND(uczniowie5[[#This Row],[miesiac]]=12,uczniowie5[[#This Row],[dzień]]&gt;=20),AND(uczniowie5[[#This Row],[miesiac]]=1,uczniowie5[[#This Row],[dzień]]&lt;=3)),"tak","nie")</f>
        <v>nie</v>
      </c>
    </row>
    <row r="110" spans="1:19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>uczniowie5[[#This Row],[Godzina zakończenia]]-uczniowie5[[#This Row],[Godzina rozpoczęcia]]</f>
        <v>6.25E-2</v>
      </c>
      <c r="H110" s="3">
        <f>uczniowie5[[#This Row],[czas]]*24</f>
        <v>1.5</v>
      </c>
      <c r="I110" s="9">
        <f>MONTH(uczniowie5[[#This Row],[Data]])</f>
        <v>12</v>
      </c>
      <c r="J110" s="9">
        <f>DAY(uczniowie5[[#This Row],[Data]])</f>
        <v>5</v>
      </c>
      <c r="K110">
        <f>uczniowie5[[#This Row],[Stawka za godzinę]]*uczniowie5[[#This Row],[cas trwania w h]]</f>
        <v>90</v>
      </c>
      <c r="L110">
        <f>WEEKDAY(uczniowie5[[#This Row],[Data]],2)</f>
        <v>5</v>
      </c>
      <c r="M110" s="6">
        <f>R109+uczniowie5[[#This Row],[koszt za zajęcia]]-uczniowie5[[#This Row],[koszty transport]]-uczniowie5[[#This Row],[koszty zakupy]]-uczniowie5[[#This Row],[koszt akademik]]</f>
        <v>1953.19</v>
      </c>
      <c r="N110" s="6">
        <f>IF(uczniowie5[[#This Row],[dzien]]&lt;L109,20,0)</f>
        <v>0</v>
      </c>
      <c r="O110" s="6">
        <f>IF(OR(AND(uczniowie5[[#This Row],[dzień]]=15,uczniowie5[[#This Row],[dzień]]&lt;&gt;J109),AND(uczniowie5[[#This Row],[dzień]]&gt;15,J109&lt;15)),600,0)</f>
        <v>0</v>
      </c>
      <c r="P110" s="6">
        <f>IF(AND(uczniowie5[[#This Row],[dzien]]=2,uczniowie5[[#This Row],[dzien]]&lt;&gt;L109),250,0)</f>
        <v>0</v>
      </c>
      <c r="Q110" s="6" t="b">
        <f>IF(OR(AND(uczniowie5[[#This Row],[dzien]]=4,uczniowie5[[#This Row],[dzien]]&lt;&gt;L109),AND(L109&lt;4,uczniowie5[[#This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0" s="6">
        <f>uczniowie5[[#This Row],[aktualne pieniadze]]-uczniowie5[[#This Row],[koszt za miasto]]</f>
        <v>1953.19</v>
      </c>
      <c r="S110" s="6" t="str">
        <f>IF(OR(AND(uczniowie5[[#This Row],[miesiac]]=12,uczniowie5[[#This Row],[dzień]]&gt;=20),AND(uczniowie5[[#This Row],[miesiac]]=1,uczniowie5[[#This Row],[dzień]]&lt;=3)),"tak","nie")</f>
        <v>nie</v>
      </c>
    </row>
    <row r="111" spans="1:19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>uczniowie5[[#This Row],[Godzina zakończenia]]-uczniowie5[[#This Row],[Godzina rozpoczęcia]]</f>
        <v>7.2916666666666685E-2</v>
      </c>
      <c r="H111" s="3">
        <f>uczniowie5[[#This Row],[czas]]*24</f>
        <v>1.7500000000000004</v>
      </c>
      <c r="I111" s="9">
        <f>MONTH(uczniowie5[[#This Row],[Data]])</f>
        <v>12</v>
      </c>
      <c r="J111" s="9">
        <f>DAY(uczniowie5[[#This Row],[Data]])</f>
        <v>8</v>
      </c>
      <c r="K111">
        <f>uczniowie5[[#This Row],[Stawka za godzinę]]*uczniowie5[[#This Row],[cas trwania w h]]</f>
        <v>105.00000000000003</v>
      </c>
      <c r="L111">
        <f>WEEKDAY(uczniowie5[[#This Row],[Data]],2)</f>
        <v>1</v>
      </c>
      <c r="M111" s="6">
        <f>R110+uczniowie5[[#This Row],[koszt za zajęcia]]-uczniowie5[[#This Row],[koszty transport]]-uczniowie5[[#This Row],[koszty zakupy]]-uczniowie5[[#This Row],[koszt akademik]]</f>
        <v>2038.19</v>
      </c>
      <c r="N111" s="6">
        <f>IF(uczniowie5[[#This Row],[dzien]]&lt;L110,20,0)</f>
        <v>20</v>
      </c>
      <c r="O111" s="6">
        <f>IF(OR(AND(uczniowie5[[#This Row],[dzień]]=15,uczniowie5[[#This Row],[dzień]]&lt;&gt;J110),AND(uczniowie5[[#This Row],[dzień]]&gt;15,J110&lt;15)),600,0)</f>
        <v>0</v>
      </c>
      <c r="P111" s="6">
        <f>IF(AND(uczniowie5[[#This Row],[dzien]]=2,uczniowie5[[#This Row],[dzien]]&lt;&gt;L110),250,0)</f>
        <v>0</v>
      </c>
      <c r="Q111" s="6" t="b">
        <f>IF(OR(AND(uczniowie5[[#This Row],[dzien]]=4,uczniowie5[[#This Row],[dzien]]&lt;&gt;L110),AND(L110&lt;4,uczniowie5[[#This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1" s="6">
        <f>uczniowie5[[#This Row],[aktualne pieniadze]]-uczniowie5[[#This Row],[koszt za miasto]]</f>
        <v>2038.19</v>
      </c>
      <c r="S111" s="6" t="str">
        <f>IF(OR(AND(uczniowie5[[#This Row],[miesiac]]=12,uczniowie5[[#This Row],[dzień]]&gt;=20),AND(uczniowie5[[#This Row],[miesiac]]=1,uczniowie5[[#This Row],[dzień]]&lt;=3)),"tak","nie")</f>
        <v>nie</v>
      </c>
    </row>
    <row r="112" spans="1:19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>uczniowie5[[#This Row],[Godzina zakończenia]]-uczniowie5[[#This Row],[Godzina rozpoczęcia]]</f>
        <v>7.291666666666663E-2</v>
      </c>
      <c r="H112" s="3">
        <f>uczniowie5[[#This Row],[czas]]*24</f>
        <v>1.7499999999999991</v>
      </c>
      <c r="I112" s="9">
        <f>MONTH(uczniowie5[[#This Row],[Data]])</f>
        <v>12</v>
      </c>
      <c r="J112" s="9">
        <f>DAY(uczniowie5[[#This Row],[Data]])</f>
        <v>8</v>
      </c>
      <c r="K112">
        <f>uczniowie5[[#This Row],[Stawka za godzinę]]*uczniowie5[[#This Row],[cas trwania w h]]</f>
        <v>69.999999999999972</v>
      </c>
      <c r="L112">
        <f>WEEKDAY(uczniowie5[[#This Row],[Data]],2)</f>
        <v>1</v>
      </c>
      <c r="M112" s="6">
        <f>R111+uczniowie5[[#This Row],[koszt za zajęcia]]-uczniowie5[[#This Row],[koszty transport]]-uczniowie5[[#This Row],[koszty zakupy]]-uczniowie5[[#This Row],[koszt akademik]]</f>
        <v>2108.19</v>
      </c>
      <c r="N112" s="6">
        <f>IF(uczniowie5[[#This Row],[dzien]]&lt;L111,20,0)</f>
        <v>0</v>
      </c>
      <c r="O112" s="6">
        <f>IF(OR(AND(uczniowie5[[#This Row],[dzień]]=15,uczniowie5[[#This Row],[dzień]]&lt;&gt;J111),AND(uczniowie5[[#This Row],[dzień]]&gt;15,J111&lt;15)),600,0)</f>
        <v>0</v>
      </c>
      <c r="P112" s="6">
        <f>IF(AND(uczniowie5[[#This Row],[dzien]]=2,uczniowie5[[#This Row],[dzien]]&lt;&gt;L111),250,0)</f>
        <v>0</v>
      </c>
      <c r="Q112" s="6" t="b">
        <f>IF(OR(AND(uczniowie5[[#This Row],[dzien]]=4,uczniowie5[[#This Row],[dzien]]&lt;&gt;L111),AND(L111&lt;4,uczniowie5[[#This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2" s="6">
        <f>uczniowie5[[#This Row],[aktualne pieniadze]]-uczniowie5[[#This Row],[koszt za miasto]]</f>
        <v>2108.19</v>
      </c>
      <c r="S112" s="6" t="str">
        <f>IF(OR(AND(uczniowie5[[#This Row],[miesiac]]=12,uczniowie5[[#This Row],[dzień]]&gt;=20),AND(uczniowie5[[#This Row],[miesiac]]=1,uczniowie5[[#This Row],[dzień]]&lt;=3)),"tak","nie")</f>
        <v>nie</v>
      </c>
    </row>
    <row r="113" spans="1:19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>uczniowie5[[#This Row],[Godzina zakończenia]]-uczniowie5[[#This Row],[Godzina rozpoczęcia]]</f>
        <v>5.2083333333333315E-2</v>
      </c>
      <c r="H113" s="3">
        <f>uczniowie5[[#This Row],[czas]]*24</f>
        <v>1.2499999999999996</v>
      </c>
      <c r="I113" s="9">
        <f>MONTH(uczniowie5[[#This Row],[Data]])</f>
        <v>12</v>
      </c>
      <c r="J113" s="9">
        <f>DAY(uczniowie5[[#This Row],[Data]])</f>
        <v>9</v>
      </c>
      <c r="K113">
        <f>uczniowie5[[#This Row],[Stawka za godzinę]]*uczniowie5[[#This Row],[cas trwania w h]]</f>
        <v>74.999999999999972</v>
      </c>
      <c r="L113">
        <f>WEEKDAY(uczniowie5[[#This Row],[Data]],2)</f>
        <v>2</v>
      </c>
      <c r="M113" s="6">
        <f>R112+uczniowie5[[#This Row],[koszt za zajęcia]]-uczniowie5[[#This Row],[koszty transport]]-uczniowie5[[#This Row],[koszty zakupy]]-uczniowie5[[#This Row],[koszt akademik]]</f>
        <v>1933.19</v>
      </c>
      <c r="N113" s="6">
        <f>IF(uczniowie5[[#This Row],[dzien]]&lt;L112,20,0)</f>
        <v>0</v>
      </c>
      <c r="O113" s="6">
        <f>IF(OR(AND(uczniowie5[[#This Row],[dzień]]=15,uczniowie5[[#This Row],[dzień]]&lt;&gt;J112),AND(uczniowie5[[#This Row],[dzień]]&gt;15,J112&lt;15)),600,0)</f>
        <v>0</v>
      </c>
      <c r="P113" s="6">
        <f>IF(AND(uczniowie5[[#This Row],[dzien]]=2,uczniowie5[[#This Row],[dzien]]&lt;&gt;L112),250,0)</f>
        <v>250</v>
      </c>
      <c r="Q113" s="6" t="b">
        <f>IF(OR(AND(uczniowie5[[#This Row],[dzien]]=4,uczniowie5[[#This Row],[dzien]]&lt;&gt;L112),AND(L112&lt;4,uczniowie5[[#This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3" s="6">
        <f>uczniowie5[[#This Row],[aktualne pieniadze]]-uczniowie5[[#This Row],[koszt za miasto]]</f>
        <v>1933.19</v>
      </c>
      <c r="S113" s="6" t="str">
        <f>IF(OR(AND(uczniowie5[[#This Row],[miesiac]]=12,uczniowie5[[#This Row],[dzień]]&gt;=20),AND(uczniowie5[[#This Row],[miesiac]]=1,uczniowie5[[#This Row],[dzień]]&lt;=3)),"tak","nie")</f>
        <v>nie</v>
      </c>
    </row>
    <row r="114" spans="1:19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>uczniowie5[[#This Row],[Godzina zakończenia]]-uczniowie5[[#This Row],[Godzina rozpoczęcia]]</f>
        <v>4.1666666666666685E-2</v>
      </c>
      <c r="H114" s="3">
        <f>uczniowie5[[#This Row],[czas]]*24</f>
        <v>1.0000000000000004</v>
      </c>
      <c r="I114" s="9">
        <f>MONTH(uczniowie5[[#This Row],[Data]])</f>
        <v>12</v>
      </c>
      <c r="J114" s="9">
        <f>DAY(uczniowie5[[#This Row],[Data]])</f>
        <v>9</v>
      </c>
      <c r="K114">
        <f>uczniowie5[[#This Row],[Stawka za godzinę]]*uczniowie5[[#This Row],[cas trwania w h]]</f>
        <v>50.000000000000021</v>
      </c>
      <c r="L114">
        <f>WEEKDAY(uczniowie5[[#This Row],[Data]],2)</f>
        <v>2</v>
      </c>
      <c r="M114" s="6">
        <f>R113+uczniowie5[[#This Row],[koszt za zajęcia]]-uczniowie5[[#This Row],[koszty transport]]-uczniowie5[[#This Row],[koszty zakupy]]-uczniowie5[[#This Row],[koszt akademik]]</f>
        <v>1983.19</v>
      </c>
      <c r="N114" s="6">
        <f>IF(uczniowie5[[#This Row],[dzien]]&lt;L113,20,0)</f>
        <v>0</v>
      </c>
      <c r="O114" s="6">
        <f>IF(OR(AND(uczniowie5[[#This Row],[dzień]]=15,uczniowie5[[#This Row],[dzień]]&lt;&gt;J113),AND(uczniowie5[[#This Row],[dzień]]&gt;15,J113&lt;15)),600,0)</f>
        <v>0</v>
      </c>
      <c r="P114" s="6">
        <f>IF(AND(uczniowie5[[#This Row],[dzien]]=2,uczniowie5[[#This Row],[dzien]]&lt;&gt;L113),250,0)</f>
        <v>0</v>
      </c>
      <c r="Q114" s="6" t="b">
        <f>IF(OR(AND(uczniowie5[[#This Row],[dzien]]=4,uczniowie5[[#This Row],[dzien]]&lt;&gt;L113),AND(L113&lt;4,uczniowie5[[#This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4" s="6">
        <f>uczniowie5[[#This Row],[aktualne pieniadze]]-uczniowie5[[#This Row],[koszt za miasto]]</f>
        <v>1983.19</v>
      </c>
      <c r="S114" s="6" t="str">
        <f>IF(OR(AND(uczniowie5[[#This Row],[miesiac]]=12,uczniowie5[[#This Row],[dzień]]&gt;=20),AND(uczniowie5[[#This Row],[miesiac]]=1,uczniowie5[[#This Row],[dzień]]&lt;=3)),"tak","nie")</f>
        <v>nie</v>
      </c>
    </row>
    <row r="115" spans="1:19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>uczniowie5[[#This Row],[Godzina zakończenia]]-uczniowie5[[#This Row],[Godzina rozpoczęcia]]</f>
        <v>6.25E-2</v>
      </c>
      <c r="H115" s="3">
        <f>uczniowie5[[#This Row],[czas]]*24</f>
        <v>1.5</v>
      </c>
      <c r="I115" s="9">
        <f>MONTH(uczniowie5[[#This Row],[Data]])</f>
        <v>12</v>
      </c>
      <c r="J115" s="9">
        <f>DAY(uczniowie5[[#This Row],[Data]])</f>
        <v>10</v>
      </c>
      <c r="K115">
        <f>uczniowie5[[#This Row],[Stawka za godzinę]]*uczniowie5[[#This Row],[cas trwania w h]]</f>
        <v>60</v>
      </c>
      <c r="L115">
        <f>WEEKDAY(uczniowie5[[#This Row],[Data]],2)</f>
        <v>3</v>
      </c>
      <c r="M115" s="6">
        <f>R114+uczniowie5[[#This Row],[koszt za zajęcia]]-uczniowie5[[#This Row],[koszty transport]]-uczniowie5[[#This Row],[koszty zakupy]]-uczniowie5[[#This Row],[koszt akademik]]</f>
        <v>2043.19</v>
      </c>
      <c r="N115" s="6">
        <f>IF(uczniowie5[[#This Row],[dzien]]&lt;L114,20,0)</f>
        <v>0</v>
      </c>
      <c r="O115" s="6">
        <f>IF(OR(AND(uczniowie5[[#This Row],[dzień]]=15,uczniowie5[[#This Row],[dzień]]&lt;&gt;J114),AND(uczniowie5[[#This Row],[dzień]]&gt;15,J114&lt;15)),600,0)</f>
        <v>0</v>
      </c>
      <c r="P115" s="6">
        <f>IF(AND(uczniowie5[[#This Row],[dzien]]=2,uczniowie5[[#This Row],[dzien]]&lt;&gt;L114),250,0)</f>
        <v>0</v>
      </c>
      <c r="Q115" s="6" t="b">
        <f>IF(OR(AND(uczniowie5[[#This Row],[dzien]]=4,uczniowie5[[#This Row],[dzien]]&lt;&gt;L114),AND(L114&lt;4,uczniowie5[[#This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5" s="6">
        <f>uczniowie5[[#This Row],[aktualne pieniadze]]-uczniowie5[[#This Row],[koszt za miasto]]</f>
        <v>2043.19</v>
      </c>
      <c r="S115" s="6" t="str">
        <f>IF(OR(AND(uczniowie5[[#This Row],[miesiac]]=12,uczniowie5[[#This Row],[dzień]]&gt;=20),AND(uczniowie5[[#This Row],[miesiac]]=1,uczniowie5[[#This Row],[dzień]]&lt;=3)),"tak","nie")</f>
        <v>nie</v>
      </c>
    </row>
    <row r="116" spans="1:19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>uczniowie5[[#This Row],[Godzina zakończenia]]-uczniowie5[[#This Row],[Godzina rozpoczęcia]]</f>
        <v>6.25E-2</v>
      </c>
      <c r="H116" s="3">
        <f>uczniowie5[[#This Row],[czas]]*24</f>
        <v>1.5</v>
      </c>
      <c r="I116" s="9">
        <f>MONTH(uczniowie5[[#This Row],[Data]])</f>
        <v>12</v>
      </c>
      <c r="J116" s="9">
        <f>DAY(uczniowie5[[#This Row],[Data]])</f>
        <v>10</v>
      </c>
      <c r="K116">
        <f>uczniowie5[[#This Row],[Stawka za godzinę]]*uczniowie5[[#This Row],[cas trwania w h]]</f>
        <v>90</v>
      </c>
      <c r="L116">
        <f>WEEKDAY(uczniowie5[[#This Row],[Data]],2)</f>
        <v>3</v>
      </c>
      <c r="M116" s="6">
        <f>R115+uczniowie5[[#This Row],[koszt za zajęcia]]-uczniowie5[[#This Row],[koszty transport]]-uczniowie5[[#This Row],[koszty zakupy]]-uczniowie5[[#This Row],[koszt akademik]]</f>
        <v>2133.19</v>
      </c>
      <c r="N116" s="6">
        <f>IF(uczniowie5[[#This Row],[dzien]]&lt;L115,20,0)</f>
        <v>0</v>
      </c>
      <c r="O116" s="6">
        <f>IF(OR(AND(uczniowie5[[#This Row],[dzień]]=15,uczniowie5[[#This Row],[dzień]]&lt;&gt;J115),AND(uczniowie5[[#This Row],[dzień]]&gt;15,J115&lt;15)),600,0)</f>
        <v>0</v>
      </c>
      <c r="P116" s="6">
        <f>IF(AND(uczniowie5[[#This Row],[dzien]]=2,uczniowie5[[#This Row],[dzien]]&lt;&gt;L115),250,0)</f>
        <v>0</v>
      </c>
      <c r="Q116" s="6" t="b">
        <f>IF(OR(AND(uczniowie5[[#This Row],[dzien]]=4,uczniowie5[[#This Row],[dzien]]&lt;&gt;L115),AND(L115&lt;4,uczniowie5[[#This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6" s="6">
        <f>uczniowie5[[#This Row],[aktualne pieniadze]]-uczniowie5[[#This Row],[koszt za miasto]]</f>
        <v>2133.19</v>
      </c>
      <c r="S116" s="6" t="str">
        <f>IF(OR(AND(uczniowie5[[#This Row],[miesiac]]=12,uczniowie5[[#This Row],[dzień]]&gt;=20),AND(uczniowie5[[#This Row],[miesiac]]=1,uczniowie5[[#This Row],[dzień]]&lt;=3)),"tak","nie")</f>
        <v>nie</v>
      </c>
    </row>
    <row r="117" spans="1:19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>uczniowie5[[#This Row],[Godzina zakończenia]]-uczniowie5[[#This Row],[Godzina rozpoczęcia]]</f>
        <v>5.208333333333337E-2</v>
      </c>
      <c r="H117" s="3">
        <f>uczniowie5[[#This Row],[czas]]*24</f>
        <v>1.2500000000000009</v>
      </c>
      <c r="I117" s="9">
        <f>MONTH(uczniowie5[[#This Row],[Data]])</f>
        <v>12</v>
      </c>
      <c r="J117" s="9">
        <f>DAY(uczniowie5[[#This Row],[Data]])</f>
        <v>10</v>
      </c>
      <c r="K117">
        <f>uczniowie5[[#This Row],[Stawka za godzinę]]*uczniowie5[[#This Row],[cas trwania w h]]</f>
        <v>75.000000000000057</v>
      </c>
      <c r="L117">
        <f>WEEKDAY(uczniowie5[[#This Row],[Data]],2)</f>
        <v>3</v>
      </c>
      <c r="M117" s="6">
        <f>R116+uczniowie5[[#This Row],[koszt za zajęcia]]-uczniowie5[[#This Row],[koszty transport]]-uczniowie5[[#This Row],[koszty zakupy]]-uczniowie5[[#This Row],[koszt akademik]]</f>
        <v>2208.19</v>
      </c>
      <c r="N117" s="6">
        <f>IF(uczniowie5[[#This Row],[dzien]]&lt;L116,20,0)</f>
        <v>0</v>
      </c>
      <c r="O117" s="6">
        <f>IF(OR(AND(uczniowie5[[#This Row],[dzień]]=15,uczniowie5[[#This Row],[dzień]]&lt;&gt;J116),AND(uczniowie5[[#This Row],[dzień]]&gt;15,J116&lt;15)),600,0)</f>
        <v>0</v>
      </c>
      <c r="P117" s="6">
        <f>IF(AND(uczniowie5[[#This Row],[dzien]]=2,uczniowie5[[#This Row],[dzien]]&lt;&gt;L116),250,0)</f>
        <v>0</v>
      </c>
      <c r="Q117" s="6" t="b">
        <f>IF(OR(AND(uczniowie5[[#This Row],[dzien]]=4,uczniowie5[[#This Row],[dzien]]&lt;&gt;L116),AND(L116&lt;4,uczniowie5[[#This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7" s="6">
        <f>uczniowie5[[#This Row],[aktualne pieniadze]]-uczniowie5[[#This Row],[koszt za miasto]]</f>
        <v>2208.19</v>
      </c>
      <c r="S117" s="6" t="str">
        <f>IF(OR(AND(uczniowie5[[#This Row],[miesiac]]=12,uczniowie5[[#This Row],[dzień]]&gt;=20),AND(uczniowie5[[#This Row],[miesiac]]=1,uczniowie5[[#This Row],[dzień]]&lt;=3)),"tak","nie")</f>
        <v>nie</v>
      </c>
    </row>
    <row r="118" spans="1:19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>uczniowie5[[#This Row],[Godzina zakończenia]]-uczniowie5[[#This Row],[Godzina rozpoczęcia]]</f>
        <v>4.166666666666663E-2</v>
      </c>
      <c r="H118" s="3">
        <f>uczniowie5[[#This Row],[czas]]*24</f>
        <v>0.99999999999999911</v>
      </c>
      <c r="I118" s="9">
        <f>MONTH(uczniowie5[[#This Row],[Data]])</f>
        <v>12</v>
      </c>
      <c r="J118" s="9">
        <f>DAY(uczniowie5[[#This Row],[Data]])</f>
        <v>10</v>
      </c>
      <c r="K118">
        <f>uczniowie5[[#This Row],[Stawka za godzinę]]*uczniowie5[[#This Row],[cas trwania w h]]</f>
        <v>59.999999999999943</v>
      </c>
      <c r="L118">
        <f>WEEKDAY(uczniowie5[[#This Row],[Data]],2)</f>
        <v>3</v>
      </c>
      <c r="M118" s="6">
        <f>R117+uczniowie5[[#This Row],[koszt za zajęcia]]-uczniowie5[[#This Row],[koszty transport]]-uczniowie5[[#This Row],[koszty zakupy]]-uczniowie5[[#This Row],[koszt akademik]]</f>
        <v>2268.19</v>
      </c>
      <c r="N118" s="6">
        <f>IF(uczniowie5[[#This Row],[dzien]]&lt;L117,20,0)</f>
        <v>0</v>
      </c>
      <c r="O118" s="6">
        <f>IF(OR(AND(uczniowie5[[#This Row],[dzień]]=15,uczniowie5[[#This Row],[dzień]]&lt;&gt;J117),AND(uczniowie5[[#This Row],[dzień]]&gt;15,J117&lt;15)),600,0)</f>
        <v>0</v>
      </c>
      <c r="P118" s="6">
        <f>IF(AND(uczniowie5[[#This Row],[dzien]]=2,uczniowie5[[#This Row],[dzien]]&lt;&gt;L117),250,0)</f>
        <v>0</v>
      </c>
      <c r="Q118" s="6" t="b">
        <f>IF(OR(AND(uczniowie5[[#This Row],[dzien]]=4,uczniowie5[[#This Row],[dzien]]&lt;&gt;L117),AND(L117&lt;4,uczniowie5[[#This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8" s="6">
        <f>uczniowie5[[#This Row],[aktualne pieniadze]]-uczniowie5[[#This Row],[koszt za miasto]]</f>
        <v>2268.19</v>
      </c>
      <c r="S118" s="6" t="str">
        <f>IF(OR(AND(uczniowie5[[#This Row],[miesiac]]=12,uczniowie5[[#This Row],[dzień]]&gt;=20),AND(uczniowie5[[#This Row],[miesiac]]=1,uczniowie5[[#This Row],[dzień]]&lt;=3)),"tak","nie")</f>
        <v>nie</v>
      </c>
    </row>
    <row r="119" spans="1:19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>uczniowie5[[#This Row],[Godzina zakończenia]]-uczniowie5[[#This Row],[Godzina rozpoczęcia]]</f>
        <v>6.25E-2</v>
      </c>
      <c r="H119" s="3">
        <f>uczniowie5[[#This Row],[czas]]*24</f>
        <v>1.5</v>
      </c>
      <c r="I119" s="9">
        <f>MONTH(uczniowie5[[#This Row],[Data]])</f>
        <v>12</v>
      </c>
      <c r="J119" s="9">
        <f>DAY(uczniowie5[[#This Row],[Data]])</f>
        <v>10</v>
      </c>
      <c r="K119">
        <f>uczniowie5[[#This Row],[Stawka za godzinę]]*uczniowie5[[#This Row],[cas trwania w h]]</f>
        <v>60</v>
      </c>
      <c r="L119">
        <f>WEEKDAY(uczniowie5[[#This Row],[Data]],2)</f>
        <v>3</v>
      </c>
      <c r="M119" s="6">
        <f>R118+uczniowie5[[#This Row],[koszt za zajęcia]]-uczniowie5[[#This Row],[koszty transport]]-uczniowie5[[#This Row],[koszty zakupy]]-uczniowie5[[#This Row],[koszt akademik]]</f>
        <v>2328.19</v>
      </c>
      <c r="N119" s="6">
        <f>IF(uczniowie5[[#This Row],[dzien]]&lt;L118,20,0)</f>
        <v>0</v>
      </c>
      <c r="O119" s="6">
        <f>IF(OR(AND(uczniowie5[[#This Row],[dzień]]=15,uczniowie5[[#This Row],[dzień]]&lt;&gt;J118),AND(uczniowie5[[#This Row],[dzień]]&gt;15,J118&lt;15)),600,0)</f>
        <v>0</v>
      </c>
      <c r="P119" s="6">
        <f>IF(AND(uczniowie5[[#This Row],[dzien]]=2,uczniowie5[[#This Row],[dzien]]&lt;&gt;L118),250,0)</f>
        <v>0</v>
      </c>
      <c r="Q119" s="6" t="b">
        <f>IF(OR(AND(uczniowie5[[#This Row],[dzien]]=4,uczniowie5[[#This Row],[dzien]]&lt;&gt;L118),AND(L118&lt;4,uczniowie5[[#This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19" s="6">
        <f>uczniowie5[[#This Row],[aktualne pieniadze]]-uczniowie5[[#This Row],[koszt za miasto]]</f>
        <v>2328.19</v>
      </c>
      <c r="S119" s="6" t="str">
        <f>IF(OR(AND(uczniowie5[[#This Row],[miesiac]]=12,uczniowie5[[#This Row],[dzień]]&gt;=20),AND(uczniowie5[[#This Row],[miesiac]]=1,uczniowie5[[#This Row],[dzień]]&lt;=3)),"tak","nie")</f>
        <v>nie</v>
      </c>
    </row>
    <row r="120" spans="1:19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>uczniowie5[[#This Row],[Godzina zakończenia]]-uczniowie5[[#This Row],[Godzina rozpoczęcia]]</f>
        <v>5.2083333333333315E-2</v>
      </c>
      <c r="H120" s="3">
        <f>uczniowie5[[#This Row],[czas]]*24</f>
        <v>1.2499999999999996</v>
      </c>
      <c r="I120" s="9">
        <f>MONTH(uczniowie5[[#This Row],[Data]])</f>
        <v>12</v>
      </c>
      <c r="J120" s="9">
        <f>DAY(uczniowie5[[#This Row],[Data]])</f>
        <v>11</v>
      </c>
      <c r="K120">
        <f>uczniowie5[[#This Row],[Stawka za godzinę]]*uczniowie5[[#This Row],[cas trwania w h]]</f>
        <v>49.999999999999986</v>
      </c>
      <c r="L120">
        <f>WEEKDAY(uczniowie5[[#This Row],[Data]],2)</f>
        <v>4</v>
      </c>
      <c r="M120" s="6">
        <f>R119+uczniowie5[[#This Row],[koszt za zajęcia]]-uczniowie5[[#This Row],[koszty transport]]-uczniowie5[[#This Row],[koszty zakupy]]-uczniowie5[[#This Row],[koszt akademik]]</f>
        <v>2378.19</v>
      </c>
      <c r="N120" s="6">
        <f>IF(uczniowie5[[#This Row],[dzien]]&lt;L119,20,0)</f>
        <v>0</v>
      </c>
      <c r="O120" s="6">
        <f>IF(OR(AND(uczniowie5[[#This Row],[dzień]]=15,uczniowie5[[#This Row],[dzień]]&lt;&gt;J119),AND(uczniowie5[[#This Row],[dzień]]&gt;15,J119&lt;15)),600,0)</f>
        <v>0</v>
      </c>
      <c r="P120" s="6">
        <f>IF(AND(uczniowie5[[#This Row],[dzien]]=2,uczniowie5[[#This Row],[dzien]]&lt;&gt;L119),250,0)</f>
        <v>0</v>
      </c>
      <c r="Q120" s="6">
        <f>IF(OR(AND(uczniowie5[[#This Row],[dzien]]=4,uczniowie5[[#This Row],[dzien]]&lt;&gt;L119),AND(L119&lt;4,uczniowie5[[#This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120" s="6">
        <f>uczniowie5[[#This Row],[aktualne pieniadze]]-uczniowie5[[#This Row],[koszt za miasto]]</f>
        <v>1978.19</v>
      </c>
      <c r="S120" s="6" t="str">
        <f>IF(OR(AND(uczniowie5[[#This Row],[miesiac]]=12,uczniowie5[[#This Row],[dzień]]&gt;=20),AND(uczniowie5[[#This Row],[miesiac]]=1,uczniowie5[[#This Row],[dzień]]&lt;=3)),"tak","nie")</f>
        <v>nie</v>
      </c>
    </row>
    <row r="121" spans="1:19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>uczniowie5[[#This Row],[Godzina zakończenia]]-uczniowie5[[#This Row],[Godzina rozpoczęcia]]</f>
        <v>5.2083333333333315E-2</v>
      </c>
      <c r="H121" s="3">
        <f>uczniowie5[[#This Row],[czas]]*24</f>
        <v>1.2499999999999996</v>
      </c>
      <c r="I121" s="9">
        <f>MONTH(uczniowie5[[#This Row],[Data]])</f>
        <v>12</v>
      </c>
      <c r="J121" s="9">
        <f>DAY(uczniowie5[[#This Row],[Data]])</f>
        <v>11</v>
      </c>
      <c r="K121">
        <f>uczniowie5[[#This Row],[Stawka za godzinę]]*uczniowie5[[#This Row],[cas trwania w h]]</f>
        <v>74.999999999999972</v>
      </c>
      <c r="L121">
        <f>WEEKDAY(uczniowie5[[#This Row],[Data]],2)</f>
        <v>4</v>
      </c>
      <c r="M121" s="6">
        <f>R120+uczniowie5[[#This Row],[koszt za zajęcia]]-uczniowie5[[#This Row],[koszty transport]]-uczniowie5[[#This Row],[koszty zakupy]]-uczniowie5[[#This Row],[koszt akademik]]</f>
        <v>2053.19</v>
      </c>
      <c r="N121" s="6">
        <f>IF(uczniowie5[[#This Row],[dzien]]&lt;L120,20,0)</f>
        <v>0</v>
      </c>
      <c r="O121" s="6">
        <f>IF(OR(AND(uczniowie5[[#This Row],[dzień]]=15,uczniowie5[[#This Row],[dzień]]&lt;&gt;J120),AND(uczniowie5[[#This Row],[dzień]]&gt;15,J120&lt;15)),600,0)</f>
        <v>0</v>
      </c>
      <c r="P121" s="6">
        <f>IF(AND(uczniowie5[[#This Row],[dzien]]=2,uczniowie5[[#This Row],[dzien]]&lt;&gt;L120),250,0)</f>
        <v>0</v>
      </c>
      <c r="Q121" s="6" t="b">
        <f>IF(OR(AND(uczniowie5[[#This Row],[dzien]]=4,uczniowie5[[#This Row],[dzien]]&lt;&gt;L120),AND(L120&lt;4,uczniowie5[[#This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1" s="6">
        <f>uczniowie5[[#This Row],[aktualne pieniadze]]-uczniowie5[[#This Row],[koszt za miasto]]</f>
        <v>2053.19</v>
      </c>
      <c r="S121" s="6" t="str">
        <f>IF(OR(AND(uczniowie5[[#This Row],[miesiac]]=12,uczniowie5[[#This Row],[dzień]]&gt;=20),AND(uczniowie5[[#This Row],[miesiac]]=1,uczniowie5[[#This Row],[dzień]]&lt;=3)),"tak","nie")</f>
        <v>nie</v>
      </c>
    </row>
    <row r="122" spans="1:19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>uczniowie5[[#This Row],[Godzina zakończenia]]-uczniowie5[[#This Row],[Godzina rozpoczęcia]]</f>
        <v>5.2083333333333315E-2</v>
      </c>
      <c r="H122" s="3">
        <f>uczniowie5[[#This Row],[czas]]*24</f>
        <v>1.2499999999999996</v>
      </c>
      <c r="I122" s="9">
        <f>MONTH(uczniowie5[[#This Row],[Data]])</f>
        <v>12</v>
      </c>
      <c r="J122" s="9">
        <f>DAY(uczniowie5[[#This Row],[Data]])</f>
        <v>12</v>
      </c>
      <c r="K122">
        <f>uczniowie5[[#This Row],[Stawka za godzinę]]*uczniowie5[[#This Row],[cas trwania w h]]</f>
        <v>49.999999999999986</v>
      </c>
      <c r="L122">
        <f>WEEKDAY(uczniowie5[[#This Row],[Data]],2)</f>
        <v>5</v>
      </c>
      <c r="M122" s="6">
        <f>R121+uczniowie5[[#This Row],[koszt za zajęcia]]-uczniowie5[[#This Row],[koszty transport]]-uczniowie5[[#This Row],[koszty zakupy]]-uczniowie5[[#This Row],[koszt akademik]]</f>
        <v>2103.19</v>
      </c>
      <c r="N122" s="6">
        <f>IF(uczniowie5[[#This Row],[dzien]]&lt;L121,20,0)</f>
        <v>0</v>
      </c>
      <c r="O122" s="6">
        <f>IF(OR(AND(uczniowie5[[#This Row],[dzień]]=15,uczniowie5[[#This Row],[dzień]]&lt;&gt;J121),AND(uczniowie5[[#This Row],[dzień]]&gt;15,J121&lt;15)),600,0)</f>
        <v>0</v>
      </c>
      <c r="P122" s="6">
        <f>IF(AND(uczniowie5[[#This Row],[dzien]]=2,uczniowie5[[#This Row],[dzien]]&lt;&gt;L121),250,0)</f>
        <v>0</v>
      </c>
      <c r="Q122" s="6" t="b">
        <f>IF(OR(AND(uczniowie5[[#This Row],[dzien]]=4,uczniowie5[[#This Row],[dzien]]&lt;&gt;L121),AND(L121&lt;4,uczniowie5[[#This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2" s="6">
        <f>uczniowie5[[#This Row],[aktualne pieniadze]]-uczniowie5[[#This Row],[koszt za miasto]]</f>
        <v>2103.19</v>
      </c>
      <c r="S122" s="6" t="str">
        <f>IF(OR(AND(uczniowie5[[#This Row],[miesiac]]=12,uczniowie5[[#This Row],[dzień]]&gt;=20),AND(uczniowie5[[#This Row],[miesiac]]=1,uczniowie5[[#This Row],[dzień]]&lt;=3)),"tak","nie")</f>
        <v>nie</v>
      </c>
    </row>
    <row r="123" spans="1:19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>uczniowie5[[#This Row],[Godzina zakończenia]]-uczniowie5[[#This Row],[Godzina rozpoczęcia]]</f>
        <v>4.1666666666666685E-2</v>
      </c>
      <c r="H123" s="3">
        <f>uczniowie5[[#This Row],[czas]]*24</f>
        <v>1.0000000000000004</v>
      </c>
      <c r="I123" s="9">
        <f>MONTH(uczniowie5[[#This Row],[Data]])</f>
        <v>12</v>
      </c>
      <c r="J123" s="9">
        <f>DAY(uczniowie5[[#This Row],[Data]])</f>
        <v>12</v>
      </c>
      <c r="K123">
        <f>uczniowie5[[#This Row],[Stawka za godzinę]]*uczniowie5[[#This Row],[cas trwania w h]]</f>
        <v>60.000000000000028</v>
      </c>
      <c r="L123">
        <f>WEEKDAY(uczniowie5[[#This Row],[Data]],2)</f>
        <v>5</v>
      </c>
      <c r="M123" s="6">
        <f>R122+uczniowie5[[#This Row],[koszt za zajęcia]]-uczniowie5[[#This Row],[koszty transport]]-uczniowie5[[#This Row],[koszty zakupy]]-uczniowie5[[#This Row],[koszt akademik]]</f>
        <v>2163.19</v>
      </c>
      <c r="N123" s="6">
        <f>IF(uczniowie5[[#This Row],[dzien]]&lt;L122,20,0)</f>
        <v>0</v>
      </c>
      <c r="O123" s="6">
        <f>IF(OR(AND(uczniowie5[[#This Row],[dzień]]=15,uczniowie5[[#This Row],[dzień]]&lt;&gt;J122),AND(uczniowie5[[#This Row],[dzień]]&gt;15,J122&lt;15)),600,0)</f>
        <v>0</v>
      </c>
      <c r="P123" s="6">
        <f>IF(AND(uczniowie5[[#This Row],[dzien]]=2,uczniowie5[[#This Row],[dzien]]&lt;&gt;L122),250,0)</f>
        <v>0</v>
      </c>
      <c r="Q123" s="6" t="b">
        <f>IF(OR(AND(uczniowie5[[#This Row],[dzien]]=4,uczniowie5[[#This Row],[dzien]]&lt;&gt;L122),AND(L122&lt;4,uczniowie5[[#This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3" s="6">
        <f>uczniowie5[[#This Row],[aktualne pieniadze]]-uczniowie5[[#This Row],[koszt za miasto]]</f>
        <v>2163.19</v>
      </c>
      <c r="S123" s="6" t="str">
        <f>IF(OR(AND(uczniowie5[[#This Row],[miesiac]]=12,uczniowie5[[#This Row],[dzień]]&gt;=20),AND(uczniowie5[[#This Row],[miesiac]]=1,uczniowie5[[#This Row],[dzień]]&lt;=3)),"tak","nie")</f>
        <v>nie</v>
      </c>
    </row>
    <row r="124" spans="1:19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>uczniowie5[[#This Row],[Godzina zakończenia]]-uczniowie5[[#This Row],[Godzina rozpoczęcia]]</f>
        <v>7.2916666666666685E-2</v>
      </c>
      <c r="H124" s="3">
        <f>uczniowie5[[#This Row],[czas]]*24</f>
        <v>1.7500000000000004</v>
      </c>
      <c r="I124" s="9">
        <f>MONTH(uczniowie5[[#This Row],[Data]])</f>
        <v>12</v>
      </c>
      <c r="J124" s="9">
        <f>DAY(uczniowie5[[#This Row],[Data]])</f>
        <v>12</v>
      </c>
      <c r="K124">
        <f>uczniowie5[[#This Row],[Stawka za godzinę]]*uczniowie5[[#This Row],[cas trwania w h]]</f>
        <v>105.00000000000003</v>
      </c>
      <c r="L124">
        <f>WEEKDAY(uczniowie5[[#This Row],[Data]],2)</f>
        <v>5</v>
      </c>
      <c r="M124" s="6">
        <f>R123+uczniowie5[[#This Row],[koszt za zajęcia]]-uczniowie5[[#This Row],[koszty transport]]-uczniowie5[[#This Row],[koszty zakupy]]-uczniowie5[[#This Row],[koszt akademik]]</f>
        <v>2268.19</v>
      </c>
      <c r="N124" s="6">
        <f>IF(uczniowie5[[#This Row],[dzien]]&lt;L123,20,0)</f>
        <v>0</v>
      </c>
      <c r="O124" s="6">
        <f>IF(OR(AND(uczniowie5[[#This Row],[dzień]]=15,uczniowie5[[#This Row],[dzień]]&lt;&gt;J123),AND(uczniowie5[[#This Row],[dzień]]&gt;15,J123&lt;15)),600,0)</f>
        <v>0</v>
      </c>
      <c r="P124" s="6">
        <f>IF(AND(uczniowie5[[#This Row],[dzien]]=2,uczniowie5[[#This Row],[dzien]]&lt;&gt;L123),250,0)</f>
        <v>0</v>
      </c>
      <c r="Q124" s="6" t="b">
        <f>IF(OR(AND(uczniowie5[[#This Row],[dzien]]=4,uczniowie5[[#This Row],[dzien]]&lt;&gt;L123),AND(L123&lt;4,uczniowie5[[#This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4" s="6">
        <f>uczniowie5[[#This Row],[aktualne pieniadze]]-uczniowie5[[#This Row],[koszt za miasto]]</f>
        <v>2268.19</v>
      </c>
      <c r="S124" s="6" t="str">
        <f>IF(OR(AND(uczniowie5[[#This Row],[miesiac]]=12,uczniowie5[[#This Row],[dzień]]&gt;=20),AND(uczniowie5[[#This Row],[miesiac]]=1,uczniowie5[[#This Row],[dzień]]&lt;=3)),"tak","nie")</f>
        <v>nie</v>
      </c>
    </row>
    <row r="125" spans="1:19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>uczniowie5[[#This Row],[Godzina zakończenia]]-uczniowie5[[#This Row],[Godzina rozpoczęcia]]</f>
        <v>6.25E-2</v>
      </c>
      <c r="H125" s="3">
        <f>uczniowie5[[#This Row],[czas]]*24</f>
        <v>1.5</v>
      </c>
      <c r="I125" s="9">
        <f>MONTH(uczniowie5[[#This Row],[Data]])</f>
        <v>12</v>
      </c>
      <c r="J125" s="9">
        <f>DAY(uczniowie5[[#This Row],[Data]])</f>
        <v>15</v>
      </c>
      <c r="K125">
        <f>uczniowie5[[#This Row],[Stawka za godzinę]]*uczniowie5[[#This Row],[cas trwania w h]]</f>
        <v>90</v>
      </c>
      <c r="L125">
        <f>WEEKDAY(uczniowie5[[#This Row],[Data]],2)</f>
        <v>1</v>
      </c>
      <c r="M125" s="6">
        <f>R124+uczniowie5[[#This Row],[koszt za zajęcia]]-uczniowie5[[#This Row],[koszty transport]]-uczniowie5[[#This Row],[koszty zakupy]]-uczniowie5[[#This Row],[koszt akademik]]</f>
        <v>1738.19</v>
      </c>
      <c r="N125" s="6">
        <f>IF(uczniowie5[[#This Row],[dzien]]&lt;L124,20,0)</f>
        <v>20</v>
      </c>
      <c r="O125" s="6">
        <f>IF(OR(AND(uczniowie5[[#This Row],[dzień]]=15,uczniowie5[[#This Row],[dzień]]&lt;&gt;J124),AND(uczniowie5[[#This Row],[dzień]]&gt;15,J124&lt;15)),600,0)</f>
        <v>600</v>
      </c>
      <c r="P125" s="6">
        <f>IF(AND(uczniowie5[[#This Row],[dzien]]=2,uczniowie5[[#This Row],[dzien]]&lt;&gt;L124),250,0)</f>
        <v>0</v>
      </c>
      <c r="Q125" s="6" t="b">
        <f>IF(OR(AND(uczniowie5[[#This Row],[dzien]]=4,uczniowie5[[#This Row],[dzien]]&lt;&gt;L124),AND(L124&lt;4,uczniowie5[[#This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5" s="6">
        <f>uczniowie5[[#This Row],[aktualne pieniadze]]-uczniowie5[[#This Row],[koszt za miasto]]</f>
        <v>1738.19</v>
      </c>
      <c r="S125" s="6" t="str">
        <f>IF(OR(AND(uczniowie5[[#This Row],[miesiac]]=12,uczniowie5[[#This Row],[dzień]]&gt;=20),AND(uczniowie5[[#This Row],[miesiac]]=1,uczniowie5[[#This Row],[dzień]]&lt;=3)),"tak","nie")</f>
        <v>nie</v>
      </c>
    </row>
    <row r="126" spans="1:19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>uczniowie5[[#This Row],[Godzina zakończenia]]-uczniowie5[[#This Row],[Godzina rozpoczęcia]]</f>
        <v>6.25E-2</v>
      </c>
      <c r="H126" s="3">
        <f>uczniowie5[[#This Row],[czas]]*24</f>
        <v>1.5</v>
      </c>
      <c r="I126" s="9">
        <f>MONTH(uczniowie5[[#This Row],[Data]])</f>
        <v>12</v>
      </c>
      <c r="J126" s="9">
        <f>DAY(uczniowie5[[#This Row],[Data]])</f>
        <v>15</v>
      </c>
      <c r="K126">
        <f>uczniowie5[[#This Row],[Stawka za godzinę]]*uczniowie5[[#This Row],[cas trwania w h]]</f>
        <v>90</v>
      </c>
      <c r="L126">
        <f>WEEKDAY(uczniowie5[[#This Row],[Data]],2)</f>
        <v>1</v>
      </c>
      <c r="M126" s="6">
        <f>R125+uczniowie5[[#This Row],[koszt za zajęcia]]-uczniowie5[[#This Row],[koszty transport]]-uczniowie5[[#This Row],[koszty zakupy]]-uczniowie5[[#This Row],[koszt akademik]]</f>
        <v>1828.19</v>
      </c>
      <c r="N126" s="6">
        <f>IF(uczniowie5[[#This Row],[dzien]]&lt;L125,20,0)</f>
        <v>0</v>
      </c>
      <c r="O126" s="6">
        <f>IF(OR(AND(uczniowie5[[#This Row],[dzień]]=15,uczniowie5[[#This Row],[dzień]]&lt;&gt;J125),AND(uczniowie5[[#This Row],[dzień]]&gt;15,J125&lt;15)),600,0)</f>
        <v>0</v>
      </c>
      <c r="P126" s="6">
        <f>IF(AND(uczniowie5[[#This Row],[dzien]]=2,uczniowie5[[#This Row],[dzien]]&lt;&gt;L125),250,0)</f>
        <v>0</v>
      </c>
      <c r="Q126" s="6" t="b">
        <f>IF(OR(AND(uczniowie5[[#This Row],[dzien]]=4,uczniowie5[[#This Row],[dzien]]&lt;&gt;L125),AND(L125&lt;4,uczniowie5[[#This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6" s="6">
        <f>uczniowie5[[#This Row],[aktualne pieniadze]]-uczniowie5[[#This Row],[koszt za miasto]]</f>
        <v>1828.19</v>
      </c>
      <c r="S126" s="6" t="str">
        <f>IF(OR(AND(uczniowie5[[#This Row],[miesiac]]=12,uczniowie5[[#This Row],[dzień]]&gt;=20),AND(uczniowie5[[#This Row],[miesiac]]=1,uczniowie5[[#This Row],[dzień]]&lt;=3)),"tak","nie")</f>
        <v>nie</v>
      </c>
    </row>
    <row r="127" spans="1:19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>uczniowie5[[#This Row],[Godzina zakończenia]]-uczniowie5[[#This Row],[Godzina rozpoczęcia]]</f>
        <v>4.1666666666666685E-2</v>
      </c>
      <c r="H127" s="3">
        <f>uczniowie5[[#This Row],[czas]]*24</f>
        <v>1.0000000000000004</v>
      </c>
      <c r="I127" s="9">
        <f>MONTH(uczniowie5[[#This Row],[Data]])</f>
        <v>12</v>
      </c>
      <c r="J127" s="9">
        <f>DAY(uczniowie5[[#This Row],[Data]])</f>
        <v>16</v>
      </c>
      <c r="K127">
        <f>uczniowie5[[#This Row],[Stawka za godzinę]]*uczniowie5[[#This Row],[cas trwania w h]]</f>
        <v>60.000000000000028</v>
      </c>
      <c r="L127">
        <f>WEEKDAY(uczniowie5[[#This Row],[Data]],2)</f>
        <v>2</v>
      </c>
      <c r="M127" s="6">
        <f>R126+uczniowie5[[#This Row],[koszt za zajęcia]]-uczniowie5[[#This Row],[koszty transport]]-uczniowie5[[#This Row],[koszty zakupy]]-uczniowie5[[#This Row],[koszt akademik]]</f>
        <v>1638.19</v>
      </c>
      <c r="N127" s="6">
        <f>IF(uczniowie5[[#This Row],[dzien]]&lt;L126,20,0)</f>
        <v>0</v>
      </c>
      <c r="O127" s="6">
        <f>IF(OR(AND(uczniowie5[[#This Row],[dzień]]=15,uczniowie5[[#This Row],[dzień]]&lt;&gt;J126),AND(uczniowie5[[#This Row],[dzień]]&gt;15,J126&lt;15)),600,0)</f>
        <v>0</v>
      </c>
      <c r="P127" s="6">
        <f>IF(AND(uczniowie5[[#This Row],[dzien]]=2,uczniowie5[[#This Row],[dzien]]&lt;&gt;L126),250,0)</f>
        <v>250</v>
      </c>
      <c r="Q127" s="6" t="b">
        <f>IF(OR(AND(uczniowie5[[#This Row],[dzien]]=4,uczniowie5[[#This Row],[dzien]]&lt;&gt;L126),AND(L126&lt;4,uczniowie5[[#This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7" s="6">
        <f>uczniowie5[[#This Row],[aktualne pieniadze]]-uczniowie5[[#This Row],[koszt za miasto]]</f>
        <v>1638.19</v>
      </c>
      <c r="S127" s="6" t="str">
        <f>IF(OR(AND(uczniowie5[[#This Row],[miesiac]]=12,uczniowie5[[#This Row],[dzień]]&gt;=20),AND(uczniowie5[[#This Row],[miesiac]]=1,uczniowie5[[#This Row],[dzień]]&lt;=3)),"tak","nie")</f>
        <v>nie</v>
      </c>
    </row>
    <row r="128" spans="1:19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>uczniowie5[[#This Row],[Godzina zakończenia]]-uczniowie5[[#This Row],[Godzina rozpoczęcia]]</f>
        <v>7.2916666666666685E-2</v>
      </c>
      <c r="H128" s="3">
        <f>uczniowie5[[#This Row],[czas]]*24</f>
        <v>1.7500000000000004</v>
      </c>
      <c r="I128" s="9">
        <f>MONTH(uczniowie5[[#This Row],[Data]])</f>
        <v>1</v>
      </c>
      <c r="J128" s="9">
        <f>DAY(uczniowie5[[#This Row],[Data]])</f>
        <v>5</v>
      </c>
      <c r="K128">
        <f>uczniowie5[[#This Row],[Stawka za godzinę]]*uczniowie5[[#This Row],[cas trwania w h]]</f>
        <v>105.00000000000003</v>
      </c>
      <c r="L128">
        <f>WEEKDAY(uczniowie5[[#This Row],[Data]],2)</f>
        <v>1</v>
      </c>
      <c r="M128" s="6">
        <f>R127+uczniowie5[[#This Row],[koszt za zajęcia]]-uczniowie5[[#This Row],[koszty transport]]-uczniowie5[[#This Row],[koszty zakupy]]-uczniowie5[[#This Row],[koszt akademik]]</f>
        <v>1723.19</v>
      </c>
      <c r="N128" s="6">
        <f>IF(uczniowie5[[#This Row],[dzien]]&lt;L127,20,0)</f>
        <v>20</v>
      </c>
      <c r="O128" s="6">
        <f>IF(OR(AND(uczniowie5[[#This Row],[dzień]]=15,uczniowie5[[#This Row],[dzień]]&lt;&gt;J127),AND(uczniowie5[[#This Row],[dzień]]&gt;15,J127&lt;15)),600,0)</f>
        <v>0</v>
      </c>
      <c r="P128" s="6">
        <f>IF(AND(uczniowie5[[#This Row],[dzien]]=2,uczniowie5[[#This Row],[dzien]]&lt;&gt;L127),250,0)</f>
        <v>0</v>
      </c>
      <c r="Q128" s="6" t="b">
        <f>IF(OR(AND(uczniowie5[[#This Row],[dzien]]=4,uczniowie5[[#This Row],[dzien]]&lt;&gt;L127),AND(L127&lt;4,uczniowie5[[#This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8" s="6">
        <f>uczniowie5[[#This Row],[aktualne pieniadze]]-uczniowie5[[#This Row],[koszt za miasto]]</f>
        <v>1723.19</v>
      </c>
      <c r="S128" s="6" t="str">
        <f>IF(OR(AND(uczniowie5[[#This Row],[miesiac]]=12,uczniowie5[[#This Row],[dzień]]&gt;=20),AND(uczniowie5[[#This Row],[miesiac]]=1,uczniowie5[[#This Row],[dzień]]&lt;=3)),"tak","nie")</f>
        <v>nie</v>
      </c>
    </row>
    <row r="129" spans="1:19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>uczniowie5[[#This Row],[Godzina zakończenia]]-uczniowie5[[#This Row],[Godzina rozpoczęcia]]</f>
        <v>6.2499999999999944E-2</v>
      </c>
      <c r="H129" s="3">
        <f>uczniowie5[[#This Row],[czas]]*24</f>
        <v>1.4999999999999987</v>
      </c>
      <c r="I129" s="9">
        <f>MONTH(uczniowie5[[#This Row],[Data]])</f>
        <v>1</v>
      </c>
      <c r="J129" s="9">
        <f>DAY(uczniowie5[[#This Row],[Data]])</f>
        <v>5</v>
      </c>
      <c r="K129">
        <f>uczniowie5[[#This Row],[Stawka za godzinę]]*uczniowie5[[#This Row],[cas trwania w h]]</f>
        <v>89.999999999999915</v>
      </c>
      <c r="L129">
        <f>WEEKDAY(uczniowie5[[#This Row],[Data]],2)</f>
        <v>1</v>
      </c>
      <c r="M129" s="6">
        <f>R128+uczniowie5[[#This Row],[koszt za zajęcia]]-uczniowie5[[#This Row],[koszty transport]]-uczniowie5[[#This Row],[koszty zakupy]]-uczniowie5[[#This Row],[koszt akademik]]</f>
        <v>1813.19</v>
      </c>
      <c r="N129" s="6">
        <f>IF(uczniowie5[[#This Row],[dzien]]&lt;L128,20,0)</f>
        <v>0</v>
      </c>
      <c r="O129" s="6">
        <f>IF(OR(AND(uczniowie5[[#This Row],[dzień]]=15,uczniowie5[[#This Row],[dzień]]&lt;&gt;J128),AND(uczniowie5[[#This Row],[dzień]]&gt;15,J128&lt;15)),600,0)</f>
        <v>0</v>
      </c>
      <c r="P129" s="6">
        <f>IF(AND(uczniowie5[[#This Row],[dzien]]=2,uczniowie5[[#This Row],[dzien]]&lt;&gt;L128),250,0)</f>
        <v>0</v>
      </c>
      <c r="Q129" s="6" t="b">
        <f>IF(OR(AND(uczniowie5[[#This Row],[dzien]]=4,uczniowie5[[#This Row],[dzien]]&lt;&gt;L128),AND(L128&lt;4,uczniowie5[[#This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29" s="6">
        <f>uczniowie5[[#This Row],[aktualne pieniadze]]-uczniowie5[[#This Row],[koszt za miasto]]</f>
        <v>1813.19</v>
      </c>
      <c r="S129" s="6" t="str">
        <f>IF(OR(AND(uczniowie5[[#This Row],[miesiac]]=12,uczniowie5[[#This Row],[dzień]]&gt;=20),AND(uczniowie5[[#This Row],[miesiac]]=1,uczniowie5[[#This Row],[dzień]]&lt;=3)),"tak","nie")</f>
        <v>nie</v>
      </c>
    </row>
    <row r="130" spans="1:19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>uczniowie5[[#This Row],[Godzina zakończenia]]-uczniowie5[[#This Row],[Godzina rozpoczęcia]]</f>
        <v>4.1666666666666741E-2</v>
      </c>
      <c r="H130" s="3">
        <f>uczniowie5[[#This Row],[czas]]*24</f>
        <v>1.0000000000000018</v>
      </c>
      <c r="I130" s="9">
        <f>MONTH(uczniowie5[[#This Row],[Data]])</f>
        <v>1</v>
      </c>
      <c r="J130" s="9">
        <f>DAY(uczniowie5[[#This Row],[Data]])</f>
        <v>5</v>
      </c>
      <c r="K130">
        <f>uczniowie5[[#This Row],[Stawka za godzinę]]*uczniowie5[[#This Row],[cas trwania w h]]</f>
        <v>60.000000000000107</v>
      </c>
      <c r="L130">
        <f>WEEKDAY(uczniowie5[[#This Row],[Data]],2)</f>
        <v>1</v>
      </c>
      <c r="M130" s="6">
        <f>R129+uczniowie5[[#This Row],[koszt za zajęcia]]-uczniowie5[[#This Row],[koszty transport]]-uczniowie5[[#This Row],[koszty zakupy]]-uczniowie5[[#This Row],[koszt akademik]]</f>
        <v>1873.19</v>
      </c>
      <c r="N130" s="6">
        <f>IF(uczniowie5[[#This Row],[dzien]]&lt;L129,20,0)</f>
        <v>0</v>
      </c>
      <c r="O130" s="6">
        <f>IF(OR(AND(uczniowie5[[#This Row],[dzień]]=15,uczniowie5[[#This Row],[dzień]]&lt;&gt;J129),AND(uczniowie5[[#This Row],[dzień]]&gt;15,J129&lt;15)),600,0)</f>
        <v>0</v>
      </c>
      <c r="P130" s="6">
        <f>IF(AND(uczniowie5[[#This Row],[dzien]]=2,uczniowie5[[#This Row],[dzien]]&lt;&gt;L129),250,0)</f>
        <v>0</v>
      </c>
      <c r="Q130" s="6" t="b">
        <f>IF(OR(AND(uczniowie5[[#This Row],[dzien]]=4,uczniowie5[[#This Row],[dzien]]&lt;&gt;L129),AND(L129&lt;4,uczniowie5[[#This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0" s="6">
        <f>uczniowie5[[#This Row],[aktualne pieniadze]]-uczniowie5[[#This Row],[koszt za miasto]]</f>
        <v>1873.19</v>
      </c>
      <c r="S130" s="6" t="str">
        <f>IF(OR(AND(uczniowie5[[#This Row],[miesiac]]=12,uczniowie5[[#This Row],[dzień]]&gt;=20),AND(uczniowie5[[#This Row],[miesiac]]=1,uczniowie5[[#This Row],[dzień]]&lt;=3)),"tak","nie")</f>
        <v>nie</v>
      </c>
    </row>
    <row r="131" spans="1:19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>uczniowie5[[#This Row],[Godzina zakończenia]]-uczniowie5[[#This Row],[Godzina rozpoczęcia]]</f>
        <v>5.2083333333333259E-2</v>
      </c>
      <c r="H131" s="3">
        <f>uczniowie5[[#This Row],[czas]]*24</f>
        <v>1.2499999999999982</v>
      </c>
      <c r="I131" s="9">
        <f>MONTH(uczniowie5[[#This Row],[Data]])</f>
        <v>1</v>
      </c>
      <c r="J131" s="9">
        <f>DAY(uczniowie5[[#This Row],[Data]])</f>
        <v>5</v>
      </c>
      <c r="K131">
        <f>uczniowie5[[#This Row],[Stawka za godzinę]]*uczniowie5[[#This Row],[cas trwania w h]]</f>
        <v>62.499999999999915</v>
      </c>
      <c r="L131">
        <f>WEEKDAY(uczniowie5[[#This Row],[Data]],2)</f>
        <v>1</v>
      </c>
      <c r="M131" s="6">
        <f>R130+uczniowie5[[#This Row],[koszt za zajęcia]]-uczniowie5[[#This Row],[koszty transport]]-uczniowie5[[#This Row],[koszty zakupy]]-uczniowie5[[#This Row],[koszt akademik]]</f>
        <v>1935.69</v>
      </c>
      <c r="N131" s="6">
        <f>IF(uczniowie5[[#This Row],[dzien]]&lt;L130,20,0)</f>
        <v>0</v>
      </c>
      <c r="O131" s="6">
        <f>IF(OR(AND(uczniowie5[[#This Row],[dzień]]=15,uczniowie5[[#This Row],[dzień]]&lt;&gt;J130),AND(uczniowie5[[#This Row],[dzień]]&gt;15,J130&lt;15)),600,0)</f>
        <v>0</v>
      </c>
      <c r="P131" s="6">
        <f>IF(AND(uczniowie5[[#This Row],[dzien]]=2,uczniowie5[[#This Row],[dzien]]&lt;&gt;L130),250,0)</f>
        <v>0</v>
      </c>
      <c r="Q131" s="6" t="b">
        <f>IF(OR(AND(uczniowie5[[#This Row],[dzien]]=4,uczniowie5[[#This Row],[dzien]]&lt;&gt;L130),AND(L130&lt;4,uczniowie5[[#This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1" s="6">
        <f>uczniowie5[[#This Row],[aktualne pieniadze]]-uczniowie5[[#This Row],[koszt za miasto]]</f>
        <v>1935.69</v>
      </c>
      <c r="S131" s="6" t="str">
        <f>IF(OR(AND(uczniowie5[[#This Row],[miesiac]]=12,uczniowie5[[#This Row],[dzień]]&gt;=20),AND(uczniowie5[[#This Row],[miesiac]]=1,uczniowie5[[#This Row],[dzień]]&lt;=3)),"tak","nie")</f>
        <v>nie</v>
      </c>
    </row>
    <row r="132" spans="1:19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>uczniowie5[[#This Row],[Godzina zakończenia]]-uczniowie5[[#This Row],[Godzina rozpoczęcia]]</f>
        <v>6.25E-2</v>
      </c>
      <c r="H132" s="3">
        <f>uczniowie5[[#This Row],[czas]]*24</f>
        <v>1.5</v>
      </c>
      <c r="I132" s="9">
        <f>MONTH(uczniowie5[[#This Row],[Data]])</f>
        <v>1</v>
      </c>
      <c r="J132" s="9">
        <f>DAY(uczniowie5[[#This Row],[Data]])</f>
        <v>5</v>
      </c>
      <c r="K132">
        <f>uczniowie5[[#This Row],[Stawka za godzinę]]*uczniowie5[[#This Row],[cas trwania w h]]</f>
        <v>90</v>
      </c>
      <c r="L132">
        <f>WEEKDAY(uczniowie5[[#This Row],[Data]],2)</f>
        <v>1</v>
      </c>
      <c r="M132" s="6">
        <f>R131+uczniowie5[[#This Row],[koszt za zajęcia]]-uczniowie5[[#This Row],[koszty transport]]-uczniowie5[[#This Row],[koszty zakupy]]-uczniowie5[[#This Row],[koszt akademik]]</f>
        <v>2025.69</v>
      </c>
      <c r="N132" s="6">
        <f>IF(uczniowie5[[#This Row],[dzien]]&lt;L131,20,0)</f>
        <v>0</v>
      </c>
      <c r="O132" s="6">
        <f>IF(OR(AND(uczniowie5[[#This Row],[dzień]]=15,uczniowie5[[#This Row],[dzień]]&lt;&gt;J131),AND(uczniowie5[[#This Row],[dzień]]&gt;15,J131&lt;15)),600,0)</f>
        <v>0</v>
      </c>
      <c r="P132" s="6">
        <f>IF(AND(uczniowie5[[#This Row],[dzien]]=2,uczniowie5[[#This Row],[dzien]]&lt;&gt;L131),250,0)</f>
        <v>0</v>
      </c>
      <c r="Q132" s="6" t="b">
        <f>IF(OR(AND(uczniowie5[[#This Row],[dzien]]=4,uczniowie5[[#This Row],[dzien]]&lt;&gt;L131),AND(L131&lt;4,uczniowie5[[#This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2" s="6">
        <f>uczniowie5[[#This Row],[aktualne pieniadze]]-uczniowie5[[#This Row],[koszt za miasto]]</f>
        <v>2025.69</v>
      </c>
      <c r="S132" s="6" t="str">
        <f>IF(OR(AND(uczniowie5[[#This Row],[miesiac]]=12,uczniowie5[[#This Row],[dzień]]&gt;=20),AND(uczniowie5[[#This Row],[miesiac]]=1,uczniowie5[[#This Row],[dzień]]&lt;=3)),"tak","nie")</f>
        <v>nie</v>
      </c>
    </row>
    <row r="133" spans="1:19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>uczniowie5[[#This Row],[Godzina zakończenia]]-uczniowie5[[#This Row],[Godzina rozpoczęcia]]</f>
        <v>7.2916666666666685E-2</v>
      </c>
      <c r="H133" s="3">
        <f>uczniowie5[[#This Row],[czas]]*24</f>
        <v>1.7500000000000004</v>
      </c>
      <c r="I133" s="9">
        <f>MONTH(uczniowie5[[#This Row],[Data]])</f>
        <v>1</v>
      </c>
      <c r="J133" s="9">
        <f>DAY(uczniowie5[[#This Row],[Data]])</f>
        <v>7</v>
      </c>
      <c r="K133">
        <f>uczniowie5[[#This Row],[Stawka za godzinę]]*uczniowie5[[#This Row],[cas trwania w h]]</f>
        <v>70.000000000000014</v>
      </c>
      <c r="L133">
        <f>WEEKDAY(uczniowie5[[#This Row],[Data]],2)</f>
        <v>3</v>
      </c>
      <c r="M133" s="6">
        <f>R132+uczniowie5[[#This Row],[koszt za zajęcia]]-uczniowie5[[#This Row],[koszty transport]]-uczniowie5[[#This Row],[koszty zakupy]]-uczniowie5[[#This Row],[koszt akademik]]</f>
        <v>2095.69</v>
      </c>
      <c r="N133" s="6">
        <f>IF(uczniowie5[[#This Row],[dzien]]&lt;L132,20,0)</f>
        <v>0</v>
      </c>
      <c r="O133" s="6">
        <f>IF(OR(AND(uczniowie5[[#This Row],[dzień]]=15,uczniowie5[[#This Row],[dzień]]&lt;&gt;J132),AND(uczniowie5[[#This Row],[dzień]]&gt;15,J132&lt;15)),600,0)</f>
        <v>0</v>
      </c>
      <c r="P133" s="6">
        <f>IF(AND(uczniowie5[[#This Row],[dzien]]=2,uczniowie5[[#This Row],[dzien]]&lt;&gt;L132),250,0)</f>
        <v>0</v>
      </c>
      <c r="Q133" s="6" t="b">
        <f>IF(OR(AND(uczniowie5[[#This Row],[dzien]]=4,uczniowie5[[#This Row],[dzien]]&lt;&gt;L132),AND(L132&lt;4,uczniowie5[[#This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3" s="6">
        <f>uczniowie5[[#This Row],[aktualne pieniadze]]-uczniowie5[[#This Row],[koszt za miasto]]</f>
        <v>2095.69</v>
      </c>
      <c r="S133" s="6" t="str">
        <f>IF(OR(AND(uczniowie5[[#This Row],[miesiac]]=12,uczniowie5[[#This Row],[dzień]]&gt;=20),AND(uczniowie5[[#This Row],[miesiac]]=1,uczniowie5[[#This Row],[dzień]]&lt;=3)),"tak","nie")</f>
        <v>nie</v>
      </c>
    </row>
    <row r="134" spans="1:19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>uczniowie5[[#This Row],[Godzina zakończenia]]-uczniowie5[[#This Row],[Godzina rozpoczęcia]]</f>
        <v>7.291666666666663E-2</v>
      </c>
      <c r="H134" s="3">
        <f>uczniowie5[[#This Row],[czas]]*24</f>
        <v>1.7499999999999991</v>
      </c>
      <c r="I134" s="9">
        <f>MONTH(uczniowie5[[#This Row],[Data]])</f>
        <v>1</v>
      </c>
      <c r="J134" s="9">
        <f>DAY(uczniowie5[[#This Row],[Data]])</f>
        <v>7</v>
      </c>
      <c r="K134">
        <f>uczniowie5[[#This Row],[Stawka za godzinę]]*uczniowie5[[#This Row],[cas trwania w h]]</f>
        <v>104.99999999999994</v>
      </c>
      <c r="L134">
        <f>WEEKDAY(uczniowie5[[#This Row],[Data]],2)</f>
        <v>3</v>
      </c>
      <c r="M134" s="6">
        <f>R133+uczniowie5[[#This Row],[koszt za zajęcia]]-uczniowie5[[#This Row],[koszty transport]]-uczniowie5[[#This Row],[koszty zakupy]]-uczniowie5[[#This Row],[koszt akademik]]</f>
        <v>2200.69</v>
      </c>
      <c r="N134" s="6">
        <f>IF(uczniowie5[[#This Row],[dzien]]&lt;L133,20,0)</f>
        <v>0</v>
      </c>
      <c r="O134" s="6">
        <f>IF(OR(AND(uczniowie5[[#This Row],[dzień]]=15,uczniowie5[[#This Row],[dzień]]&lt;&gt;J133),AND(uczniowie5[[#This Row],[dzień]]&gt;15,J133&lt;15)),600,0)</f>
        <v>0</v>
      </c>
      <c r="P134" s="6">
        <f>IF(AND(uczniowie5[[#This Row],[dzien]]=2,uczniowie5[[#This Row],[dzien]]&lt;&gt;L133),250,0)</f>
        <v>0</v>
      </c>
      <c r="Q134" s="6" t="b">
        <f>IF(OR(AND(uczniowie5[[#This Row],[dzien]]=4,uczniowie5[[#This Row],[dzien]]&lt;&gt;L133),AND(L133&lt;4,uczniowie5[[#This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4" s="6">
        <f>uczniowie5[[#This Row],[aktualne pieniadze]]-uczniowie5[[#This Row],[koszt za miasto]]</f>
        <v>2200.69</v>
      </c>
      <c r="S134" s="6" t="str">
        <f>IF(OR(AND(uczniowie5[[#This Row],[miesiac]]=12,uczniowie5[[#This Row],[dzień]]&gt;=20),AND(uczniowie5[[#This Row],[miesiac]]=1,uczniowie5[[#This Row],[dzień]]&lt;=3)),"tak","nie")</f>
        <v>nie</v>
      </c>
    </row>
    <row r="135" spans="1:19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>uczniowie5[[#This Row],[Godzina zakończenia]]-uczniowie5[[#This Row],[Godzina rozpoczęcia]]</f>
        <v>4.166666666666663E-2</v>
      </c>
      <c r="H135" s="3">
        <f>uczniowie5[[#This Row],[czas]]*24</f>
        <v>0.99999999999999911</v>
      </c>
      <c r="I135" s="9">
        <f>MONTH(uczniowie5[[#This Row],[Data]])</f>
        <v>1</v>
      </c>
      <c r="J135" s="9">
        <f>DAY(uczniowie5[[#This Row],[Data]])</f>
        <v>7</v>
      </c>
      <c r="K135">
        <f>uczniowie5[[#This Row],[Stawka za godzinę]]*uczniowie5[[#This Row],[cas trwania w h]]</f>
        <v>49.999999999999957</v>
      </c>
      <c r="L135">
        <f>WEEKDAY(uczniowie5[[#This Row],[Data]],2)</f>
        <v>3</v>
      </c>
      <c r="M135" s="6">
        <f>R134+uczniowie5[[#This Row],[koszt za zajęcia]]-uczniowie5[[#This Row],[koszty transport]]-uczniowie5[[#This Row],[koszty zakupy]]-uczniowie5[[#This Row],[koszt akademik]]</f>
        <v>2250.69</v>
      </c>
      <c r="N135" s="6">
        <f>IF(uczniowie5[[#This Row],[dzien]]&lt;L134,20,0)</f>
        <v>0</v>
      </c>
      <c r="O135" s="6">
        <f>IF(OR(AND(uczniowie5[[#This Row],[dzień]]=15,uczniowie5[[#This Row],[dzień]]&lt;&gt;J134),AND(uczniowie5[[#This Row],[dzień]]&gt;15,J134&lt;15)),600,0)</f>
        <v>0</v>
      </c>
      <c r="P135" s="6">
        <f>IF(AND(uczniowie5[[#This Row],[dzien]]=2,uczniowie5[[#This Row],[dzien]]&lt;&gt;L134),250,0)</f>
        <v>0</v>
      </c>
      <c r="Q135" s="6" t="b">
        <f>IF(OR(AND(uczniowie5[[#This Row],[dzien]]=4,uczniowie5[[#This Row],[dzien]]&lt;&gt;L134),AND(L134&lt;4,uczniowie5[[#This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5" s="6">
        <f>uczniowie5[[#This Row],[aktualne pieniadze]]-uczniowie5[[#This Row],[koszt za miasto]]</f>
        <v>2250.69</v>
      </c>
      <c r="S135" s="6" t="str">
        <f>IF(OR(AND(uczniowie5[[#This Row],[miesiac]]=12,uczniowie5[[#This Row],[dzień]]&gt;=20),AND(uczniowie5[[#This Row],[miesiac]]=1,uczniowie5[[#This Row],[dzień]]&lt;=3)),"tak","nie")</f>
        <v>nie</v>
      </c>
    </row>
    <row r="136" spans="1:19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>uczniowie5[[#This Row],[Godzina zakończenia]]-uczniowie5[[#This Row],[Godzina rozpoczęcia]]</f>
        <v>6.25E-2</v>
      </c>
      <c r="H136" s="3">
        <f>uczniowie5[[#This Row],[czas]]*24</f>
        <v>1.5</v>
      </c>
      <c r="I136" s="9">
        <f>MONTH(uczniowie5[[#This Row],[Data]])</f>
        <v>1</v>
      </c>
      <c r="J136" s="9">
        <f>DAY(uczniowie5[[#This Row],[Data]])</f>
        <v>12</v>
      </c>
      <c r="K136">
        <f>uczniowie5[[#This Row],[Stawka za godzinę]]*uczniowie5[[#This Row],[cas trwania w h]]</f>
        <v>75</v>
      </c>
      <c r="L136">
        <f>WEEKDAY(uczniowie5[[#This Row],[Data]],2)</f>
        <v>1</v>
      </c>
      <c r="M136" s="6">
        <f>R135+uczniowie5[[#This Row],[koszt za zajęcia]]-uczniowie5[[#This Row],[koszty transport]]-uczniowie5[[#This Row],[koszty zakupy]]-uczniowie5[[#This Row],[koszt akademik]]</f>
        <v>2305.69</v>
      </c>
      <c r="N136" s="6">
        <f>IF(uczniowie5[[#This Row],[dzien]]&lt;L135,20,0)</f>
        <v>20</v>
      </c>
      <c r="O136" s="6">
        <f>IF(OR(AND(uczniowie5[[#This Row],[dzień]]=15,uczniowie5[[#This Row],[dzień]]&lt;&gt;J135),AND(uczniowie5[[#This Row],[dzień]]&gt;15,J135&lt;15)),600,0)</f>
        <v>0</v>
      </c>
      <c r="P136" s="6">
        <f>IF(AND(uczniowie5[[#This Row],[dzien]]=2,uczniowie5[[#This Row],[dzien]]&lt;&gt;L135),250,0)</f>
        <v>0</v>
      </c>
      <c r="Q136" s="6" t="b">
        <f>IF(OR(AND(uczniowie5[[#This Row],[dzien]]=4,uczniowie5[[#This Row],[dzien]]&lt;&gt;L135),AND(L135&lt;4,uczniowie5[[#This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6" s="6">
        <f>uczniowie5[[#This Row],[aktualne pieniadze]]-uczniowie5[[#This Row],[koszt za miasto]]</f>
        <v>2305.69</v>
      </c>
      <c r="S136" s="6" t="str">
        <f>IF(OR(AND(uczniowie5[[#This Row],[miesiac]]=12,uczniowie5[[#This Row],[dzień]]&gt;=20),AND(uczniowie5[[#This Row],[miesiac]]=1,uczniowie5[[#This Row],[dzień]]&lt;=3)),"tak","nie")</f>
        <v>nie</v>
      </c>
    </row>
    <row r="137" spans="1:19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>uczniowie5[[#This Row],[Godzina zakończenia]]-uczniowie5[[#This Row],[Godzina rozpoczęcia]]</f>
        <v>5.2083333333333315E-2</v>
      </c>
      <c r="H137" s="3">
        <f>uczniowie5[[#This Row],[czas]]*24</f>
        <v>1.2499999999999996</v>
      </c>
      <c r="I137" s="9">
        <f>MONTH(uczniowie5[[#This Row],[Data]])</f>
        <v>1</v>
      </c>
      <c r="J137" s="9">
        <f>DAY(uczniowie5[[#This Row],[Data]])</f>
        <v>12</v>
      </c>
      <c r="K137">
        <f>uczniowie5[[#This Row],[Stawka za godzinę]]*uczniowie5[[#This Row],[cas trwania w h]]</f>
        <v>74.999999999999972</v>
      </c>
      <c r="L137">
        <f>WEEKDAY(uczniowie5[[#This Row],[Data]],2)</f>
        <v>1</v>
      </c>
      <c r="M137" s="6">
        <f>R136+uczniowie5[[#This Row],[koszt za zajęcia]]-uczniowie5[[#This Row],[koszty transport]]-uczniowie5[[#This Row],[koszty zakupy]]-uczniowie5[[#This Row],[koszt akademik]]</f>
        <v>2380.69</v>
      </c>
      <c r="N137" s="6">
        <f>IF(uczniowie5[[#This Row],[dzien]]&lt;L136,20,0)</f>
        <v>0</v>
      </c>
      <c r="O137" s="6">
        <f>IF(OR(AND(uczniowie5[[#This Row],[dzień]]=15,uczniowie5[[#This Row],[dzień]]&lt;&gt;J136),AND(uczniowie5[[#This Row],[dzień]]&gt;15,J136&lt;15)),600,0)</f>
        <v>0</v>
      </c>
      <c r="P137" s="6">
        <f>IF(AND(uczniowie5[[#This Row],[dzien]]=2,uczniowie5[[#This Row],[dzien]]&lt;&gt;L136),250,0)</f>
        <v>0</v>
      </c>
      <c r="Q137" s="6" t="b">
        <f>IF(OR(AND(uczniowie5[[#This Row],[dzien]]=4,uczniowie5[[#This Row],[dzien]]&lt;&gt;L136),AND(L136&lt;4,uczniowie5[[#This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7" s="6">
        <f>uczniowie5[[#This Row],[aktualne pieniadze]]-uczniowie5[[#This Row],[koszt za miasto]]</f>
        <v>2380.69</v>
      </c>
      <c r="S137" s="6" t="str">
        <f>IF(OR(AND(uczniowie5[[#This Row],[miesiac]]=12,uczniowie5[[#This Row],[dzień]]&gt;=20),AND(uczniowie5[[#This Row],[miesiac]]=1,uczniowie5[[#This Row],[dzień]]&lt;=3)),"tak","nie")</f>
        <v>nie</v>
      </c>
    </row>
    <row r="138" spans="1:19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>uczniowie5[[#This Row],[Godzina zakończenia]]-uczniowie5[[#This Row],[Godzina rozpoczęcia]]</f>
        <v>4.166666666666663E-2</v>
      </c>
      <c r="H138" s="3">
        <f>uczniowie5[[#This Row],[czas]]*24</f>
        <v>0.99999999999999911</v>
      </c>
      <c r="I138" s="9">
        <f>MONTH(uczniowie5[[#This Row],[Data]])</f>
        <v>1</v>
      </c>
      <c r="J138" s="9">
        <f>DAY(uczniowie5[[#This Row],[Data]])</f>
        <v>12</v>
      </c>
      <c r="K138">
        <f>uczniowie5[[#This Row],[Stawka za godzinę]]*uczniowie5[[#This Row],[cas trwania w h]]</f>
        <v>59.999999999999943</v>
      </c>
      <c r="L138">
        <f>WEEKDAY(uczniowie5[[#This Row],[Data]],2)</f>
        <v>1</v>
      </c>
      <c r="M138" s="6">
        <f>R137+uczniowie5[[#This Row],[koszt za zajęcia]]-uczniowie5[[#This Row],[koszty transport]]-uczniowie5[[#This Row],[koszty zakupy]]-uczniowie5[[#This Row],[koszt akademik]]</f>
        <v>2440.69</v>
      </c>
      <c r="N138" s="6">
        <f>IF(uczniowie5[[#This Row],[dzien]]&lt;L137,20,0)</f>
        <v>0</v>
      </c>
      <c r="O138" s="6">
        <f>IF(OR(AND(uczniowie5[[#This Row],[dzień]]=15,uczniowie5[[#This Row],[dzień]]&lt;&gt;J137),AND(uczniowie5[[#This Row],[dzień]]&gt;15,J137&lt;15)),600,0)</f>
        <v>0</v>
      </c>
      <c r="P138" s="6">
        <f>IF(AND(uczniowie5[[#This Row],[dzien]]=2,uczniowie5[[#This Row],[dzien]]&lt;&gt;L137),250,0)</f>
        <v>0</v>
      </c>
      <c r="Q138" s="6" t="b">
        <f>IF(OR(AND(uczniowie5[[#This Row],[dzien]]=4,uczniowie5[[#This Row],[dzien]]&lt;&gt;L137),AND(L137&lt;4,uczniowie5[[#This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8" s="6">
        <f>uczniowie5[[#This Row],[aktualne pieniadze]]-uczniowie5[[#This Row],[koszt za miasto]]</f>
        <v>2440.69</v>
      </c>
      <c r="S138" s="6" t="str">
        <f>IF(OR(AND(uczniowie5[[#This Row],[miesiac]]=12,uczniowie5[[#This Row],[dzień]]&gt;=20),AND(uczniowie5[[#This Row],[miesiac]]=1,uczniowie5[[#This Row],[dzień]]&lt;=3)),"tak","nie")</f>
        <v>nie</v>
      </c>
    </row>
    <row r="139" spans="1:19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>uczniowie5[[#This Row],[Godzina zakończenia]]-uczniowie5[[#This Row],[Godzina rozpoczęcia]]</f>
        <v>8.3333333333333259E-2</v>
      </c>
      <c r="H139" s="3">
        <f>uczniowie5[[#This Row],[czas]]*24</f>
        <v>1.9999999999999982</v>
      </c>
      <c r="I139" s="9">
        <f>MONTH(uczniowie5[[#This Row],[Data]])</f>
        <v>1</v>
      </c>
      <c r="J139" s="9">
        <f>DAY(uczniowie5[[#This Row],[Data]])</f>
        <v>12</v>
      </c>
      <c r="K139">
        <f>uczniowie5[[#This Row],[Stawka za godzinę]]*uczniowie5[[#This Row],[cas trwania w h]]</f>
        <v>99.999999999999915</v>
      </c>
      <c r="L139">
        <f>WEEKDAY(uczniowie5[[#This Row],[Data]],2)</f>
        <v>1</v>
      </c>
      <c r="M139" s="6">
        <f>R138+uczniowie5[[#This Row],[koszt za zajęcia]]-uczniowie5[[#This Row],[koszty transport]]-uczniowie5[[#This Row],[koszty zakupy]]-uczniowie5[[#This Row],[koszt akademik]]</f>
        <v>2540.69</v>
      </c>
      <c r="N139" s="6">
        <f>IF(uczniowie5[[#This Row],[dzien]]&lt;L138,20,0)</f>
        <v>0</v>
      </c>
      <c r="O139" s="6">
        <f>IF(OR(AND(uczniowie5[[#This Row],[dzień]]=15,uczniowie5[[#This Row],[dzień]]&lt;&gt;J138),AND(uczniowie5[[#This Row],[dzień]]&gt;15,J138&lt;15)),600,0)</f>
        <v>0</v>
      </c>
      <c r="P139" s="6">
        <f>IF(AND(uczniowie5[[#This Row],[dzien]]=2,uczniowie5[[#This Row],[dzien]]&lt;&gt;L138),250,0)</f>
        <v>0</v>
      </c>
      <c r="Q139" s="6" t="b">
        <f>IF(OR(AND(uczniowie5[[#This Row],[dzien]]=4,uczniowie5[[#This Row],[dzien]]&lt;&gt;L138),AND(L138&lt;4,uczniowie5[[#This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39" s="6">
        <f>uczniowie5[[#This Row],[aktualne pieniadze]]-uczniowie5[[#This Row],[koszt za miasto]]</f>
        <v>2540.69</v>
      </c>
      <c r="S139" s="6" t="str">
        <f>IF(OR(AND(uczniowie5[[#This Row],[miesiac]]=12,uczniowie5[[#This Row],[dzień]]&gt;=20),AND(uczniowie5[[#This Row],[miesiac]]=1,uczniowie5[[#This Row],[dzień]]&lt;=3)),"tak","nie")</f>
        <v>nie</v>
      </c>
    </row>
    <row r="140" spans="1:19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>uczniowie5[[#This Row],[Godzina zakończenia]]-uczniowie5[[#This Row],[Godzina rozpoczęcia]]</f>
        <v>7.291666666666663E-2</v>
      </c>
      <c r="H140" s="3">
        <f>uczniowie5[[#This Row],[czas]]*24</f>
        <v>1.7499999999999991</v>
      </c>
      <c r="I140" s="9">
        <f>MONTH(uczniowie5[[#This Row],[Data]])</f>
        <v>1</v>
      </c>
      <c r="J140" s="9">
        <f>DAY(uczniowie5[[#This Row],[Data]])</f>
        <v>12</v>
      </c>
      <c r="K140">
        <f>uczniowie5[[#This Row],[Stawka za godzinę]]*uczniowie5[[#This Row],[cas trwania w h]]</f>
        <v>104.99999999999994</v>
      </c>
      <c r="L140">
        <f>WEEKDAY(uczniowie5[[#This Row],[Data]],2)</f>
        <v>1</v>
      </c>
      <c r="M140" s="6">
        <f>R139+uczniowie5[[#This Row],[koszt za zajęcia]]-uczniowie5[[#This Row],[koszty transport]]-uczniowie5[[#This Row],[koszty zakupy]]-uczniowie5[[#This Row],[koszt akademik]]</f>
        <v>2645.69</v>
      </c>
      <c r="N140" s="6">
        <f>IF(uczniowie5[[#This Row],[dzien]]&lt;L139,20,0)</f>
        <v>0</v>
      </c>
      <c r="O140" s="6">
        <f>IF(OR(AND(uczniowie5[[#This Row],[dzień]]=15,uczniowie5[[#This Row],[dzień]]&lt;&gt;J139),AND(uczniowie5[[#This Row],[dzień]]&gt;15,J139&lt;15)),600,0)</f>
        <v>0</v>
      </c>
      <c r="P140" s="6">
        <f>IF(AND(uczniowie5[[#This Row],[dzien]]=2,uczniowie5[[#This Row],[dzien]]&lt;&gt;L139),250,0)</f>
        <v>0</v>
      </c>
      <c r="Q140" s="6" t="b">
        <f>IF(OR(AND(uczniowie5[[#This Row],[dzien]]=4,uczniowie5[[#This Row],[dzien]]&lt;&gt;L139),AND(L139&lt;4,uczniowie5[[#This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0" s="6">
        <f>uczniowie5[[#This Row],[aktualne pieniadze]]-uczniowie5[[#This Row],[koszt za miasto]]</f>
        <v>2645.69</v>
      </c>
      <c r="S140" s="6" t="str">
        <f>IF(OR(AND(uczniowie5[[#This Row],[miesiac]]=12,uczniowie5[[#This Row],[dzień]]&gt;=20),AND(uczniowie5[[#This Row],[miesiac]]=1,uczniowie5[[#This Row],[dzień]]&lt;=3)),"tak","nie")</f>
        <v>nie</v>
      </c>
    </row>
    <row r="141" spans="1:19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>uczniowie5[[#This Row],[Godzina zakończenia]]-uczniowie5[[#This Row],[Godzina rozpoczęcia]]</f>
        <v>8.3333333333333315E-2</v>
      </c>
      <c r="H141" s="3">
        <f>uczniowie5[[#This Row],[czas]]*24</f>
        <v>1.9999999999999996</v>
      </c>
      <c r="I141" s="9">
        <f>MONTH(uczniowie5[[#This Row],[Data]])</f>
        <v>1</v>
      </c>
      <c r="J141" s="9">
        <f>DAY(uczniowie5[[#This Row],[Data]])</f>
        <v>13</v>
      </c>
      <c r="K141">
        <f>uczniowie5[[#This Row],[Stawka za godzinę]]*uczniowie5[[#This Row],[cas trwania w h]]</f>
        <v>99.999999999999972</v>
      </c>
      <c r="L141">
        <f>WEEKDAY(uczniowie5[[#This Row],[Data]],2)</f>
        <v>2</v>
      </c>
      <c r="M141" s="6">
        <f>R140+uczniowie5[[#This Row],[koszt za zajęcia]]-uczniowie5[[#This Row],[koszty transport]]-uczniowie5[[#This Row],[koszty zakupy]]-uczniowie5[[#This Row],[koszt akademik]]</f>
        <v>2495.69</v>
      </c>
      <c r="N141" s="6">
        <f>IF(uczniowie5[[#This Row],[dzien]]&lt;L140,20,0)</f>
        <v>0</v>
      </c>
      <c r="O141" s="6">
        <f>IF(OR(AND(uczniowie5[[#This Row],[dzień]]=15,uczniowie5[[#This Row],[dzień]]&lt;&gt;J140),AND(uczniowie5[[#This Row],[dzień]]&gt;15,J140&lt;15)),600,0)</f>
        <v>0</v>
      </c>
      <c r="P141" s="6">
        <f>IF(AND(uczniowie5[[#This Row],[dzien]]=2,uczniowie5[[#This Row],[dzien]]&lt;&gt;L140),250,0)</f>
        <v>250</v>
      </c>
      <c r="Q141" s="6" t="b">
        <f>IF(OR(AND(uczniowie5[[#This Row],[dzien]]=4,uczniowie5[[#This Row],[dzien]]&lt;&gt;L140),AND(L140&lt;4,uczniowie5[[#This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1" s="6">
        <f>uczniowie5[[#This Row],[aktualne pieniadze]]-uczniowie5[[#This Row],[koszt za miasto]]</f>
        <v>2495.69</v>
      </c>
      <c r="S141" s="6" t="str">
        <f>IF(OR(AND(uczniowie5[[#This Row],[miesiac]]=12,uczniowie5[[#This Row],[dzień]]&gt;=20),AND(uczniowie5[[#This Row],[miesiac]]=1,uczniowie5[[#This Row],[dzień]]&lt;=3)),"tak","nie")</f>
        <v>nie</v>
      </c>
    </row>
    <row r="142" spans="1:19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>uczniowie5[[#This Row],[Godzina zakończenia]]-uczniowie5[[#This Row],[Godzina rozpoczęcia]]</f>
        <v>4.1666666666666685E-2</v>
      </c>
      <c r="H142" s="3">
        <f>uczniowie5[[#This Row],[czas]]*24</f>
        <v>1.0000000000000004</v>
      </c>
      <c r="I142" s="9">
        <f>MONTH(uczniowie5[[#This Row],[Data]])</f>
        <v>1</v>
      </c>
      <c r="J142" s="9">
        <f>DAY(uczniowie5[[#This Row],[Data]])</f>
        <v>13</v>
      </c>
      <c r="K142">
        <f>uczniowie5[[#This Row],[Stawka za godzinę]]*uczniowie5[[#This Row],[cas trwania w h]]</f>
        <v>50.000000000000021</v>
      </c>
      <c r="L142">
        <f>WEEKDAY(uczniowie5[[#This Row],[Data]],2)</f>
        <v>2</v>
      </c>
      <c r="M142" s="6">
        <f>R141+uczniowie5[[#This Row],[koszt za zajęcia]]-uczniowie5[[#This Row],[koszty transport]]-uczniowie5[[#This Row],[koszty zakupy]]-uczniowie5[[#This Row],[koszt akademik]]</f>
        <v>2545.69</v>
      </c>
      <c r="N142" s="6">
        <f>IF(uczniowie5[[#This Row],[dzien]]&lt;L141,20,0)</f>
        <v>0</v>
      </c>
      <c r="O142" s="6">
        <f>IF(OR(AND(uczniowie5[[#This Row],[dzień]]=15,uczniowie5[[#This Row],[dzień]]&lt;&gt;J141),AND(uczniowie5[[#This Row],[dzień]]&gt;15,J141&lt;15)),600,0)</f>
        <v>0</v>
      </c>
      <c r="P142" s="6">
        <f>IF(AND(uczniowie5[[#This Row],[dzien]]=2,uczniowie5[[#This Row],[dzien]]&lt;&gt;L141),250,0)</f>
        <v>0</v>
      </c>
      <c r="Q142" s="6" t="b">
        <f>IF(OR(AND(uczniowie5[[#This Row],[dzien]]=4,uczniowie5[[#This Row],[dzien]]&lt;&gt;L141),AND(L141&lt;4,uczniowie5[[#This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2" s="6">
        <f>uczniowie5[[#This Row],[aktualne pieniadze]]-uczniowie5[[#This Row],[koszt za miasto]]</f>
        <v>2545.69</v>
      </c>
      <c r="S142" s="6" t="str">
        <f>IF(OR(AND(uczniowie5[[#This Row],[miesiac]]=12,uczniowie5[[#This Row],[dzień]]&gt;=20),AND(uczniowie5[[#This Row],[miesiac]]=1,uczniowie5[[#This Row],[dzień]]&lt;=3)),"tak","nie")</f>
        <v>nie</v>
      </c>
    </row>
    <row r="143" spans="1:19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>uczniowie5[[#This Row],[Godzina zakończenia]]-uczniowie5[[#This Row],[Godzina rozpoczęcia]]</f>
        <v>8.333333333333337E-2</v>
      </c>
      <c r="H143" s="3">
        <f>uczniowie5[[#This Row],[czas]]*24</f>
        <v>2.0000000000000009</v>
      </c>
      <c r="I143" s="9">
        <f>MONTH(uczniowie5[[#This Row],[Data]])</f>
        <v>1</v>
      </c>
      <c r="J143" s="9">
        <f>DAY(uczniowie5[[#This Row],[Data]])</f>
        <v>13</v>
      </c>
      <c r="K143">
        <f>uczniowie5[[#This Row],[Stawka za godzinę]]*uczniowie5[[#This Row],[cas trwania w h]]</f>
        <v>80.000000000000028</v>
      </c>
      <c r="L143">
        <f>WEEKDAY(uczniowie5[[#This Row],[Data]],2)</f>
        <v>2</v>
      </c>
      <c r="M143" s="6">
        <f>R142+uczniowie5[[#This Row],[koszt za zajęcia]]-uczniowie5[[#This Row],[koszty transport]]-uczniowie5[[#This Row],[koszty zakupy]]-uczniowie5[[#This Row],[koszt akademik]]</f>
        <v>2625.69</v>
      </c>
      <c r="N143" s="6">
        <f>IF(uczniowie5[[#This Row],[dzien]]&lt;L142,20,0)</f>
        <v>0</v>
      </c>
      <c r="O143" s="6">
        <f>IF(OR(AND(uczniowie5[[#This Row],[dzień]]=15,uczniowie5[[#This Row],[dzień]]&lt;&gt;J142),AND(uczniowie5[[#This Row],[dzień]]&gt;15,J142&lt;15)),600,0)</f>
        <v>0</v>
      </c>
      <c r="P143" s="6">
        <f>IF(AND(uczniowie5[[#This Row],[dzien]]=2,uczniowie5[[#This Row],[dzien]]&lt;&gt;L142),250,0)</f>
        <v>0</v>
      </c>
      <c r="Q143" s="6" t="b">
        <f>IF(OR(AND(uczniowie5[[#This Row],[dzien]]=4,uczniowie5[[#This Row],[dzien]]&lt;&gt;L142),AND(L142&lt;4,uczniowie5[[#This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3" s="6">
        <f>uczniowie5[[#This Row],[aktualne pieniadze]]-uczniowie5[[#This Row],[koszt za miasto]]</f>
        <v>2625.69</v>
      </c>
      <c r="S143" s="6" t="str">
        <f>IF(OR(AND(uczniowie5[[#This Row],[miesiac]]=12,uczniowie5[[#This Row],[dzień]]&gt;=20),AND(uczniowie5[[#This Row],[miesiac]]=1,uczniowie5[[#This Row],[dzień]]&lt;=3)),"tak","nie")</f>
        <v>nie</v>
      </c>
    </row>
    <row r="144" spans="1:19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>uczniowie5[[#This Row],[Godzina zakończenia]]-uczniowie5[[#This Row],[Godzina rozpoczęcia]]</f>
        <v>7.291666666666663E-2</v>
      </c>
      <c r="H144" s="3">
        <f>uczniowie5[[#This Row],[czas]]*24</f>
        <v>1.7499999999999991</v>
      </c>
      <c r="I144" s="9">
        <f>MONTH(uczniowie5[[#This Row],[Data]])</f>
        <v>1</v>
      </c>
      <c r="J144" s="9">
        <f>DAY(uczniowie5[[#This Row],[Data]])</f>
        <v>13</v>
      </c>
      <c r="K144">
        <f>uczniowie5[[#This Row],[Stawka za godzinę]]*uczniowie5[[#This Row],[cas trwania w h]]</f>
        <v>104.99999999999994</v>
      </c>
      <c r="L144">
        <f>WEEKDAY(uczniowie5[[#This Row],[Data]],2)</f>
        <v>2</v>
      </c>
      <c r="M144" s="6">
        <f>R143+uczniowie5[[#This Row],[koszt za zajęcia]]-uczniowie5[[#This Row],[koszty transport]]-uczniowie5[[#This Row],[koszty zakupy]]-uczniowie5[[#This Row],[koszt akademik]]</f>
        <v>2730.69</v>
      </c>
      <c r="N144" s="6">
        <f>IF(uczniowie5[[#This Row],[dzien]]&lt;L143,20,0)</f>
        <v>0</v>
      </c>
      <c r="O144" s="6">
        <f>IF(OR(AND(uczniowie5[[#This Row],[dzień]]=15,uczniowie5[[#This Row],[dzień]]&lt;&gt;J143),AND(uczniowie5[[#This Row],[dzień]]&gt;15,J143&lt;15)),600,0)</f>
        <v>0</v>
      </c>
      <c r="P144" s="6">
        <f>IF(AND(uczniowie5[[#This Row],[dzien]]=2,uczniowie5[[#This Row],[dzien]]&lt;&gt;L143),250,0)</f>
        <v>0</v>
      </c>
      <c r="Q144" s="6" t="b">
        <f>IF(OR(AND(uczniowie5[[#This Row],[dzien]]=4,uczniowie5[[#This Row],[dzien]]&lt;&gt;L143),AND(L143&lt;4,uczniowie5[[#This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4" s="6">
        <f>uczniowie5[[#This Row],[aktualne pieniadze]]-uczniowie5[[#This Row],[koszt za miasto]]</f>
        <v>2730.69</v>
      </c>
      <c r="S144" s="6" t="str">
        <f>IF(OR(AND(uczniowie5[[#This Row],[miesiac]]=12,uczniowie5[[#This Row],[dzień]]&gt;=20),AND(uczniowie5[[#This Row],[miesiac]]=1,uczniowie5[[#This Row],[dzień]]&lt;=3)),"tak","nie")</f>
        <v>nie</v>
      </c>
    </row>
    <row r="145" spans="1:19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>uczniowie5[[#This Row],[Godzina zakończenia]]-uczniowie5[[#This Row],[Godzina rozpoczęcia]]</f>
        <v>6.25E-2</v>
      </c>
      <c r="H145" s="3">
        <f>uczniowie5[[#This Row],[czas]]*24</f>
        <v>1.5</v>
      </c>
      <c r="I145" s="9">
        <f>MONTH(uczniowie5[[#This Row],[Data]])</f>
        <v>1</v>
      </c>
      <c r="J145" s="9">
        <f>DAY(uczniowie5[[#This Row],[Data]])</f>
        <v>14</v>
      </c>
      <c r="K145">
        <f>uczniowie5[[#This Row],[Stawka za godzinę]]*uczniowie5[[#This Row],[cas trwania w h]]</f>
        <v>90</v>
      </c>
      <c r="L145">
        <f>WEEKDAY(uczniowie5[[#This Row],[Data]],2)</f>
        <v>3</v>
      </c>
      <c r="M145" s="6">
        <f>R144+uczniowie5[[#This Row],[koszt za zajęcia]]-uczniowie5[[#This Row],[koszty transport]]-uczniowie5[[#This Row],[koszty zakupy]]-uczniowie5[[#This Row],[koszt akademik]]</f>
        <v>2820.69</v>
      </c>
      <c r="N145" s="6">
        <f>IF(uczniowie5[[#This Row],[dzien]]&lt;L144,20,0)</f>
        <v>0</v>
      </c>
      <c r="O145" s="6">
        <f>IF(OR(AND(uczniowie5[[#This Row],[dzień]]=15,uczniowie5[[#This Row],[dzień]]&lt;&gt;J144),AND(uczniowie5[[#This Row],[dzień]]&gt;15,J144&lt;15)),600,0)</f>
        <v>0</v>
      </c>
      <c r="P145" s="6">
        <f>IF(AND(uczniowie5[[#This Row],[dzien]]=2,uczniowie5[[#This Row],[dzien]]&lt;&gt;L144),250,0)</f>
        <v>0</v>
      </c>
      <c r="Q145" s="6" t="b">
        <f>IF(OR(AND(uczniowie5[[#This Row],[dzien]]=4,uczniowie5[[#This Row],[dzien]]&lt;&gt;L144),AND(L144&lt;4,uczniowie5[[#This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5" s="6">
        <f>uczniowie5[[#This Row],[aktualne pieniadze]]-uczniowie5[[#This Row],[koszt za miasto]]</f>
        <v>2820.69</v>
      </c>
      <c r="S145" s="6" t="str">
        <f>IF(OR(AND(uczniowie5[[#This Row],[miesiac]]=12,uczniowie5[[#This Row],[dzień]]&gt;=20),AND(uczniowie5[[#This Row],[miesiac]]=1,uczniowie5[[#This Row],[dzień]]&lt;=3)),"tak","nie")</f>
        <v>nie</v>
      </c>
    </row>
    <row r="146" spans="1:19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>uczniowie5[[#This Row],[Godzina zakończenia]]-uczniowie5[[#This Row],[Godzina rozpoczęcia]]</f>
        <v>8.333333333333337E-2</v>
      </c>
      <c r="H146" s="3">
        <f>uczniowie5[[#This Row],[czas]]*24</f>
        <v>2.0000000000000009</v>
      </c>
      <c r="I146" s="9">
        <f>MONTH(uczniowie5[[#This Row],[Data]])</f>
        <v>1</v>
      </c>
      <c r="J146" s="9">
        <f>DAY(uczniowie5[[#This Row],[Data]])</f>
        <v>14</v>
      </c>
      <c r="K146">
        <f>uczniowie5[[#This Row],[Stawka za godzinę]]*uczniowie5[[#This Row],[cas trwania w h]]</f>
        <v>100.00000000000004</v>
      </c>
      <c r="L146">
        <f>WEEKDAY(uczniowie5[[#This Row],[Data]],2)</f>
        <v>3</v>
      </c>
      <c r="M146" s="6">
        <f>R145+uczniowie5[[#This Row],[koszt za zajęcia]]-uczniowie5[[#This Row],[koszty transport]]-uczniowie5[[#This Row],[koszty zakupy]]-uczniowie5[[#This Row],[koszt akademik]]</f>
        <v>2920.69</v>
      </c>
      <c r="N146" s="6">
        <f>IF(uczniowie5[[#This Row],[dzien]]&lt;L145,20,0)</f>
        <v>0</v>
      </c>
      <c r="O146" s="6">
        <f>IF(OR(AND(uczniowie5[[#This Row],[dzień]]=15,uczniowie5[[#This Row],[dzień]]&lt;&gt;J145),AND(uczniowie5[[#This Row],[dzień]]&gt;15,J145&lt;15)),600,0)</f>
        <v>0</v>
      </c>
      <c r="P146" s="6">
        <f>IF(AND(uczniowie5[[#This Row],[dzien]]=2,uczniowie5[[#This Row],[dzien]]&lt;&gt;L145),250,0)</f>
        <v>0</v>
      </c>
      <c r="Q146" s="6" t="b">
        <f>IF(OR(AND(uczniowie5[[#This Row],[dzien]]=4,uczniowie5[[#This Row],[dzien]]&lt;&gt;L145),AND(L145&lt;4,uczniowie5[[#This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6" s="6">
        <f>uczniowie5[[#This Row],[aktualne pieniadze]]-uczniowie5[[#This Row],[koszt za miasto]]</f>
        <v>2920.69</v>
      </c>
      <c r="S146" s="6" t="str">
        <f>IF(OR(AND(uczniowie5[[#This Row],[miesiac]]=12,uczniowie5[[#This Row],[dzień]]&gt;=20),AND(uczniowie5[[#This Row],[miesiac]]=1,uczniowie5[[#This Row],[dzień]]&lt;=3)),"tak","nie")</f>
        <v>nie</v>
      </c>
    </row>
    <row r="147" spans="1:19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>uczniowie5[[#This Row],[Godzina zakończenia]]-uczniowie5[[#This Row],[Godzina rozpoczęcia]]</f>
        <v>4.1666666666666741E-2</v>
      </c>
      <c r="H147" s="3">
        <f>uczniowie5[[#This Row],[czas]]*24</f>
        <v>1.0000000000000018</v>
      </c>
      <c r="I147" s="9">
        <f>MONTH(uczniowie5[[#This Row],[Data]])</f>
        <v>1</v>
      </c>
      <c r="J147" s="9">
        <f>DAY(uczniowie5[[#This Row],[Data]])</f>
        <v>14</v>
      </c>
      <c r="K147">
        <f>uczniowie5[[#This Row],[Stawka za godzinę]]*uczniowie5[[#This Row],[cas trwania w h]]</f>
        <v>40.000000000000071</v>
      </c>
      <c r="L147">
        <f>WEEKDAY(uczniowie5[[#This Row],[Data]],2)</f>
        <v>3</v>
      </c>
      <c r="M147" s="6">
        <f>R146+uczniowie5[[#This Row],[koszt za zajęcia]]-uczniowie5[[#This Row],[koszty transport]]-uczniowie5[[#This Row],[koszty zakupy]]-uczniowie5[[#This Row],[koszt akademik]]</f>
        <v>2960.69</v>
      </c>
      <c r="N147" s="6">
        <f>IF(uczniowie5[[#This Row],[dzien]]&lt;L146,20,0)</f>
        <v>0</v>
      </c>
      <c r="O147" s="6">
        <f>IF(OR(AND(uczniowie5[[#This Row],[dzień]]=15,uczniowie5[[#This Row],[dzień]]&lt;&gt;J146),AND(uczniowie5[[#This Row],[dzień]]&gt;15,J146&lt;15)),600,0)</f>
        <v>0</v>
      </c>
      <c r="P147" s="6">
        <f>IF(AND(uczniowie5[[#This Row],[dzien]]=2,uczniowie5[[#This Row],[dzien]]&lt;&gt;L146),250,0)</f>
        <v>0</v>
      </c>
      <c r="Q147" s="6" t="b">
        <f>IF(OR(AND(uczniowie5[[#This Row],[dzien]]=4,uczniowie5[[#This Row],[dzien]]&lt;&gt;L146),AND(L146&lt;4,uczniowie5[[#This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7" s="6">
        <f>uczniowie5[[#This Row],[aktualne pieniadze]]-uczniowie5[[#This Row],[koszt za miasto]]</f>
        <v>2960.69</v>
      </c>
      <c r="S147" s="6" t="str">
        <f>IF(OR(AND(uczniowie5[[#This Row],[miesiac]]=12,uczniowie5[[#This Row],[dzień]]&gt;=20),AND(uczniowie5[[#This Row],[miesiac]]=1,uczniowie5[[#This Row],[dzień]]&lt;=3)),"tak","nie")</f>
        <v>nie</v>
      </c>
    </row>
    <row r="148" spans="1:19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>uczniowie5[[#This Row],[Godzina zakończenia]]-uczniowie5[[#This Row],[Godzina rozpoczęcia]]</f>
        <v>8.3333333333333315E-2</v>
      </c>
      <c r="H148" s="3">
        <f>uczniowie5[[#This Row],[czas]]*24</f>
        <v>1.9999999999999996</v>
      </c>
      <c r="I148" s="9">
        <f>MONTH(uczniowie5[[#This Row],[Data]])</f>
        <v>1</v>
      </c>
      <c r="J148" s="9">
        <f>DAY(uczniowie5[[#This Row],[Data]])</f>
        <v>15</v>
      </c>
      <c r="K148">
        <f>uczniowie5[[#This Row],[Stawka za godzinę]]*uczniowie5[[#This Row],[cas trwania w h]]</f>
        <v>99.999999999999972</v>
      </c>
      <c r="L148">
        <f>WEEKDAY(uczniowie5[[#This Row],[Data]],2)</f>
        <v>4</v>
      </c>
      <c r="M148" s="6">
        <f>R147+uczniowie5[[#This Row],[koszt za zajęcia]]-uczniowie5[[#This Row],[koszty transport]]-uczniowie5[[#This Row],[koszty zakupy]]-uczniowie5[[#This Row],[koszt akademik]]</f>
        <v>2460.69</v>
      </c>
      <c r="N148" s="6">
        <f>IF(uczniowie5[[#This Row],[dzien]]&lt;L147,20,0)</f>
        <v>0</v>
      </c>
      <c r="O148" s="6">
        <f>IF(OR(AND(uczniowie5[[#This Row],[dzień]]=15,uczniowie5[[#This Row],[dzień]]&lt;&gt;J147),AND(uczniowie5[[#This Row],[dzień]]&gt;15,J147&lt;15)),600,0)</f>
        <v>600</v>
      </c>
      <c r="P148" s="6">
        <f>IF(AND(uczniowie5[[#This Row],[dzien]]=2,uczniowie5[[#This Row],[dzien]]&lt;&gt;L147),250,0)</f>
        <v>0</v>
      </c>
      <c r="Q148" s="6">
        <f>IF(OR(AND(uczniowie5[[#This Row],[dzien]]=4,uczniowie5[[#This Row],[dzien]]&lt;&gt;L147),AND(L147&lt;4,uczniowie5[[#This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148" s="6">
        <f>uczniowie5[[#This Row],[aktualne pieniadze]]-uczniowie5[[#This Row],[koszt za miasto]]</f>
        <v>2060.69</v>
      </c>
      <c r="S148" s="6" t="str">
        <f>IF(OR(AND(uczniowie5[[#This Row],[miesiac]]=12,uczniowie5[[#This Row],[dzień]]&gt;=20),AND(uczniowie5[[#This Row],[miesiac]]=1,uczniowie5[[#This Row],[dzień]]&lt;=3)),"tak","nie")</f>
        <v>nie</v>
      </c>
    </row>
    <row r="149" spans="1:19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>uczniowie5[[#This Row],[Godzina zakończenia]]-uczniowie5[[#This Row],[Godzina rozpoczęcia]]</f>
        <v>5.2083333333333315E-2</v>
      </c>
      <c r="H149" s="3">
        <f>uczniowie5[[#This Row],[czas]]*24</f>
        <v>1.2499999999999996</v>
      </c>
      <c r="I149" s="9">
        <f>MONTH(uczniowie5[[#This Row],[Data]])</f>
        <v>1</v>
      </c>
      <c r="J149" s="9">
        <f>DAY(uczniowie5[[#This Row],[Data]])</f>
        <v>15</v>
      </c>
      <c r="K149">
        <f>uczniowie5[[#This Row],[Stawka za godzinę]]*uczniowie5[[#This Row],[cas trwania w h]]</f>
        <v>74.999999999999972</v>
      </c>
      <c r="L149">
        <f>WEEKDAY(uczniowie5[[#This Row],[Data]],2)</f>
        <v>4</v>
      </c>
      <c r="M149" s="6">
        <f>R148+uczniowie5[[#This Row],[koszt za zajęcia]]-uczniowie5[[#This Row],[koszty transport]]-uczniowie5[[#This Row],[koszty zakupy]]-uczniowie5[[#This Row],[koszt akademik]]</f>
        <v>2135.69</v>
      </c>
      <c r="N149" s="6">
        <f>IF(uczniowie5[[#This Row],[dzien]]&lt;L148,20,0)</f>
        <v>0</v>
      </c>
      <c r="O149" s="6">
        <f>IF(OR(AND(uczniowie5[[#This Row],[dzień]]=15,uczniowie5[[#This Row],[dzień]]&lt;&gt;J148),AND(uczniowie5[[#This Row],[dzień]]&gt;15,J148&lt;15)),600,0)</f>
        <v>0</v>
      </c>
      <c r="P149" s="6">
        <f>IF(AND(uczniowie5[[#This Row],[dzien]]=2,uczniowie5[[#This Row],[dzien]]&lt;&gt;L148),250,0)</f>
        <v>0</v>
      </c>
      <c r="Q149" s="6" t="b">
        <f>IF(OR(AND(uczniowie5[[#This Row],[dzien]]=4,uczniowie5[[#This Row],[dzien]]&lt;&gt;L148),AND(L148&lt;4,uczniowie5[[#This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49" s="6">
        <f>uczniowie5[[#This Row],[aktualne pieniadze]]-uczniowie5[[#This Row],[koszt za miasto]]</f>
        <v>2135.69</v>
      </c>
      <c r="S149" s="6" t="str">
        <f>IF(OR(AND(uczniowie5[[#This Row],[miesiac]]=12,uczniowie5[[#This Row],[dzień]]&gt;=20),AND(uczniowie5[[#This Row],[miesiac]]=1,uczniowie5[[#This Row],[dzień]]&lt;=3)),"tak","nie")</f>
        <v>nie</v>
      </c>
    </row>
    <row r="150" spans="1:19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>uczniowie5[[#This Row],[Godzina zakończenia]]-uczniowie5[[#This Row],[Godzina rozpoczęcia]]</f>
        <v>6.25E-2</v>
      </c>
      <c r="H150" s="3">
        <f>uczniowie5[[#This Row],[czas]]*24</f>
        <v>1.5</v>
      </c>
      <c r="I150" s="9">
        <f>MONTH(uczniowie5[[#This Row],[Data]])</f>
        <v>1</v>
      </c>
      <c r="J150" s="9">
        <f>DAY(uczniowie5[[#This Row],[Data]])</f>
        <v>15</v>
      </c>
      <c r="K150">
        <f>uczniowie5[[#This Row],[Stawka za godzinę]]*uczniowie5[[#This Row],[cas trwania w h]]</f>
        <v>75</v>
      </c>
      <c r="L150">
        <f>WEEKDAY(uczniowie5[[#This Row],[Data]],2)</f>
        <v>4</v>
      </c>
      <c r="M150" s="6">
        <f>R149+uczniowie5[[#This Row],[koszt za zajęcia]]-uczniowie5[[#This Row],[koszty transport]]-uczniowie5[[#This Row],[koszty zakupy]]-uczniowie5[[#This Row],[koszt akademik]]</f>
        <v>2210.69</v>
      </c>
      <c r="N150" s="6">
        <f>IF(uczniowie5[[#This Row],[dzien]]&lt;L149,20,0)</f>
        <v>0</v>
      </c>
      <c r="O150" s="6">
        <f>IF(OR(AND(uczniowie5[[#This Row],[dzień]]=15,uczniowie5[[#This Row],[dzień]]&lt;&gt;J149),AND(uczniowie5[[#This Row],[dzień]]&gt;15,J149&lt;15)),600,0)</f>
        <v>0</v>
      </c>
      <c r="P150" s="6">
        <f>IF(AND(uczniowie5[[#This Row],[dzien]]=2,uczniowie5[[#This Row],[dzien]]&lt;&gt;L149),250,0)</f>
        <v>0</v>
      </c>
      <c r="Q150" s="6" t="b">
        <f>IF(OR(AND(uczniowie5[[#This Row],[dzien]]=4,uczniowie5[[#This Row],[dzien]]&lt;&gt;L149),AND(L149&lt;4,uczniowie5[[#This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0" s="6">
        <f>uczniowie5[[#This Row],[aktualne pieniadze]]-uczniowie5[[#This Row],[koszt za miasto]]</f>
        <v>2210.69</v>
      </c>
      <c r="S150" s="6" t="str">
        <f>IF(OR(AND(uczniowie5[[#This Row],[miesiac]]=12,uczniowie5[[#This Row],[dzień]]&gt;=20),AND(uczniowie5[[#This Row],[miesiac]]=1,uczniowie5[[#This Row],[dzień]]&lt;=3)),"tak","nie")</f>
        <v>nie</v>
      </c>
    </row>
    <row r="151" spans="1:19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>uczniowie5[[#This Row],[Godzina zakończenia]]-uczniowie5[[#This Row],[Godzina rozpoczęcia]]</f>
        <v>7.2916666666666741E-2</v>
      </c>
      <c r="H151" s="3">
        <f>uczniowie5[[#This Row],[czas]]*24</f>
        <v>1.7500000000000018</v>
      </c>
      <c r="I151" s="9">
        <f>MONTH(uczniowie5[[#This Row],[Data]])</f>
        <v>1</v>
      </c>
      <c r="J151" s="9">
        <f>DAY(uczniowie5[[#This Row],[Data]])</f>
        <v>15</v>
      </c>
      <c r="K151">
        <f>uczniowie5[[#This Row],[Stawka za godzinę]]*uczniowie5[[#This Row],[cas trwania w h]]</f>
        <v>87.500000000000085</v>
      </c>
      <c r="L151">
        <f>WEEKDAY(uczniowie5[[#This Row],[Data]],2)</f>
        <v>4</v>
      </c>
      <c r="M151" s="6">
        <f>R150+uczniowie5[[#This Row],[koszt za zajęcia]]-uczniowie5[[#This Row],[koszty transport]]-uczniowie5[[#This Row],[koszty zakupy]]-uczniowie5[[#This Row],[koszt akademik]]</f>
        <v>2298.19</v>
      </c>
      <c r="N151" s="6">
        <f>IF(uczniowie5[[#This Row],[dzien]]&lt;L150,20,0)</f>
        <v>0</v>
      </c>
      <c r="O151" s="6">
        <f>IF(OR(AND(uczniowie5[[#This Row],[dzień]]=15,uczniowie5[[#This Row],[dzień]]&lt;&gt;J150),AND(uczniowie5[[#This Row],[dzień]]&gt;15,J150&lt;15)),600,0)</f>
        <v>0</v>
      </c>
      <c r="P151" s="6">
        <f>IF(AND(uczniowie5[[#This Row],[dzien]]=2,uczniowie5[[#This Row],[dzien]]&lt;&gt;L150),250,0)</f>
        <v>0</v>
      </c>
      <c r="Q151" s="6" t="b">
        <f>IF(OR(AND(uczniowie5[[#This Row],[dzien]]=4,uczniowie5[[#This Row],[dzien]]&lt;&gt;L150),AND(L150&lt;4,uczniowie5[[#This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1" s="6">
        <f>uczniowie5[[#This Row],[aktualne pieniadze]]-uczniowie5[[#This Row],[koszt za miasto]]</f>
        <v>2298.19</v>
      </c>
      <c r="S151" s="6" t="str">
        <f>IF(OR(AND(uczniowie5[[#This Row],[miesiac]]=12,uczniowie5[[#This Row],[dzień]]&gt;=20),AND(uczniowie5[[#This Row],[miesiac]]=1,uczniowie5[[#This Row],[dzień]]&lt;=3)),"tak","nie")</f>
        <v>nie</v>
      </c>
    </row>
    <row r="152" spans="1:19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>uczniowie5[[#This Row],[Godzina zakończenia]]-uczniowie5[[#This Row],[Godzina rozpoczęcia]]</f>
        <v>6.25E-2</v>
      </c>
      <c r="H152" s="3">
        <f>uczniowie5[[#This Row],[czas]]*24</f>
        <v>1.5</v>
      </c>
      <c r="I152" s="9">
        <f>MONTH(uczniowie5[[#This Row],[Data]])</f>
        <v>1</v>
      </c>
      <c r="J152" s="9">
        <f>DAY(uczniowie5[[#This Row],[Data]])</f>
        <v>19</v>
      </c>
      <c r="K152">
        <f>uczniowie5[[#This Row],[Stawka za godzinę]]*uczniowie5[[#This Row],[cas trwania w h]]</f>
        <v>75</v>
      </c>
      <c r="L152">
        <f>WEEKDAY(uczniowie5[[#This Row],[Data]],2)</f>
        <v>1</v>
      </c>
      <c r="M152" s="6">
        <f>R151+uczniowie5[[#This Row],[koszt za zajęcia]]-uczniowie5[[#This Row],[koszty transport]]-uczniowie5[[#This Row],[koszty zakupy]]-uczniowie5[[#This Row],[koszt akademik]]</f>
        <v>2353.19</v>
      </c>
      <c r="N152" s="6">
        <f>IF(uczniowie5[[#This Row],[dzien]]&lt;L151,20,0)</f>
        <v>20</v>
      </c>
      <c r="O152" s="6">
        <f>IF(OR(AND(uczniowie5[[#This Row],[dzień]]=15,uczniowie5[[#This Row],[dzień]]&lt;&gt;J151),AND(uczniowie5[[#This Row],[dzień]]&gt;15,J151&lt;15)),600,0)</f>
        <v>0</v>
      </c>
      <c r="P152" s="6">
        <f>IF(AND(uczniowie5[[#This Row],[dzien]]=2,uczniowie5[[#This Row],[dzien]]&lt;&gt;L151),250,0)</f>
        <v>0</v>
      </c>
      <c r="Q152" s="6" t="b">
        <f>IF(OR(AND(uczniowie5[[#This Row],[dzien]]=4,uczniowie5[[#This Row],[dzien]]&lt;&gt;L151),AND(L151&lt;4,uczniowie5[[#This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2" s="6">
        <f>uczniowie5[[#This Row],[aktualne pieniadze]]-uczniowie5[[#This Row],[koszt za miasto]]</f>
        <v>2353.19</v>
      </c>
      <c r="S152" s="6" t="str">
        <f>IF(OR(AND(uczniowie5[[#This Row],[miesiac]]=12,uczniowie5[[#This Row],[dzień]]&gt;=20),AND(uczniowie5[[#This Row],[miesiac]]=1,uczniowie5[[#This Row],[dzień]]&lt;=3)),"tak","nie")</f>
        <v>nie</v>
      </c>
    </row>
    <row r="153" spans="1:19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>uczniowie5[[#This Row],[Godzina zakończenia]]-uczniowie5[[#This Row],[Godzina rozpoczęcia]]</f>
        <v>6.2500000000000056E-2</v>
      </c>
      <c r="H153" s="3">
        <f>uczniowie5[[#This Row],[czas]]*24</f>
        <v>1.5000000000000013</v>
      </c>
      <c r="I153" s="9">
        <f>MONTH(uczniowie5[[#This Row],[Data]])</f>
        <v>1</v>
      </c>
      <c r="J153" s="9">
        <f>DAY(uczniowie5[[#This Row],[Data]])</f>
        <v>19</v>
      </c>
      <c r="K153">
        <f>uczniowie5[[#This Row],[Stawka za godzinę]]*uczniowie5[[#This Row],[cas trwania w h]]</f>
        <v>90.000000000000085</v>
      </c>
      <c r="L153">
        <f>WEEKDAY(uczniowie5[[#This Row],[Data]],2)</f>
        <v>1</v>
      </c>
      <c r="M153" s="6">
        <f>R152+uczniowie5[[#This Row],[koszt za zajęcia]]-uczniowie5[[#This Row],[koszty transport]]-uczniowie5[[#This Row],[koszty zakupy]]-uczniowie5[[#This Row],[koszt akademik]]</f>
        <v>2443.19</v>
      </c>
      <c r="N153" s="6">
        <f>IF(uczniowie5[[#This Row],[dzien]]&lt;L152,20,0)</f>
        <v>0</v>
      </c>
      <c r="O153" s="6">
        <f>IF(OR(AND(uczniowie5[[#This Row],[dzień]]=15,uczniowie5[[#This Row],[dzień]]&lt;&gt;J152),AND(uczniowie5[[#This Row],[dzień]]&gt;15,J152&lt;15)),600,0)</f>
        <v>0</v>
      </c>
      <c r="P153" s="6">
        <f>IF(AND(uczniowie5[[#This Row],[dzien]]=2,uczniowie5[[#This Row],[dzien]]&lt;&gt;L152),250,0)</f>
        <v>0</v>
      </c>
      <c r="Q153" s="6" t="b">
        <f>IF(OR(AND(uczniowie5[[#This Row],[dzien]]=4,uczniowie5[[#This Row],[dzien]]&lt;&gt;L152),AND(L152&lt;4,uczniowie5[[#This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3" s="6">
        <f>uczniowie5[[#This Row],[aktualne pieniadze]]-uczniowie5[[#This Row],[koszt za miasto]]</f>
        <v>2443.19</v>
      </c>
      <c r="S153" s="6" t="str">
        <f>IF(OR(AND(uczniowie5[[#This Row],[miesiac]]=12,uczniowie5[[#This Row],[dzień]]&gt;=20),AND(uczniowie5[[#This Row],[miesiac]]=1,uczniowie5[[#This Row],[dzień]]&lt;=3)),"tak","nie")</f>
        <v>nie</v>
      </c>
    </row>
    <row r="154" spans="1:19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>uczniowie5[[#This Row],[Godzina zakończenia]]-uczniowie5[[#This Row],[Godzina rozpoczęcia]]</f>
        <v>6.25E-2</v>
      </c>
      <c r="H154" s="3">
        <f>uczniowie5[[#This Row],[czas]]*24</f>
        <v>1.5</v>
      </c>
      <c r="I154" s="9">
        <f>MONTH(uczniowie5[[#This Row],[Data]])</f>
        <v>1</v>
      </c>
      <c r="J154" s="9">
        <f>DAY(uczniowie5[[#This Row],[Data]])</f>
        <v>19</v>
      </c>
      <c r="K154">
        <f>uczniowie5[[#This Row],[Stawka za godzinę]]*uczniowie5[[#This Row],[cas trwania w h]]</f>
        <v>90</v>
      </c>
      <c r="L154">
        <f>WEEKDAY(uczniowie5[[#This Row],[Data]],2)</f>
        <v>1</v>
      </c>
      <c r="M154" s="6">
        <f>R153+uczniowie5[[#This Row],[koszt za zajęcia]]-uczniowie5[[#This Row],[koszty transport]]-uczniowie5[[#This Row],[koszty zakupy]]-uczniowie5[[#This Row],[koszt akademik]]</f>
        <v>2533.19</v>
      </c>
      <c r="N154" s="6">
        <f>IF(uczniowie5[[#This Row],[dzien]]&lt;L153,20,0)</f>
        <v>0</v>
      </c>
      <c r="O154" s="6">
        <f>IF(OR(AND(uczniowie5[[#This Row],[dzień]]=15,uczniowie5[[#This Row],[dzień]]&lt;&gt;J153),AND(uczniowie5[[#This Row],[dzień]]&gt;15,J153&lt;15)),600,0)</f>
        <v>0</v>
      </c>
      <c r="P154" s="6">
        <f>IF(AND(uczniowie5[[#This Row],[dzien]]=2,uczniowie5[[#This Row],[dzien]]&lt;&gt;L153),250,0)</f>
        <v>0</v>
      </c>
      <c r="Q154" s="6" t="b">
        <f>IF(OR(AND(uczniowie5[[#This Row],[dzien]]=4,uczniowie5[[#This Row],[dzien]]&lt;&gt;L153),AND(L153&lt;4,uczniowie5[[#This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4" s="6">
        <f>uczniowie5[[#This Row],[aktualne pieniadze]]-uczniowie5[[#This Row],[koszt za miasto]]</f>
        <v>2533.19</v>
      </c>
      <c r="S154" s="6" t="str">
        <f>IF(OR(AND(uczniowie5[[#This Row],[miesiac]]=12,uczniowie5[[#This Row],[dzień]]&gt;=20),AND(uczniowie5[[#This Row],[miesiac]]=1,uczniowie5[[#This Row],[dzień]]&lt;=3)),"tak","nie")</f>
        <v>nie</v>
      </c>
    </row>
    <row r="155" spans="1:19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>uczniowie5[[#This Row],[Godzina zakończenia]]-uczniowie5[[#This Row],[Godzina rozpoczęcia]]</f>
        <v>5.208333333333337E-2</v>
      </c>
      <c r="H155" s="3">
        <f>uczniowie5[[#This Row],[czas]]*24</f>
        <v>1.2500000000000009</v>
      </c>
      <c r="I155" s="9">
        <f>MONTH(uczniowie5[[#This Row],[Data]])</f>
        <v>1</v>
      </c>
      <c r="J155" s="9">
        <f>DAY(uczniowie5[[#This Row],[Data]])</f>
        <v>19</v>
      </c>
      <c r="K155">
        <f>uczniowie5[[#This Row],[Stawka za godzinę]]*uczniowie5[[#This Row],[cas trwania w h]]</f>
        <v>50.000000000000036</v>
      </c>
      <c r="L155">
        <f>WEEKDAY(uczniowie5[[#This Row],[Data]],2)</f>
        <v>1</v>
      </c>
      <c r="M155" s="6">
        <f>R154+uczniowie5[[#This Row],[koszt za zajęcia]]-uczniowie5[[#This Row],[koszty transport]]-uczniowie5[[#This Row],[koszty zakupy]]-uczniowie5[[#This Row],[koszt akademik]]</f>
        <v>2583.19</v>
      </c>
      <c r="N155" s="6">
        <f>IF(uczniowie5[[#This Row],[dzien]]&lt;L154,20,0)</f>
        <v>0</v>
      </c>
      <c r="O155" s="6">
        <f>IF(OR(AND(uczniowie5[[#This Row],[dzień]]=15,uczniowie5[[#This Row],[dzień]]&lt;&gt;J154),AND(uczniowie5[[#This Row],[dzień]]&gt;15,J154&lt;15)),600,0)</f>
        <v>0</v>
      </c>
      <c r="P155" s="6">
        <f>IF(AND(uczniowie5[[#This Row],[dzien]]=2,uczniowie5[[#This Row],[dzien]]&lt;&gt;L154),250,0)</f>
        <v>0</v>
      </c>
      <c r="Q155" s="6" t="b">
        <f>IF(OR(AND(uczniowie5[[#This Row],[dzien]]=4,uczniowie5[[#This Row],[dzien]]&lt;&gt;L154),AND(L154&lt;4,uczniowie5[[#This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5" s="6">
        <f>uczniowie5[[#This Row],[aktualne pieniadze]]-uczniowie5[[#This Row],[koszt za miasto]]</f>
        <v>2583.19</v>
      </c>
      <c r="S155" s="6" t="str">
        <f>IF(OR(AND(uczniowie5[[#This Row],[miesiac]]=12,uczniowie5[[#This Row],[dzień]]&gt;=20),AND(uczniowie5[[#This Row],[miesiac]]=1,uczniowie5[[#This Row],[dzień]]&lt;=3)),"tak","nie")</f>
        <v>nie</v>
      </c>
    </row>
    <row r="156" spans="1:19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>uczniowie5[[#This Row],[Godzina zakończenia]]-uczniowie5[[#This Row],[Godzina rozpoczęcia]]</f>
        <v>6.25E-2</v>
      </c>
      <c r="H156" s="3">
        <f>uczniowie5[[#This Row],[czas]]*24</f>
        <v>1.5</v>
      </c>
      <c r="I156" s="9">
        <f>MONTH(uczniowie5[[#This Row],[Data]])</f>
        <v>1</v>
      </c>
      <c r="J156" s="9">
        <f>DAY(uczniowie5[[#This Row],[Data]])</f>
        <v>20</v>
      </c>
      <c r="K156">
        <f>uczniowie5[[#This Row],[Stawka za godzinę]]*uczniowie5[[#This Row],[cas trwania w h]]</f>
        <v>60</v>
      </c>
      <c r="L156">
        <f>WEEKDAY(uczniowie5[[#This Row],[Data]],2)</f>
        <v>2</v>
      </c>
      <c r="M156" s="6">
        <f>R155+uczniowie5[[#This Row],[koszt za zajęcia]]-uczniowie5[[#This Row],[koszty transport]]-uczniowie5[[#This Row],[koszty zakupy]]-uczniowie5[[#This Row],[koszt akademik]]</f>
        <v>2393.19</v>
      </c>
      <c r="N156" s="6">
        <f>IF(uczniowie5[[#This Row],[dzien]]&lt;L155,20,0)</f>
        <v>0</v>
      </c>
      <c r="O156" s="6">
        <f>IF(OR(AND(uczniowie5[[#This Row],[dzień]]=15,uczniowie5[[#This Row],[dzień]]&lt;&gt;J155),AND(uczniowie5[[#This Row],[dzień]]&gt;15,J155&lt;15)),600,0)</f>
        <v>0</v>
      </c>
      <c r="P156" s="6">
        <f>IF(AND(uczniowie5[[#This Row],[dzien]]=2,uczniowie5[[#This Row],[dzien]]&lt;&gt;L155),250,0)</f>
        <v>250</v>
      </c>
      <c r="Q156" s="6" t="b">
        <f>IF(OR(AND(uczniowie5[[#This Row],[dzien]]=4,uczniowie5[[#This Row],[dzien]]&lt;&gt;L155),AND(L155&lt;4,uczniowie5[[#This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6" s="6">
        <f>uczniowie5[[#This Row],[aktualne pieniadze]]-uczniowie5[[#This Row],[koszt za miasto]]</f>
        <v>2393.19</v>
      </c>
      <c r="S156" s="6" t="str">
        <f>IF(OR(AND(uczniowie5[[#This Row],[miesiac]]=12,uczniowie5[[#This Row],[dzień]]&gt;=20),AND(uczniowie5[[#This Row],[miesiac]]=1,uczniowie5[[#This Row],[dzień]]&lt;=3)),"tak","nie")</f>
        <v>nie</v>
      </c>
    </row>
    <row r="157" spans="1:19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>uczniowie5[[#This Row],[Godzina zakończenia]]-uczniowie5[[#This Row],[Godzina rozpoczęcia]]</f>
        <v>4.1666666666666685E-2</v>
      </c>
      <c r="H157" s="3">
        <f>uczniowie5[[#This Row],[czas]]*24</f>
        <v>1.0000000000000004</v>
      </c>
      <c r="I157" s="9">
        <f>MONTH(uczniowie5[[#This Row],[Data]])</f>
        <v>1</v>
      </c>
      <c r="J157" s="9">
        <f>DAY(uczniowie5[[#This Row],[Data]])</f>
        <v>20</v>
      </c>
      <c r="K157">
        <f>uczniowie5[[#This Row],[Stawka za godzinę]]*uczniowie5[[#This Row],[cas trwania w h]]</f>
        <v>60.000000000000028</v>
      </c>
      <c r="L157">
        <f>WEEKDAY(uczniowie5[[#This Row],[Data]],2)</f>
        <v>2</v>
      </c>
      <c r="M157" s="6">
        <f>R156+uczniowie5[[#This Row],[koszt za zajęcia]]-uczniowie5[[#This Row],[koszty transport]]-uczniowie5[[#This Row],[koszty zakupy]]-uczniowie5[[#This Row],[koszt akademik]]</f>
        <v>2453.19</v>
      </c>
      <c r="N157" s="6">
        <f>IF(uczniowie5[[#This Row],[dzien]]&lt;L156,20,0)</f>
        <v>0</v>
      </c>
      <c r="O157" s="6">
        <f>IF(OR(AND(uczniowie5[[#This Row],[dzień]]=15,uczniowie5[[#This Row],[dzień]]&lt;&gt;J156),AND(uczniowie5[[#This Row],[dzień]]&gt;15,J156&lt;15)),600,0)</f>
        <v>0</v>
      </c>
      <c r="P157" s="6">
        <f>IF(AND(uczniowie5[[#This Row],[dzien]]=2,uczniowie5[[#This Row],[dzien]]&lt;&gt;L156),250,0)</f>
        <v>0</v>
      </c>
      <c r="Q157" s="6" t="b">
        <f>IF(OR(AND(uczniowie5[[#This Row],[dzien]]=4,uczniowie5[[#This Row],[dzien]]&lt;&gt;L156),AND(L156&lt;4,uczniowie5[[#This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7" s="6">
        <f>uczniowie5[[#This Row],[aktualne pieniadze]]-uczniowie5[[#This Row],[koszt za miasto]]</f>
        <v>2453.19</v>
      </c>
      <c r="S157" s="6" t="str">
        <f>IF(OR(AND(uczniowie5[[#This Row],[miesiac]]=12,uczniowie5[[#This Row],[dzień]]&gt;=20),AND(uczniowie5[[#This Row],[miesiac]]=1,uczniowie5[[#This Row],[dzień]]&lt;=3)),"tak","nie")</f>
        <v>nie</v>
      </c>
    </row>
    <row r="158" spans="1:19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>uczniowie5[[#This Row],[Godzina zakończenia]]-uczniowie5[[#This Row],[Godzina rozpoczęcia]]</f>
        <v>7.2916666666666685E-2</v>
      </c>
      <c r="H158" s="3">
        <f>uczniowie5[[#This Row],[czas]]*24</f>
        <v>1.7500000000000004</v>
      </c>
      <c r="I158" s="9">
        <f>MONTH(uczniowie5[[#This Row],[Data]])</f>
        <v>1</v>
      </c>
      <c r="J158" s="9">
        <f>DAY(uczniowie5[[#This Row],[Data]])</f>
        <v>21</v>
      </c>
      <c r="K158">
        <f>uczniowie5[[#This Row],[Stawka za godzinę]]*uczniowie5[[#This Row],[cas trwania w h]]</f>
        <v>70.000000000000014</v>
      </c>
      <c r="L158">
        <f>WEEKDAY(uczniowie5[[#This Row],[Data]],2)</f>
        <v>3</v>
      </c>
      <c r="M158" s="6">
        <f>R157+uczniowie5[[#This Row],[koszt za zajęcia]]-uczniowie5[[#This Row],[koszty transport]]-uczniowie5[[#This Row],[koszty zakupy]]-uczniowie5[[#This Row],[koszt akademik]]</f>
        <v>2523.19</v>
      </c>
      <c r="N158" s="6">
        <f>IF(uczniowie5[[#This Row],[dzien]]&lt;L157,20,0)</f>
        <v>0</v>
      </c>
      <c r="O158" s="6">
        <f>IF(OR(AND(uczniowie5[[#This Row],[dzień]]=15,uczniowie5[[#This Row],[dzień]]&lt;&gt;J157),AND(uczniowie5[[#This Row],[dzień]]&gt;15,J157&lt;15)),600,0)</f>
        <v>0</v>
      </c>
      <c r="P158" s="6">
        <f>IF(AND(uczniowie5[[#This Row],[dzien]]=2,uczniowie5[[#This Row],[dzien]]&lt;&gt;L157),250,0)</f>
        <v>0</v>
      </c>
      <c r="Q158" s="6" t="b">
        <f>IF(OR(AND(uczniowie5[[#This Row],[dzien]]=4,uczniowie5[[#This Row],[dzien]]&lt;&gt;L157),AND(L157&lt;4,uczniowie5[[#This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8" s="6">
        <f>uczniowie5[[#This Row],[aktualne pieniadze]]-uczniowie5[[#This Row],[koszt za miasto]]</f>
        <v>2523.19</v>
      </c>
      <c r="S158" s="6" t="str">
        <f>IF(OR(AND(uczniowie5[[#This Row],[miesiac]]=12,uczniowie5[[#This Row],[dzień]]&gt;=20),AND(uczniowie5[[#This Row],[miesiac]]=1,uczniowie5[[#This Row],[dzień]]&lt;=3)),"tak","nie")</f>
        <v>nie</v>
      </c>
    </row>
    <row r="159" spans="1:19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>uczniowie5[[#This Row],[Godzina zakończenia]]-uczniowie5[[#This Row],[Godzina rozpoczęcia]]</f>
        <v>8.3333333333333315E-2</v>
      </c>
      <c r="H159" s="3">
        <f>uczniowie5[[#This Row],[czas]]*24</f>
        <v>1.9999999999999996</v>
      </c>
      <c r="I159" s="9">
        <f>MONTH(uczniowie5[[#This Row],[Data]])</f>
        <v>1</v>
      </c>
      <c r="J159" s="9">
        <f>DAY(uczniowie5[[#This Row],[Data]])</f>
        <v>21</v>
      </c>
      <c r="K159">
        <f>uczniowie5[[#This Row],[Stawka za godzinę]]*uczniowie5[[#This Row],[cas trwania w h]]</f>
        <v>79.999999999999986</v>
      </c>
      <c r="L159">
        <f>WEEKDAY(uczniowie5[[#This Row],[Data]],2)</f>
        <v>3</v>
      </c>
      <c r="M159" s="6">
        <f>R158+uczniowie5[[#This Row],[koszt za zajęcia]]-uczniowie5[[#This Row],[koszty transport]]-uczniowie5[[#This Row],[koszty zakupy]]-uczniowie5[[#This Row],[koszt akademik]]</f>
        <v>2603.19</v>
      </c>
      <c r="N159" s="6">
        <f>IF(uczniowie5[[#This Row],[dzien]]&lt;L158,20,0)</f>
        <v>0</v>
      </c>
      <c r="O159" s="6">
        <f>IF(OR(AND(uczniowie5[[#This Row],[dzień]]=15,uczniowie5[[#This Row],[dzień]]&lt;&gt;J158),AND(uczniowie5[[#This Row],[dzień]]&gt;15,J158&lt;15)),600,0)</f>
        <v>0</v>
      </c>
      <c r="P159" s="6">
        <f>IF(AND(uczniowie5[[#This Row],[dzien]]=2,uczniowie5[[#This Row],[dzien]]&lt;&gt;L158),250,0)</f>
        <v>0</v>
      </c>
      <c r="Q159" s="6" t="b">
        <f>IF(OR(AND(uczniowie5[[#This Row],[dzien]]=4,uczniowie5[[#This Row],[dzien]]&lt;&gt;L158),AND(L158&lt;4,uczniowie5[[#This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59" s="6">
        <f>uczniowie5[[#This Row],[aktualne pieniadze]]-uczniowie5[[#This Row],[koszt za miasto]]</f>
        <v>2603.19</v>
      </c>
      <c r="S159" s="6" t="str">
        <f>IF(OR(AND(uczniowie5[[#This Row],[miesiac]]=12,uczniowie5[[#This Row],[dzień]]&gt;=20),AND(uczniowie5[[#This Row],[miesiac]]=1,uczniowie5[[#This Row],[dzień]]&lt;=3)),"tak","nie")</f>
        <v>nie</v>
      </c>
    </row>
    <row r="160" spans="1:19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>uczniowie5[[#This Row],[Godzina zakończenia]]-uczniowie5[[#This Row],[Godzina rozpoczęcia]]</f>
        <v>5.2083333333333315E-2</v>
      </c>
      <c r="H160" s="3">
        <f>uczniowie5[[#This Row],[czas]]*24</f>
        <v>1.2499999999999996</v>
      </c>
      <c r="I160" s="9">
        <f>MONTH(uczniowie5[[#This Row],[Data]])</f>
        <v>1</v>
      </c>
      <c r="J160" s="9">
        <f>DAY(uczniowie5[[#This Row],[Data]])</f>
        <v>22</v>
      </c>
      <c r="K160">
        <f>uczniowie5[[#This Row],[Stawka za godzinę]]*uczniowie5[[#This Row],[cas trwania w h]]</f>
        <v>74.999999999999972</v>
      </c>
      <c r="L160">
        <f>WEEKDAY(uczniowie5[[#This Row],[Data]],2)</f>
        <v>4</v>
      </c>
      <c r="M160" s="6">
        <f>R159+uczniowie5[[#This Row],[koszt za zajęcia]]-uczniowie5[[#This Row],[koszty transport]]-uczniowie5[[#This Row],[koszty zakupy]]-uczniowie5[[#This Row],[koszt akademik]]</f>
        <v>2678.19</v>
      </c>
      <c r="N160" s="6">
        <f>IF(uczniowie5[[#This Row],[dzien]]&lt;L159,20,0)</f>
        <v>0</v>
      </c>
      <c r="O160" s="6">
        <f>IF(OR(AND(uczniowie5[[#This Row],[dzień]]=15,uczniowie5[[#This Row],[dzień]]&lt;&gt;J159),AND(uczniowie5[[#This Row],[dzień]]&gt;15,J159&lt;15)),600,0)</f>
        <v>0</v>
      </c>
      <c r="P160" s="6">
        <f>IF(AND(uczniowie5[[#This Row],[dzien]]=2,uczniowie5[[#This Row],[dzien]]&lt;&gt;L159),250,0)</f>
        <v>0</v>
      </c>
      <c r="Q160" s="6">
        <f>IF(OR(AND(uczniowie5[[#This Row],[dzien]]=4,uczniowie5[[#This Row],[dzien]]&lt;&gt;L159),AND(L159&lt;4,uczniowie5[[#This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160" s="6">
        <f>uczniowie5[[#This Row],[aktualne pieniadze]]-uczniowie5[[#This Row],[koszt za miasto]]</f>
        <v>2278.19</v>
      </c>
      <c r="S160" s="6" t="str">
        <f>IF(OR(AND(uczniowie5[[#This Row],[miesiac]]=12,uczniowie5[[#This Row],[dzień]]&gt;=20),AND(uczniowie5[[#This Row],[miesiac]]=1,uczniowie5[[#This Row],[dzień]]&lt;=3)),"tak","nie")</f>
        <v>nie</v>
      </c>
    </row>
    <row r="161" spans="1:19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>uczniowie5[[#This Row],[Godzina zakończenia]]-uczniowie5[[#This Row],[Godzina rozpoczęcia]]</f>
        <v>5.2083333333333315E-2</v>
      </c>
      <c r="H161" s="3">
        <f>uczniowie5[[#This Row],[czas]]*24</f>
        <v>1.2499999999999996</v>
      </c>
      <c r="I161" s="9">
        <f>MONTH(uczniowie5[[#This Row],[Data]])</f>
        <v>1</v>
      </c>
      <c r="J161" s="9">
        <f>DAY(uczniowie5[[#This Row],[Data]])</f>
        <v>22</v>
      </c>
      <c r="K161">
        <f>uczniowie5[[#This Row],[Stawka za godzinę]]*uczniowie5[[#This Row],[cas trwania w h]]</f>
        <v>62.499999999999979</v>
      </c>
      <c r="L161">
        <f>WEEKDAY(uczniowie5[[#This Row],[Data]],2)</f>
        <v>4</v>
      </c>
      <c r="M161" s="6">
        <f>R160+uczniowie5[[#This Row],[koszt za zajęcia]]-uczniowie5[[#This Row],[koszty transport]]-uczniowie5[[#This Row],[koszty zakupy]]-uczniowie5[[#This Row],[koszt akademik]]</f>
        <v>2340.69</v>
      </c>
      <c r="N161" s="6">
        <f>IF(uczniowie5[[#This Row],[dzien]]&lt;L160,20,0)</f>
        <v>0</v>
      </c>
      <c r="O161" s="6">
        <f>IF(OR(AND(uczniowie5[[#This Row],[dzień]]=15,uczniowie5[[#This Row],[dzień]]&lt;&gt;J160),AND(uczniowie5[[#This Row],[dzień]]&gt;15,J160&lt;15)),600,0)</f>
        <v>0</v>
      </c>
      <c r="P161" s="6">
        <f>IF(AND(uczniowie5[[#This Row],[dzien]]=2,uczniowie5[[#This Row],[dzien]]&lt;&gt;L160),250,0)</f>
        <v>0</v>
      </c>
      <c r="Q161" s="6" t="b">
        <f>IF(OR(AND(uczniowie5[[#This Row],[dzien]]=4,uczniowie5[[#This Row],[dzien]]&lt;&gt;L160),AND(L160&lt;4,uczniowie5[[#This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1" s="6">
        <f>uczniowie5[[#This Row],[aktualne pieniadze]]-uczniowie5[[#This Row],[koszt za miasto]]</f>
        <v>2340.69</v>
      </c>
      <c r="S161" s="6" t="str">
        <f>IF(OR(AND(uczniowie5[[#This Row],[miesiac]]=12,uczniowie5[[#This Row],[dzień]]&gt;=20),AND(uczniowie5[[#This Row],[miesiac]]=1,uczniowie5[[#This Row],[dzień]]&lt;=3)),"tak","nie")</f>
        <v>nie</v>
      </c>
    </row>
    <row r="162" spans="1:19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>uczniowie5[[#This Row],[Godzina zakończenia]]-uczniowie5[[#This Row],[Godzina rozpoczęcia]]</f>
        <v>8.3333333333333315E-2</v>
      </c>
      <c r="H162" s="3">
        <f>uczniowie5[[#This Row],[czas]]*24</f>
        <v>1.9999999999999996</v>
      </c>
      <c r="I162" s="9">
        <f>MONTH(uczniowie5[[#This Row],[Data]])</f>
        <v>1</v>
      </c>
      <c r="J162" s="9">
        <f>DAY(uczniowie5[[#This Row],[Data]])</f>
        <v>22</v>
      </c>
      <c r="K162">
        <f>uczniowie5[[#This Row],[Stawka za godzinę]]*uczniowie5[[#This Row],[cas trwania w h]]</f>
        <v>99.999999999999972</v>
      </c>
      <c r="L162">
        <f>WEEKDAY(uczniowie5[[#This Row],[Data]],2)</f>
        <v>4</v>
      </c>
      <c r="M162" s="6">
        <f>R161+uczniowie5[[#This Row],[koszt za zajęcia]]-uczniowie5[[#This Row],[koszty transport]]-uczniowie5[[#This Row],[koszty zakupy]]-uczniowie5[[#This Row],[koszt akademik]]</f>
        <v>2440.69</v>
      </c>
      <c r="N162" s="6">
        <f>IF(uczniowie5[[#This Row],[dzien]]&lt;L161,20,0)</f>
        <v>0</v>
      </c>
      <c r="O162" s="6">
        <f>IF(OR(AND(uczniowie5[[#This Row],[dzień]]=15,uczniowie5[[#This Row],[dzień]]&lt;&gt;J161),AND(uczniowie5[[#This Row],[dzień]]&gt;15,J161&lt;15)),600,0)</f>
        <v>0</v>
      </c>
      <c r="P162" s="6">
        <f>IF(AND(uczniowie5[[#This Row],[dzien]]=2,uczniowie5[[#This Row],[dzien]]&lt;&gt;L161),250,0)</f>
        <v>0</v>
      </c>
      <c r="Q162" s="6" t="b">
        <f>IF(OR(AND(uczniowie5[[#This Row],[dzien]]=4,uczniowie5[[#This Row],[dzien]]&lt;&gt;L161),AND(L161&lt;4,uczniowie5[[#This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2" s="6">
        <f>uczniowie5[[#This Row],[aktualne pieniadze]]-uczniowie5[[#This Row],[koszt za miasto]]</f>
        <v>2440.69</v>
      </c>
      <c r="S162" s="6" t="str">
        <f>IF(OR(AND(uczniowie5[[#This Row],[miesiac]]=12,uczniowie5[[#This Row],[dzień]]&gt;=20),AND(uczniowie5[[#This Row],[miesiac]]=1,uczniowie5[[#This Row],[dzień]]&lt;=3)),"tak","nie")</f>
        <v>nie</v>
      </c>
    </row>
    <row r="163" spans="1:19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>uczniowie5[[#This Row],[Godzina zakończenia]]-uczniowie5[[#This Row],[Godzina rozpoczęcia]]</f>
        <v>4.166666666666663E-2</v>
      </c>
      <c r="H163" s="3">
        <f>uczniowie5[[#This Row],[czas]]*24</f>
        <v>0.99999999999999911</v>
      </c>
      <c r="I163" s="9">
        <f>MONTH(uczniowie5[[#This Row],[Data]])</f>
        <v>1</v>
      </c>
      <c r="J163" s="9">
        <f>DAY(uczniowie5[[#This Row],[Data]])</f>
        <v>22</v>
      </c>
      <c r="K163">
        <f>uczniowie5[[#This Row],[Stawka za godzinę]]*uczniowie5[[#This Row],[cas trwania w h]]</f>
        <v>49.999999999999957</v>
      </c>
      <c r="L163">
        <f>WEEKDAY(uczniowie5[[#This Row],[Data]],2)</f>
        <v>4</v>
      </c>
      <c r="M163" s="6">
        <f>R162+uczniowie5[[#This Row],[koszt za zajęcia]]-uczniowie5[[#This Row],[koszty transport]]-uczniowie5[[#This Row],[koszty zakupy]]-uczniowie5[[#This Row],[koszt akademik]]</f>
        <v>2490.69</v>
      </c>
      <c r="N163" s="6">
        <f>IF(uczniowie5[[#This Row],[dzien]]&lt;L162,20,0)</f>
        <v>0</v>
      </c>
      <c r="O163" s="6">
        <f>IF(OR(AND(uczniowie5[[#This Row],[dzień]]=15,uczniowie5[[#This Row],[dzień]]&lt;&gt;J162),AND(uczniowie5[[#This Row],[dzień]]&gt;15,J162&lt;15)),600,0)</f>
        <v>0</v>
      </c>
      <c r="P163" s="6">
        <f>IF(AND(uczniowie5[[#This Row],[dzien]]=2,uczniowie5[[#This Row],[dzien]]&lt;&gt;L162),250,0)</f>
        <v>0</v>
      </c>
      <c r="Q163" s="6" t="b">
        <f>IF(OR(AND(uczniowie5[[#This Row],[dzien]]=4,uczniowie5[[#This Row],[dzien]]&lt;&gt;L162),AND(L162&lt;4,uczniowie5[[#This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3" s="6">
        <f>uczniowie5[[#This Row],[aktualne pieniadze]]-uczniowie5[[#This Row],[koszt za miasto]]</f>
        <v>2490.69</v>
      </c>
      <c r="S163" s="6" t="str">
        <f>IF(OR(AND(uczniowie5[[#This Row],[miesiac]]=12,uczniowie5[[#This Row],[dzień]]&gt;=20),AND(uczniowie5[[#This Row],[miesiac]]=1,uczniowie5[[#This Row],[dzień]]&lt;=3)),"tak","nie")</f>
        <v>nie</v>
      </c>
    </row>
    <row r="164" spans="1:19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>uczniowie5[[#This Row],[Godzina zakończenia]]-uczniowie5[[#This Row],[Godzina rozpoczęcia]]</f>
        <v>7.2916666666666741E-2</v>
      </c>
      <c r="H164" s="3">
        <f>uczniowie5[[#This Row],[czas]]*24</f>
        <v>1.7500000000000018</v>
      </c>
      <c r="I164" s="9">
        <f>MONTH(uczniowie5[[#This Row],[Data]])</f>
        <v>1</v>
      </c>
      <c r="J164" s="9">
        <f>DAY(uczniowie5[[#This Row],[Data]])</f>
        <v>22</v>
      </c>
      <c r="K164">
        <f>uczniowie5[[#This Row],[Stawka za godzinę]]*uczniowie5[[#This Row],[cas trwania w h]]</f>
        <v>87.500000000000085</v>
      </c>
      <c r="L164">
        <f>WEEKDAY(uczniowie5[[#This Row],[Data]],2)</f>
        <v>4</v>
      </c>
      <c r="M164" s="6">
        <f>R163+uczniowie5[[#This Row],[koszt za zajęcia]]-uczniowie5[[#This Row],[koszty transport]]-uczniowie5[[#This Row],[koszty zakupy]]-uczniowie5[[#This Row],[koszt akademik]]</f>
        <v>2578.19</v>
      </c>
      <c r="N164" s="6">
        <f>IF(uczniowie5[[#This Row],[dzien]]&lt;L163,20,0)</f>
        <v>0</v>
      </c>
      <c r="O164" s="6">
        <f>IF(OR(AND(uczniowie5[[#This Row],[dzień]]=15,uczniowie5[[#This Row],[dzień]]&lt;&gt;J163),AND(uczniowie5[[#This Row],[dzień]]&gt;15,J163&lt;15)),600,0)</f>
        <v>0</v>
      </c>
      <c r="P164" s="6">
        <f>IF(AND(uczniowie5[[#This Row],[dzien]]=2,uczniowie5[[#This Row],[dzien]]&lt;&gt;L163),250,0)</f>
        <v>0</v>
      </c>
      <c r="Q164" s="6" t="b">
        <f>IF(OR(AND(uczniowie5[[#This Row],[dzien]]=4,uczniowie5[[#This Row],[dzien]]&lt;&gt;L163),AND(L163&lt;4,uczniowie5[[#This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4" s="6">
        <f>uczniowie5[[#This Row],[aktualne pieniadze]]-uczniowie5[[#This Row],[koszt za miasto]]</f>
        <v>2578.19</v>
      </c>
      <c r="S164" s="6" t="str">
        <f>IF(OR(AND(uczniowie5[[#This Row],[miesiac]]=12,uczniowie5[[#This Row],[dzień]]&gt;=20),AND(uczniowie5[[#This Row],[miesiac]]=1,uczniowie5[[#This Row],[dzień]]&lt;=3)),"tak","nie")</f>
        <v>nie</v>
      </c>
    </row>
    <row r="165" spans="1:19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>uczniowie5[[#This Row],[Godzina zakończenia]]-uczniowie5[[#This Row],[Godzina rozpoczęcia]]</f>
        <v>4.1666666666666685E-2</v>
      </c>
      <c r="H165" s="3">
        <f>uczniowie5[[#This Row],[czas]]*24</f>
        <v>1.0000000000000004</v>
      </c>
      <c r="I165" s="9">
        <f>MONTH(uczniowie5[[#This Row],[Data]])</f>
        <v>1</v>
      </c>
      <c r="J165" s="9">
        <f>DAY(uczniowie5[[#This Row],[Data]])</f>
        <v>23</v>
      </c>
      <c r="K165">
        <f>uczniowie5[[#This Row],[Stawka za godzinę]]*uczniowie5[[#This Row],[cas trwania w h]]</f>
        <v>60.000000000000028</v>
      </c>
      <c r="L165">
        <f>WEEKDAY(uczniowie5[[#This Row],[Data]],2)</f>
        <v>5</v>
      </c>
      <c r="M165" s="6">
        <f>R164+uczniowie5[[#This Row],[koszt za zajęcia]]-uczniowie5[[#This Row],[koszty transport]]-uczniowie5[[#This Row],[koszty zakupy]]-uczniowie5[[#This Row],[koszt akademik]]</f>
        <v>2638.19</v>
      </c>
      <c r="N165" s="6">
        <f>IF(uczniowie5[[#This Row],[dzien]]&lt;L164,20,0)</f>
        <v>0</v>
      </c>
      <c r="O165" s="6">
        <f>IF(OR(AND(uczniowie5[[#This Row],[dzień]]=15,uczniowie5[[#This Row],[dzień]]&lt;&gt;J164),AND(uczniowie5[[#This Row],[dzień]]&gt;15,J164&lt;15)),600,0)</f>
        <v>0</v>
      </c>
      <c r="P165" s="6">
        <f>IF(AND(uczniowie5[[#This Row],[dzien]]=2,uczniowie5[[#This Row],[dzien]]&lt;&gt;L164),250,0)</f>
        <v>0</v>
      </c>
      <c r="Q165" s="6" t="b">
        <f>IF(OR(AND(uczniowie5[[#This Row],[dzien]]=4,uczniowie5[[#This Row],[dzien]]&lt;&gt;L164),AND(L164&lt;4,uczniowie5[[#This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5" s="6">
        <f>uczniowie5[[#This Row],[aktualne pieniadze]]-uczniowie5[[#This Row],[koszt za miasto]]</f>
        <v>2638.19</v>
      </c>
      <c r="S165" s="6" t="str">
        <f>IF(OR(AND(uczniowie5[[#This Row],[miesiac]]=12,uczniowie5[[#This Row],[dzień]]&gt;=20),AND(uczniowie5[[#This Row],[miesiac]]=1,uczniowie5[[#This Row],[dzień]]&lt;=3)),"tak","nie")</f>
        <v>nie</v>
      </c>
    </row>
    <row r="166" spans="1:19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>uczniowie5[[#This Row],[Godzina zakończenia]]-uczniowie5[[#This Row],[Godzina rozpoczęcia]]</f>
        <v>4.166666666666663E-2</v>
      </c>
      <c r="H166" s="3">
        <f>uczniowie5[[#This Row],[czas]]*24</f>
        <v>0.99999999999999911</v>
      </c>
      <c r="I166" s="9">
        <f>MONTH(uczniowie5[[#This Row],[Data]])</f>
        <v>1</v>
      </c>
      <c r="J166" s="9">
        <f>DAY(uczniowie5[[#This Row],[Data]])</f>
        <v>23</v>
      </c>
      <c r="K166">
        <f>uczniowie5[[#This Row],[Stawka za godzinę]]*uczniowie5[[#This Row],[cas trwania w h]]</f>
        <v>39.999999999999964</v>
      </c>
      <c r="L166">
        <f>WEEKDAY(uczniowie5[[#This Row],[Data]],2)</f>
        <v>5</v>
      </c>
      <c r="M166" s="6">
        <f>R165+uczniowie5[[#This Row],[koszt za zajęcia]]-uczniowie5[[#This Row],[koszty transport]]-uczniowie5[[#This Row],[koszty zakupy]]-uczniowie5[[#This Row],[koszt akademik]]</f>
        <v>2678.19</v>
      </c>
      <c r="N166" s="6">
        <f>IF(uczniowie5[[#This Row],[dzien]]&lt;L165,20,0)</f>
        <v>0</v>
      </c>
      <c r="O166" s="6">
        <f>IF(OR(AND(uczniowie5[[#This Row],[dzień]]=15,uczniowie5[[#This Row],[dzień]]&lt;&gt;J165),AND(uczniowie5[[#This Row],[dzień]]&gt;15,J165&lt;15)),600,0)</f>
        <v>0</v>
      </c>
      <c r="P166" s="6">
        <f>IF(AND(uczniowie5[[#This Row],[dzien]]=2,uczniowie5[[#This Row],[dzien]]&lt;&gt;L165),250,0)</f>
        <v>0</v>
      </c>
      <c r="Q166" s="6" t="b">
        <f>IF(OR(AND(uczniowie5[[#This Row],[dzien]]=4,uczniowie5[[#This Row],[dzien]]&lt;&gt;L165),AND(L165&lt;4,uczniowie5[[#This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6" s="6">
        <f>uczniowie5[[#This Row],[aktualne pieniadze]]-uczniowie5[[#This Row],[koszt za miasto]]</f>
        <v>2678.19</v>
      </c>
      <c r="S166" s="6" t="str">
        <f>IF(OR(AND(uczniowie5[[#This Row],[miesiac]]=12,uczniowie5[[#This Row],[dzień]]&gt;=20),AND(uczniowie5[[#This Row],[miesiac]]=1,uczniowie5[[#This Row],[dzień]]&lt;=3)),"tak","nie")</f>
        <v>nie</v>
      </c>
    </row>
    <row r="167" spans="1:19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>uczniowie5[[#This Row],[Godzina zakończenia]]-uczniowie5[[#This Row],[Godzina rozpoczęcia]]</f>
        <v>6.25E-2</v>
      </c>
      <c r="H167" s="3">
        <f>uczniowie5[[#This Row],[czas]]*24</f>
        <v>1.5</v>
      </c>
      <c r="I167" s="9">
        <f>MONTH(uczniowie5[[#This Row],[Data]])</f>
        <v>1</v>
      </c>
      <c r="J167" s="9">
        <f>DAY(uczniowie5[[#This Row],[Data]])</f>
        <v>23</v>
      </c>
      <c r="K167">
        <f>uczniowie5[[#This Row],[Stawka za godzinę]]*uczniowie5[[#This Row],[cas trwania w h]]</f>
        <v>75</v>
      </c>
      <c r="L167">
        <f>WEEKDAY(uczniowie5[[#This Row],[Data]],2)</f>
        <v>5</v>
      </c>
      <c r="M167" s="6">
        <f>R166+uczniowie5[[#This Row],[koszt za zajęcia]]-uczniowie5[[#This Row],[koszty transport]]-uczniowie5[[#This Row],[koszty zakupy]]-uczniowie5[[#This Row],[koszt akademik]]</f>
        <v>2753.19</v>
      </c>
      <c r="N167" s="6">
        <f>IF(uczniowie5[[#This Row],[dzien]]&lt;L166,20,0)</f>
        <v>0</v>
      </c>
      <c r="O167" s="6">
        <f>IF(OR(AND(uczniowie5[[#This Row],[dzień]]=15,uczniowie5[[#This Row],[dzień]]&lt;&gt;J166),AND(uczniowie5[[#This Row],[dzień]]&gt;15,J166&lt;15)),600,0)</f>
        <v>0</v>
      </c>
      <c r="P167" s="6">
        <f>IF(AND(uczniowie5[[#This Row],[dzien]]=2,uczniowie5[[#This Row],[dzien]]&lt;&gt;L166),250,0)</f>
        <v>0</v>
      </c>
      <c r="Q167" s="6" t="b">
        <f>IF(OR(AND(uczniowie5[[#This Row],[dzien]]=4,uczniowie5[[#This Row],[dzien]]&lt;&gt;L166),AND(L166&lt;4,uczniowie5[[#This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7" s="6">
        <f>uczniowie5[[#This Row],[aktualne pieniadze]]-uczniowie5[[#This Row],[koszt za miasto]]</f>
        <v>2753.19</v>
      </c>
      <c r="S167" s="6" t="str">
        <f>IF(OR(AND(uczniowie5[[#This Row],[miesiac]]=12,uczniowie5[[#This Row],[dzień]]&gt;=20),AND(uczniowie5[[#This Row],[miesiac]]=1,uczniowie5[[#This Row],[dzień]]&lt;=3)),"tak","nie")</f>
        <v>nie</v>
      </c>
    </row>
    <row r="168" spans="1:19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>uczniowie5[[#This Row],[Godzina zakończenia]]-uczniowie5[[#This Row],[Godzina rozpoczęcia]]</f>
        <v>6.25E-2</v>
      </c>
      <c r="H168" s="3">
        <f>uczniowie5[[#This Row],[czas]]*24</f>
        <v>1.5</v>
      </c>
      <c r="I168" s="9">
        <f>MONTH(uczniowie5[[#This Row],[Data]])</f>
        <v>1</v>
      </c>
      <c r="J168" s="9">
        <f>DAY(uczniowie5[[#This Row],[Data]])</f>
        <v>23</v>
      </c>
      <c r="K168">
        <f>uczniowie5[[#This Row],[Stawka za godzinę]]*uczniowie5[[#This Row],[cas trwania w h]]</f>
        <v>60</v>
      </c>
      <c r="L168">
        <f>WEEKDAY(uczniowie5[[#This Row],[Data]],2)</f>
        <v>5</v>
      </c>
      <c r="M168" s="6">
        <f>R167+uczniowie5[[#This Row],[koszt za zajęcia]]-uczniowie5[[#This Row],[koszty transport]]-uczniowie5[[#This Row],[koszty zakupy]]-uczniowie5[[#This Row],[koszt akademik]]</f>
        <v>2813.19</v>
      </c>
      <c r="N168" s="6">
        <f>IF(uczniowie5[[#This Row],[dzien]]&lt;L167,20,0)</f>
        <v>0</v>
      </c>
      <c r="O168" s="6">
        <f>IF(OR(AND(uczniowie5[[#This Row],[dzień]]=15,uczniowie5[[#This Row],[dzień]]&lt;&gt;J167),AND(uczniowie5[[#This Row],[dzień]]&gt;15,J167&lt;15)),600,0)</f>
        <v>0</v>
      </c>
      <c r="P168" s="6">
        <f>IF(AND(uczniowie5[[#This Row],[dzien]]=2,uczniowie5[[#This Row],[dzien]]&lt;&gt;L167),250,0)</f>
        <v>0</v>
      </c>
      <c r="Q168" s="6" t="b">
        <f>IF(OR(AND(uczniowie5[[#This Row],[dzien]]=4,uczniowie5[[#This Row],[dzien]]&lt;&gt;L167),AND(L167&lt;4,uczniowie5[[#This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8" s="6">
        <f>uczniowie5[[#This Row],[aktualne pieniadze]]-uczniowie5[[#This Row],[koszt za miasto]]</f>
        <v>2813.19</v>
      </c>
      <c r="S168" s="6" t="str">
        <f>IF(OR(AND(uczniowie5[[#This Row],[miesiac]]=12,uczniowie5[[#This Row],[dzień]]&gt;=20),AND(uczniowie5[[#This Row],[miesiac]]=1,uczniowie5[[#This Row],[dzień]]&lt;=3)),"tak","nie")</f>
        <v>nie</v>
      </c>
    </row>
    <row r="169" spans="1:19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>uczniowie5[[#This Row],[Godzina zakończenia]]-uczniowie5[[#This Row],[Godzina rozpoczęcia]]</f>
        <v>4.166666666666663E-2</v>
      </c>
      <c r="H169" s="3">
        <f>uczniowie5[[#This Row],[czas]]*24</f>
        <v>0.99999999999999911</v>
      </c>
      <c r="I169" s="9">
        <f>MONTH(uczniowie5[[#This Row],[Data]])</f>
        <v>1</v>
      </c>
      <c r="J169" s="9">
        <f>DAY(uczniowie5[[#This Row],[Data]])</f>
        <v>23</v>
      </c>
      <c r="K169">
        <f>uczniowie5[[#This Row],[Stawka za godzinę]]*uczniowie5[[#This Row],[cas trwania w h]]</f>
        <v>49.999999999999957</v>
      </c>
      <c r="L169">
        <f>WEEKDAY(uczniowie5[[#This Row],[Data]],2)</f>
        <v>5</v>
      </c>
      <c r="M169" s="6">
        <f>R168+uczniowie5[[#This Row],[koszt za zajęcia]]-uczniowie5[[#This Row],[koszty transport]]-uczniowie5[[#This Row],[koszty zakupy]]-uczniowie5[[#This Row],[koszt akademik]]</f>
        <v>2863.19</v>
      </c>
      <c r="N169" s="6">
        <f>IF(uczniowie5[[#This Row],[dzien]]&lt;L168,20,0)</f>
        <v>0</v>
      </c>
      <c r="O169" s="6">
        <f>IF(OR(AND(uczniowie5[[#This Row],[dzień]]=15,uczniowie5[[#This Row],[dzień]]&lt;&gt;J168),AND(uczniowie5[[#This Row],[dzień]]&gt;15,J168&lt;15)),600,0)</f>
        <v>0</v>
      </c>
      <c r="P169" s="6">
        <f>IF(AND(uczniowie5[[#This Row],[dzien]]=2,uczniowie5[[#This Row],[dzien]]&lt;&gt;L168),250,0)</f>
        <v>0</v>
      </c>
      <c r="Q169" s="6" t="b">
        <f>IF(OR(AND(uczniowie5[[#This Row],[dzien]]=4,uczniowie5[[#This Row],[dzien]]&lt;&gt;L168),AND(L168&lt;4,uczniowie5[[#This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69" s="6">
        <f>uczniowie5[[#This Row],[aktualne pieniadze]]-uczniowie5[[#This Row],[koszt za miasto]]</f>
        <v>2863.19</v>
      </c>
      <c r="S169" s="6" t="str">
        <f>IF(OR(AND(uczniowie5[[#This Row],[miesiac]]=12,uczniowie5[[#This Row],[dzień]]&gt;=20),AND(uczniowie5[[#This Row],[miesiac]]=1,uczniowie5[[#This Row],[dzień]]&lt;=3)),"tak","nie")</f>
        <v>nie</v>
      </c>
    </row>
    <row r="170" spans="1:19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>uczniowie5[[#This Row],[Godzina zakończenia]]-uczniowie5[[#This Row],[Godzina rozpoczęcia]]</f>
        <v>6.25E-2</v>
      </c>
      <c r="H170" s="3">
        <f>uczniowie5[[#This Row],[czas]]*24</f>
        <v>1.5</v>
      </c>
      <c r="I170" s="9">
        <f>MONTH(uczniowie5[[#This Row],[Data]])</f>
        <v>1</v>
      </c>
      <c r="J170" s="9">
        <f>DAY(uczniowie5[[#This Row],[Data]])</f>
        <v>26</v>
      </c>
      <c r="K170">
        <f>uczniowie5[[#This Row],[Stawka za godzinę]]*uczniowie5[[#This Row],[cas trwania w h]]</f>
        <v>90</v>
      </c>
      <c r="L170">
        <f>WEEKDAY(uczniowie5[[#This Row],[Data]],2)</f>
        <v>1</v>
      </c>
      <c r="M170" s="6">
        <f>R169+uczniowie5[[#This Row],[koszt za zajęcia]]-uczniowie5[[#This Row],[koszty transport]]-uczniowie5[[#This Row],[koszty zakupy]]-uczniowie5[[#This Row],[koszt akademik]]</f>
        <v>2933.19</v>
      </c>
      <c r="N170" s="6">
        <f>IF(uczniowie5[[#This Row],[dzien]]&lt;L169,20,0)</f>
        <v>20</v>
      </c>
      <c r="O170" s="6">
        <f>IF(OR(AND(uczniowie5[[#This Row],[dzień]]=15,uczniowie5[[#This Row],[dzień]]&lt;&gt;J169),AND(uczniowie5[[#This Row],[dzień]]&gt;15,J169&lt;15)),600,0)</f>
        <v>0</v>
      </c>
      <c r="P170" s="6">
        <f>IF(AND(uczniowie5[[#This Row],[dzien]]=2,uczniowie5[[#This Row],[dzien]]&lt;&gt;L169),250,0)</f>
        <v>0</v>
      </c>
      <c r="Q170" s="6" t="b">
        <f>IF(OR(AND(uczniowie5[[#This Row],[dzien]]=4,uczniowie5[[#This Row],[dzien]]&lt;&gt;L169),AND(L169&lt;4,uczniowie5[[#This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0" s="6">
        <f>uczniowie5[[#This Row],[aktualne pieniadze]]-uczniowie5[[#This Row],[koszt za miasto]]</f>
        <v>2933.19</v>
      </c>
      <c r="S170" s="6" t="str">
        <f>IF(OR(AND(uczniowie5[[#This Row],[miesiac]]=12,uczniowie5[[#This Row],[dzień]]&gt;=20),AND(uczniowie5[[#This Row],[miesiac]]=1,uczniowie5[[#This Row],[dzień]]&lt;=3)),"tak","nie")</f>
        <v>nie</v>
      </c>
    </row>
    <row r="171" spans="1:19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>uczniowie5[[#This Row],[Godzina zakończenia]]-uczniowie5[[#This Row],[Godzina rozpoczęcia]]</f>
        <v>8.3333333333333315E-2</v>
      </c>
      <c r="H171" s="3">
        <f>uczniowie5[[#This Row],[czas]]*24</f>
        <v>1.9999999999999996</v>
      </c>
      <c r="I171" s="9">
        <f>MONTH(uczniowie5[[#This Row],[Data]])</f>
        <v>1</v>
      </c>
      <c r="J171" s="9">
        <f>DAY(uczniowie5[[#This Row],[Data]])</f>
        <v>27</v>
      </c>
      <c r="K171">
        <f>uczniowie5[[#This Row],[Stawka za godzinę]]*uczniowie5[[#This Row],[cas trwania w h]]</f>
        <v>79.999999999999986</v>
      </c>
      <c r="L171">
        <f>WEEKDAY(uczniowie5[[#This Row],[Data]],2)</f>
        <v>2</v>
      </c>
      <c r="M171" s="6">
        <f>R170+uczniowie5[[#This Row],[koszt za zajęcia]]-uczniowie5[[#This Row],[koszty transport]]-uczniowie5[[#This Row],[koszty zakupy]]-uczniowie5[[#This Row],[koszt akademik]]</f>
        <v>2763.19</v>
      </c>
      <c r="N171" s="6">
        <f>IF(uczniowie5[[#This Row],[dzien]]&lt;L170,20,0)</f>
        <v>0</v>
      </c>
      <c r="O171" s="6">
        <f>IF(OR(AND(uczniowie5[[#This Row],[dzień]]=15,uczniowie5[[#This Row],[dzień]]&lt;&gt;J170),AND(uczniowie5[[#This Row],[dzień]]&gt;15,J170&lt;15)),600,0)</f>
        <v>0</v>
      </c>
      <c r="P171" s="6">
        <f>IF(AND(uczniowie5[[#This Row],[dzien]]=2,uczniowie5[[#This Row],[dzien]]&lt;&gt;L170),250,0)</f>
        <v>250</v>
      </c>
      <c r="Q171" s="6" t="b">
        <f>IF(OR(AND(uczniowie5[[#This Row],[dzien]]=4,uczniowie5[[#This Row],[dzien]]&lt;&gt;L170),AND(L170&lt;4,uczniowie5[[#This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1" s="6">
        <f>uczniowie5[[#This Row],[aktualne pieniadze]]-uczniowie5[[#This Row],[koszt za miasto]]</f>
        <v>2763.19</v>
      </c>
      <c r="S171" s="6" t="str">
        <f>IF(OR(AND(uczniowie5[[#This Row],[miesiac]]=12,uczniowie5[[#This Row],[dzień]]&gt;=20),AND(uczniowie5[[#This Row],[miesiac]]=1,uczniowie5[[#This Row],[dzień]]&lt;=3)),"tak","nie")</f>
        <v>nie</v>
      </c>
    </row>
    <row r="172" spans="1:19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>uczniowie5[[#This Row],[Godzina zakończenia]]-uczniowie5[[#This Row],[Godzina rozpoczęcia]]</f>
        <v>6.25E-2</v>
      </c>
      <c r="H172" s="3">
        <f>uczniowie5[[#This Row],[czas]]*24</f>
        <v>1.5</v>
      </c>
      <c r="I172" s="9">
        <f>MONTH(uczniowie5[[#This Row],[Data]])</f>
        <v>1</v>
      </c>
      <c r="J172" s="9">
        <f>DAY(uczniowie5[[#This Row],[Data]])</f>
        <v>27</v>
      </c>
      <c r="K172">
        <f>uczniowie5[[#This Row],[Stawka za godzinę]]*uczniowie5[[#This Row],[cas trwania w h]]</f>
        <v>90</v>
      </c>
      <c r="L172">
        <f>WEEKDAY(uczniowie5[[#This Row],[Data]],2)</f>
        <v>2</v>
      </c>
      <c r="M172" s="6">
        <f>R171+uczniowie5[[#This Row],[koszt za zajęcia]]-uczniowie5[[#This Row],[koszty transport]]-uczniowie5[[#This Row],[koszty zakupy]]-uczniowie5[[#This Row],[koszt akademik]]</f>
        <v>2853.19</v>
      </c>
      <c r="N172" s="6">
        <f>IF(uczniowie5[[#This Row],[dzien]]&lt;L171,20,0)</f>
        <v>0</v>
      </c>
      <c r="O172" s="6">
        <f>IF(OR(AND(uczniowie5[[#This Row],[dzień]]=15,uczniowie5[[#This Row],[dzień]]&lt;&gt;J171),AND(uczniowie5[[#This Row],[dzień]]&gt;15,J171&lt;15)),600,0)</f>
        <v>0</v>
      </c>
      <c r="P172" s="6">
        <f>IF(AND(uczniowie5[[#This Row],[dzien]]=2,uczniowie5[[#This Row],[dzien]]&lt;&gt;L171),250,0)</f>
        <v>0</v>
      </c>
      <c r="Q172" s="6" t="b">
        <f>IF(OR(AND(uczniowie5[[#This Row],[dzien]]=4,uczniowie5[[#This Row],[dzien]]&lt;&gt;L171),AND(L171&lt;4,uczniowie5[[#This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2" s="6">
        <f>uczniowie5[[#This Row],[aktualne pieniadze]]-uczniowie5[[#This Row],[koszt za miasto]]</f>
        <v>2853.19</v>
      </c>
      <c r="S172" s="6" t="str">
        <f>IF(OR(AND(uczniowie5[[#This Row],[miesiac]]=12,uczniowie5[[#This Row],[dzień]]&gt;=20),AND(uczniowie5[[#This Row],[miesiac]]=1,uczniowie5[[#This Row],[dzień]]&lt;=3)),"tak","nie")</f>
        <v>nie</v>
      </c>
    </row>
    <row r="173" spans="1:19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>uczniowie5[[#This Row],[Godzina zakończenia]]-uczniowie5[[#This Row],[Godzina rozpoczęcia]]</f>
        <v>4.1666666666666685E-2</v>
      </c>
      <c r="H173" s="3">
        <f>uczniowie5[[#This Row],[czas]]*24</f>
        <v>1.0000000000000004</v>
      </c>
      <c r="I173" s="9">
        <f>MONTH(uczniowie5[[#This Row],[Data]])</f>
        <v>1</v>
      </c>
      <c r="J173" s="9">
        <f>DAY(uczniowie5[[#This Row],[Data]])</f>
        <v>28</v>
      </c>
      <c r="K173">
        <f>uczniowie5[[#This Row],[Stawka za godzinę]]*uczniowie5[[#This Row],[cas trwania w h]]</f>
        <v>40.000000000000014</v>
      </c>
      <c r="L173">
        <f>WEEKDAY(uczniowie5[[#This Row],[Data]],2)</f>
        <v>3</v>
      </c>
      <c r="M173" s="6">
        <f>R172+uczniowie5[[#This Row],[koszt za zajęcia]]-uczniowie5[[#This Row],[koszty transport]]-uczniowie5[[#This Row],[koszty zakupy]]-uczniowie5[[#This Row],[koszt akademik]]</f>
        <v>2893.19</v>
      </c>
      <c r="N173" s="6">
        <f>IF(uczniowie5[[#This Row],[dzien]]&lt;L172,20,0)</f>
        <v>0</v>
      </c>
      <c r="O173" s="6">
        <f>IF(OR(AND(uczniowie5[[#This Row],[dzień]]=15,uczniowie5[[#This Row],[dzień]]&lt;&gt;J172),AND(uczniowie5[[#This Row],[dzień]]&gt;15,J172&lt;15)),600,0)</f>
        <v>0</v>
      </c>
      <c r="P173" s="6">
        <f>IF(AND(uczniowie5[[#This Row],[dzien]]=2,uczniowie5[[#This Row],[dzien]]&lt;&gt;L172),250,0)</f>
        <v>0</v>
      </c>
      <c r="Q173" s="6" t="b">
        <f>IF(OR(AND(uczniowie5[[#This Row],[dzien]]=4,uczniowie5[[#This Row],[dzien]]&lt;&gt;L172),AND(L172&lt;4,uczniowie5[[#This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3" s="6">
        <f>uczniowie5[[#This Row],[aktualne pieniadze]]-uczniowie5[[#This Row],[koszt za miasto]]</f>
        <v>2893.19</v>
      </c>
      <c r="S173" s="6" t="str">
        <f>IF(OR(AND(uczniowie5[[#This Row],[miesiac]]=12,uczniowie5[[#This Row],[dzień]]&gt;=20),AND(uczniowie5[[#This Row],[miesiac]]=1,uczniowie5[[#This Row],[dzień]]&lt;=3)),"tak","nie")</f>
        <v>nie</v>
      </c>
    </row>
    <row r="174" spans="1:19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>uczniowie5[[#This Row],[Godzina zakończenia]]-uczniowie5[[#This Row],[Godzina rozpoczęcia]]</f>
        <v>6.25E-2</v>
      </c>
      <c r="H174" s="3">
        <f>uczniowie5[[#This Row],[czas]]*24</f>
        <v>1.5</v>
      </c>
      <c r="I174" s="9">
        <f>MONTH(uczniowie5[[#This Row],[Data]])</f>
        <v>1</v>
      </c>
      <c r="J174" s="9">
        <f>DAY(uczniowie5[[#This Row],[Data]])</f>
        <v>29</v>
      </c>
      <c r="K174">
        <f>uczniowie5[[#This Row],[Stawka za godzinę]]*uczniowie5[[#This Row],[cas trwania w h]]</f>
        <v>75</v>
      </c>
      <c r="L174">
        <f>WEEKDAY(uczniowie5[[#This Row],[Data]],2)</f>
        <v>4</v>
      </c>
      <c r="M174" s="6">
        <f>R173+uczniowie5[[#This Row],[koszt za zajęcia]]-uczniowie5[[#This Row],[koszty transport]]-uczniowie5[[#This Row],[koszty zakupy]]-uczniowie5[[#This Row],[koszt akademik]]</f>
        <v>2968.19</v>
      </c>
      <c r="N174" s="6">
        <f>IF(uczniowie5[[#This Row],[dzien]]&lt;L173,20,0)</f>
        <v>0</v>
      </c>
      <c r="O174" s="6">
        <f>IF(OR(AND(uczniowie5[[#This Row],[dzień]]=15,uczniowie5[[#This Row],[dzień]]&lt;&gt;J173),AND(uczniowie5[[#This Row],[dzień]]&gt;15,J173&lt;15)),600,0)</f>
        <v>0</v>
      </c>
      <c r="P174" s="6">
        <f>IF(AND(uczniowie5[[#This Row],[dzien]]=2,uczniowie5[[#This Row],[dzien]]&lt;&gt;L173),250,0)</f>
        <v>0</v>
      </c>
      <c r="Q174" s="6">
        <f>IF(OR(AND(uczniowie5[[#This Row],[dzien]]=4,uczniowie5[[#This Row],[dzien]]&lt;&gt;L173),AND(L173&lt;4,uczniowie5[[#This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174" s="6">
        <f>uczniowie5[[#This Row],[aktualne pieniadze]]-uczniowie5[[#This Row],[koszt za miasto]]</f>
        <v>2568.19</v>
      </c>
      <c r="S174" s="6" t="str">
        <f>IF(OR(AND(uczniowie5[[#This Row],[miesiac]]=12,uczniowie5[[#This Row],[dzień]]&gt;=20),AND(uczniowie5[[#This Row],[miesiac]]=1,uczniowie5[[#This Row],[dzień]]&lt;=3)),"tak","nie")</f>
        <v>nie</v>
      </c>
    </row>
    <row r="175" spans="1:19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>uczniowie5[[#This Row],[Godzina zakończenia]]-uczniowie5[[#This Row],[Godzina rozpoczęcia]]</f>
        <v>7.291666666666663E-2</v>
      </c>
      <c r="H175" s="3">
        <f>uczniowie5[[#This Row],[czas]]*24</f>
        <v>1.7499999999999991</v>
      </c>
      <c r="I175" s="9">
        <f>MONTH(uczniowie5[[#This Row],[Data]])</f>
        <v>1</v>
      </c>
      <c r="J175" s="9">
        <f>DAY(uczniowie5[[#This Row],[Data]])</f>
        <v>29</v>
      </c>
      <c r="K175">
        <f>uczniowie5[[#This Row],[Stawka za godzinę]]*uczniowie5[[#This Row],[cas trwania w h]]</f>
        <v>69.999999999999972</v>
      </c>
      <c r="L175">
        <f>WEEKDAY(uczniowie5[[#This Row],[Data]],2)</f>
        <v>4</v>
      </c>
      <c r="M175" s="6">
        <f>R174+uczniowie5[[#This Row],[koszt za zajęcia]]-uczniowie5[[#This Row],[koszty transport]]-uczniowie5[[#This Row],[koszty zakupy]]-uczniowie5[[#This Row],[koszt akademik]]</f>
        <v>2638.19</v>
      </c>
      <c r="N175" s="6">
        <f>IF(uczniowie5[[#This Row],[dzien]]&lt;L174,20,0)</f>
        <v>0</v>
      </c>
      <c r="O175" s="6">
        <f>IF(OR(AND(uczniowie5[[#This Row],[dzień]]=15,uczniowie5[[#This Row],[dzień]]&lt;&gt;J174),AND(uczniowie5[[#This Row],[dzień]]&gt;15,J174&lt;15)),600,0)</f>
        <v>0</v>
      </c>
      <c r="P175" s="6">
        <f>IF(AND(uczniowie5[[#This Row],[dzien]]=2,uczniowie5[[#This Row],[dzien]]&lt;&gt;L174),250,0)</f>
        <v>0</v>
      </c>
      <c r="Q175" s="6" t="b">
        <f>IF(OR(AND(uczniowie5[[#This Row],[dzien]]=4,uczniowie5[[#This Row],[dzien]]&lt;&gt;L174),AND(L174&lt;4,uczniowie5[[#This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5" s="6">
        <f>uczniowie5[[#This Row],[aktualne pieniadze]]-uczniowie5[[#This Row],[koszt za miasto]]</f>
        <v>2638.19</v>
      </c>
      <c r="S175" s="6" t="str">
        <f>IF(OR(AND(uczniowie5[[#This Row],[miesiac]]=12,uczniowie5[[#This Row],[dzień]]&gt;=20),AND(uczniowie5[[#This Row],[miesiac]]=1,uczniowie5[[#This Row],[dzień]]&lt;=3)),"tak","nie")</f>
        <v>nie</v>
      </c>
    </row>
    <row r="176" spans="1:19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>uczniowie5[[#This Row],[Godzina zakończenia]]-uczniowie5[[#This Row],[Godzina rozpoczęcia]]</f>
        <v>4.166666666666663E-2</v>
      </c>
      <c r="H176" s="3">
        <f>uczniowie5[[#This Row],[czas]]*24</f>
        <v>0.99999999999999911</v>
      </c>
      <c r="I176" s="9">
        <f>MONTH(uczniowie5[[#This Row],[Data]])</f>
        <v>1</v>
      </c>
      <c r="J176" s="9">
        <f>DAY(uczniowie5[[#This Row],[Data]])</f>
        <v>29</v>
      </c>
      <c r="K176">
        <f>uczniowie5[[#This Row],[Stawka za godzinę]]*uczniowie5[[#This Row],[cas trwania w h]]</f>
        <v>59.999999999999943</v>
      </c>
      <c r="L176">
        <f>WEEKDAY(uczniowie5[[#This Row],[Data]],2)</f>
        <v>4</v>
      </c>
      <c r="M176" s="6">
        <f>R175+uczniowie5[[#This Row],[koszt za zajęcia]]-uczniowie5[[#This Row],[koszty transport]]-uczniowie5[[#This Row],[koszty zakupy]]-uczniowie5[[#This Row],[koszt akademik]]</f>
        <v>2698.19</v>
      </c>
      <c r="N176" s="6">
        <f>IF(uczniowie5[[#This Row],[dzien]]&lt;L175,20,0)</f>
        <v>0</v>
      </c>
      <c r="O176" s="6">
        <f>IF(OR(AND(uczniowie5[[#This Row],[dzień]]=15,uczniowie5[[#This Row],[dzień]]&lt;&gt;J175),AND(uczniowie5[[#This Row],[dzień]]&gt;15,J175&lt;15)),600,0)</f>
        <v>0</v>
      </c>
      <c r="P176" s="6">
        <f>IF(AND(uczniowie5[[#This Row],[dzien]]=2,uczniowie5[[#This Row],[dzien]]&lt;&gt;L175),250,0)</f>
        <v>0</v>
      </c>
      <c r="Q176" s="6" t="b">
        <f>IF(OR(AND(uczniowie5[[#This Row],[dzien]]=4,uczniowie5[[#This Row],[dzien]]&lt;&gt;L175),AND(L175&lt;4,uczniowie5[[#This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6" s="6">
        <f>uczniowie5[[#This Row],[aktualne pieniadze]]-uczniowie5[[#This Row],[koszt za miasto]]</f>
        <v>2698.19</v>
      </c>
      <c r="S176" s="6" t="str">
        <f>IF(OR(AND(uczniowie5[[#This Row],[miesiac]]=12,uczniowie5[[#This Row],[dzień]]&gt;=20),AND(uczniowie5[[#This Row],[miesiac]]=1,uczniowie5[[#This Row],[dzień]]&lt;=3)),"tak","nie")</f>
        <v>nie</v>
      </c>
    </row>
    <row r="177" spans="1:19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>uczniowie5[[#This Row],[Godzina zakończenia]]-uczniowie5[[#This Row],[Godzina rozpoczęcia]]</f>
        <v>5.2083333333333315E-2</v>
      </c>
      <c r="H177" s="3">
        <f>uczniowie5[[#This Row],[czas]]*24</f>
        <v>1.2499999999999996</v>
      </c>
      <c r="I177" s="9">
        <f>MONTH(uczniowie5[[#This Row],[Data]])</f>
        <v>2</v>
      </c>
      <c r="J177" s="9">
        <f>DAY(uczniowie5[[#This Row],[Data]])</f>
        <v>3</v>
      </c>
      <c r="K177">
        <f>uczniowie5[[#This Row],[Stawka za godzinę]]*uczniowie5[[#This Row],[cas trwania w h]]</f>
        <v>74.999999999999972</v>
      </c>
      <c r="L177">
        <f>WEEKDAY(uczniowie5[[#This Row],[Data]],2)</f>
        <v>2</v>
      </c>
      <c r="M177" s="6">
        <f>R176+uczniowie5[[#This Row],[koszt za zajęcia]]-uczniowie5[[#This Row],[koszty transport]]-uczniowie5[[#This Row],[koszty zakupy]]-uczniowie5[[#This Row],[koszt akademik]]</f>
        <v>2503.19</v>
      </c>
      <c r="N177" s="6">
        <f>IF(uczniowie5[[#This Row],[dzien]]&lt;L176,20,0)</f>
        <v>20</v>
      </c>
      <c r="O177" s="6">
        <f>IF(OR(AND(uczniowie5[[#This Row],[dzień]]=15,uczniowie5[[#This Row],[dzień]]&lt;&gt;J176),AND(uczniowie5[[#This Row],[dzień]]&gt;15,J176&lt;15)),600,0)</f>
        <v>0</v>
      </c>
      <c r="P177" s="6">
        <f>IF(AND(uczniowie5[[#This Row],[dzien]]=2,uczniowie5[[#This Row],[dzien]]&lt;&gt;L176),250,0)</f>
        <v>250</v>
      </c>
      <c r="Q177" s="6" t="b">
        <f>IF(OR(AND(uczniowie5[[#This Row],[dzien]]=4,uczniowie5[[#This Row],[dzien]]&lt;&gt;L176),AND(L176&lt;4,uczniowie5[[#This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7" s="6">
        <f>uczniowie5[[#This Row],[aktualne pieniadze]]-uczniowie5[[#This Row],[koszt za miasto]]</f>
        <v>2503.19</v>
      </c>
      <c r="S177" s="6" t="str">
        <f>IF(OR(AND(uczniowie5[[#This Row],[miesiac]]=12,uczniowie5[[#This Row],[dzień]]&gt;=20),AND(uczniowie5[[#This Row],[miesiac]]=1,uczniowie5[[#This Row],[dzień]]&lt;=3)),"tak","nie")</f>
        <v>nie</v>
      </c>
    </row>
    <row r="178" spans="1:19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>uczniowie5[[#This Row],[Godzina zakończenia]]-uczniowie5[[#This Row],[Godzina rozpoczęcia]]</f>
        <v>7.291666666666663E-2</v>
      </c>
      <c r="H178" s="3">
        <f>uczniowie5[[#This Row],[czas]]*24</f>
        <v>1.7499999999999991</v>
      </c>
      <c r="I178" s="9">
        <f>MONTH(uczniowie5[[#This Row],[Data]])</f>
        <v>2</v>
      </c>
      <c r="J178" s="9">
        <f>DAY(uczniowie5[[#This Row],[Data]])</f>
        <v>3</v>
      </c>
      <c r="K178">
        <f>uczniowie5[[#This Row],[Stawka za godzinę]]*uczniowie5[[#This Row],[cas trwania w h]]</f>
        <v>104.99999999999994</v>
      </c>
      <c r="L178">
        <f>WEEKDAY(uczniowie5[[#This Row],[Data]],2)</f>
        <v>2</v>
      </c>
      <c r="M178" s="6">
        <f>R177+uczniowie5[[#This Row],[koszt za zajęcia]]-uczniowie5[[#This Row],[koszty transport]]-uczniowie5[[#This Row],[koszty zakupy]]-uczniowie5[[#This Row],[koszt akademik]]</f>
        <v>2608.19</v>
      </c>
      <c r="N178" s="6">
        <f>IF(uczniowie5[[#This Row],[dzien]]&lt;L177,20,0)</f>
        <v>0</v>
      </c>
      <c r="O178" s="6">
        <f>IF(OR(AND(uczniowie5[[#This Row],[dzień]]=15,uczniowie5[[#This Row],[dzień]]&lt;&gt;J177),AND(uczniowie5[[#This Row],[dzień]]&gt;15,J177&lt;15)),600,0)</f>
        <v>0</v>
      </c>
      <c r="P178" s="6">
        <f>IF(AND(uczniowie5[[#This Row],[dzien]]=2,uczniowie5[[#This Row],[dzien]]&lt;&gt;L177),250,0)</f>
        <v>0</v>
      </c>
      <c r="Q178" s="6" t="b">
        <f>IF(OR(AND(uczniowie5[[#This Row],[dzien]]=4,uczniowie5[[#This Row],[dzien]]&lt;&gt;L177),AND(L177&lt;4,uczniowie5[[#This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8" s="6">
        <f>uczniowie5[[#This Row],[aktualne pieniadze]]-uczniowie5[[#This Row],[koszt za miasto]]</f>
        <v>2608.19</v>
      </c>
      <c r="S178" s="6" t="str">
        <f>IF(OR(AND(uczniowie5[[#This Row],[miesiac]]=12,uczniowie5[[#This Row],[dzień]]&gt;=20),AND(uczniowie5[[#This Row],[miesiac]]=1,uczniowie5[[#This Row],[dzień]]&lt;=3)),"tak","nie")</f>
        <v>nie</v>
      </c>
    </row>
    <row r="179" spans="1:19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>uczniowie5[[#This Row],[Godzina zakończenia]]-uczniowie5[[#This Row],[Godzina rozpoczęcia]]</f>
        <v>8.3333333333333259E-2</v>
      </c>
      <c r="H179" s="3">
        <f>uczniowie5[[#This Row],[czas]]*24</f>
        <v>1.9999999999999982</v>
      </c>
      <c r="I179" s="9">
        <f>MONTH(uczniowie5[[#This Row],[Data]])</f>
        <v>2</v>
      </c>
      <c r="J179" s="9">
        <f>DAY(uczniowie5[[#This Row],[Data]])</f>
        <v>3</v>
      </c>
      <c r="K179">
        <f>uczniowie5[[#This Row],[Stawka za godzinę]]*uczniowie5[[#This Row],[cas trwania w h]]</f>
        <v>99.999999999999915</v>
      </c>
      <c r="L179">
        <f>WEEKDAY(uczniowie5[[#This Row],[Data]],2)</f>
        <v>2</v>
      </c>
      <c r="M179" s="6">
        <f>R178+uczniowie5[[#This Row],[koszt za zajęcia]]-uczniowie5[[#This Row],[koszty transport]]-uczniowie5[[#This Row],[koszty zakupy]]-uczniowie5[[#This Row],[koszt akademik]]</f>
        <v>2708.19</v>
      </c>
      <c r="N179" s="6">
        <f>IF(uczniowie5[[#This Row],[dzien]]&lt;L178,20,0)</f>
        <v>0</v>
      </c>
      <c r="O179" s="6">
        <f>IF(OR(AND(uczniowie5[[#This Row],[dzień]]=15,uczniowie5[[#This Row],[dzień]]&lt;&gt;J178),AND(uczniowie5[[#This Row],[dzień]]&gt;15,J178&lt;15)),600,0)</f>
        <v>0</v>
      </c>
      <c r="P179" s="6">
        <f>IF(AND(uczniowie5[[#This Row],[dzien]]=2,uczniowie5[[#This Row],[dzien]]&lt;&gt;L178),250,0)</f>
        <v>0</v>
      </c>
      <c r="Q179" s="6" t="b">
        <f>IF(OR(AND(uczniowie5[[#This Row],[dzien]]=4,uczniowie5[[#This Row],[dzien]]&lt;&gt;L178),AND(L178&lt;4,uczniowie5[[#This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79" s="6">
        <f>uczniowie5[[#This Row],[aktualne pieniadze]]-uczniowie5[[#This Row],[koszt za miasto]]</f>
        <v>2708.19</v>
      </c>
      <c r="S179" s="6" t="str">
        <f>IF(OR(AND(uczniowie5[[#This Row],[miesiac]]=12,uczniowie5[[#This Row],[dzień]]&gt;=20),AND(uczniowie5[[#This Row],[miesiac]]=1,uczniowie5[[#This Row],[dzień]]&lt;=3)),"tak","nie")</f>
        <v>nie</v>
      </c>
    </row>
    <row r="180" spans="1:19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>uczniowie5[[#This Row],[Godzina zakończenia]]-uczniowie5[[#This Row],[Godzina rozpoczęcia]]</f>
        <v>6.25E-2</v>
      </c>
      <c r="H180" s="3">
        <f>uczniowie5[[#This Row],[czas]]*24</f>
        <v>1.5</v>
      </c>
      <c r="I180" s="9">
        <f>MONTH(uczniowie5[[#This Row],[Data]])</f>
        <v>2</v>
      </c>
      <c r="J180" s="9">
        <f>DAY(uczniowie5[[#This Row],[Data]])</f>
        <v>3</v>
      </c>
      <c r="K180">
        <f>uczniowie5[[#This Row],[Stawka za godzinę]]*uczniowie5[[#This Row],[cas trwania w h]]</f>
        <v>60</v>
      </c>
      <c r="L180">
        <f>WEEKDAY(uczniowie5[[#This Row],[Data]],2)</f>
        <v>2</v>
      </c>
      <c r="M180" s="6">
        <f>R179+uczniowie5[[#This Row],[koszt za zajęcia]]-uczniowie5[[#This Row],[koszty transport]]-uczniowie5[[#This Row],[koszty zakupy]]-uczniowie5[[#This Row],[koszt akademik]]</f>
        <v>2768.19</v>
      </c>
      <c r="N180" s="6">
        <f>IF(uczniowie5[[#This Row],[dzien]]&lt;L179,20,0)</f>
        <v>0</v>
      </c>
      <c r="O180" s="6">
        <f>IF(OR(AND(uczniowie5[[#This Row],[dzień]]=15,uczniowie5[[#This Row],[dzień]]&lt;&gt;J179),AND(uczniowie5[[#This Row],[dzień]]&gt;15,J179&lt;15)),600,0)</f>
        <v>0</v>
      </c>
      <c r="P180" s="6">
        <f>IF(AND(uczniowie5[[#This Row],[dzien]]=2,uczniowie5[[#This Row],[dzien]]&lt;&gt;L179),250,0)</f>
        <v>0</v>
      </c>
      <c r="Q180" s="6" t="b">
        <f>IF(OR(AND(uczniowie5[[#This Row],[dzien]]=4,uczniowie5[[#This Row],[dzien]]&lt;&gt;L179),AND(L179&lt;4,uczniowie5[[#This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0" s="6">
        <f>uczniowie5[[#This Row],[aktualne pieniadze]]-uczniowie5[[#This Row],[koszt za miasto]]</f>
        <v>2768.19</v>
      </c>
      <c r="S180" s="6" t="str">
        <f>IF(OR(AND(uczniowie5[[#This Row],[miesiac]]=12,uczniowie5[[#This Row],[dzień]]&gt;=20),AND(uczniowie5[[#This Row],[miesiac]]=1,uczniowie5[[#This Row],[dzień]]&lt;=3)),"tak","nie")</f>
        <v>nie</v>
      </c>
    </row>
    <row r="181" spans="1:19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>uczniowie5[[#This Row],[Godzina zakończenia]]-uczniowie5[[#This Row],[Godzina rozpoczęcia]]</f>
        <v>4.1666666666666685E-2</v>
      </c>
      <c r="H181" s="3">
        <f>uczniowie5[[#This Row],[czas]]*24</f>
        <v>1.0000000000000004</v>
      </c>
      <c r="I181" s="9">
        <f>MONTH(uczniowie5[[#This Row],[Data]])</f>
        <v>2</v>
      </c>
      <c r="J181" s="9">
        <f>DAY(uczniowie5[[#This Row],[Data]])</f>
        <v>4</v>
      </c>
      <c r="K181">
        <f>uczniowie5[[#This Row],[Stawka za godzinę]]*uczniowie5[[#This Row],[cas trwania w h]]</f>
        <v>60.000000000000028</v>
      </c>
      <c r="L181">
        <f>WEEKDAY(uczniowie5[[#This Row],[Data]],2)</f>
        <v>3</v>
      </c>
      <c r="M181" s="6">
        <f>R180+uczniowie5[[#This Row],[koszt za zajęcia]]-uczniowie5[[#This Row],[koszty transport]]-uczniowie5[[#This Row],[koszty zakupy]]-uczniowie5[[#This Row],[koszt akademik]]</f>
        <v>2828.19</v>
      </c>
      <c r="N181" s="6">
        <f>IF(uczniowie5[[#This Row],[dzien]]&lt;L180,20,0)</f>
        <v>0</v>
      </c>
      <c r="O181" s="6">
        <f>IF(OR(AND(uczniowie5[[#This Row],[dzień]]=15,uczniowie5[[#This Row],[dzień]]&lt;&gt;J180),AND(uczniowie5[[#This Row],[dzień]]&gt;15,J180&lt;15)),600,0)</f>
        <v>0</v>
      </c>
      <c r="P181" s="6">
        <f>IF(AND(uczniowie5[[#This Row],[dzien]]=2,uczniowie5[[#This Row],[dzien]]&lt;&gt;L180),250,0)</f>
        <v>0</v>
      </c>
      <c r="Q181" s="6" t="b">
        <f>IF(OR(AND(uczniowie5[[#This Row],[dzien]]=4,uczniowie5[[#This Row],[dzien]]&lt;&gt;L180),AND(L180&lt;4,uczniowie5[[#This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1" s="6">
        <f>uczniowie5[[#This Row],[aktualne pieniadze]]-uczniowie5[[#This Row],[koszt za miasto]]</f>
        <v>2828.19</v>
      </c>
      <c r="S181" s="6" t="str">
        <f>IF(OR(AND(uczniowie5[[#This Row],[miesiac]]=12,uczniowie5[[#This Row],[dzień]]&gt;=20),AND(uczniowie5[[#This Row],[miesiac]]=1,uczniowie5[[#This Row],[dzień]]&lt;=3)),"tak","nie")</f>
        <v>nie</v>
      </c>
    </row>
    <row r="182" spans="1:19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>uczniowie5[[#This Row],[Godzina zakończenia]]-uczniowie5[[#This Row],[Godzina rozpoczęcia]]</f>
        <v>6.25E-2</v>
      </c>
      <c r="H182" s="3">
        <f>uczniowie5[[#This Row],[czas]]*24</f>
        <v>1.5</v>
      </c>
      <c r="I182" s="9">
        <f>MONTH(uczniowie5[[#This Row],[Data]])</f>
        <v>2</v>
      </c>
      <c r="J182" s="9">
        <f>DAY(uczniowie5[[#This Row],[Data]])</f>
        <v>4</v>
      </c>
      <c r="K182">
        <f>uczniowie5[[#This Row],[Stawka za godzinę]]*uczniowie5[[#This Row],[cas trwania w h]]</f>
        <v>60</v>
      </c>
      <c r="L182">
        <f>WEEKDAY(uczniowie5[[#This Row],[Data]],2)</f>
        <v>3</v>
      </c>
      <c r="M182" s="6">
        <f>R181+uczniowie5[[#This Row],[koszt za zajęcia]]-uczniowie5[[#This Row],[koszty transport]]-uczniowie5[[#This Row],[koszty zakupy]]-uczniowie5[[#This Row],[koszt akademik]]</f>
        <v>2888.19</v>
      </c>
      <c r="N182" s="6">
        <f>IF(uczniowie5[[#This Row],[dzien]]&lt;L181,20,0)</f>
        <v>0</v>
      </c>
      <c r="O182" s="6">
        <f>IF(OR(AND(uczniowie5[[#This Row],[dzień]]=15,uczniowie5[[#This Row],[dzień]]&lt;&gt;J181),AND(uczniowie5[[#This Row],[dzień]]&gt;15,J181&lt;15)),600,0)</f>
        <v>0</v>
      </c>
      <c r="P182" s="6">
        <f>IF(AND(uczniowie5[[#This Row],[dzien]]=2,uczniowie5[[#This Row],[dzien]]&lt;&gt;L181),250,0)</f>
        <v>0</v>
      </c>
      <c r="Q182" s="6" t="b">
        <f>IF(OR(AND(uczniowie5[[#This Row],[dzien]]=4,uczniowie5[[#This Row],[dzien]]&lt;&gt;L181),AND(L181&lt;4,uczniowie5[[#This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2" s="6">
        <f>uczniowie5[[#This Row],[aktualne pieniadze]]-uczniowie5[[#This Row],[koszt za miasto]]</f>
        <v>2888.19</v>
      </c>
      <c r="S182" s="6" t="str">
        <f>IF(OR(AND(uczniowie5[[#This Row],[miesiac]]=12,uczniowie5[[#This Row],[dzień]]&gt;=20),AND(uczniowie5[[#This Row],[miesiac]]=1,uczniowie5[[#This Row],[dzień]]&lt;=3)),"tak","nie")</f>
        <v>nie</v>
      </c>
    </row>
    <row r="183" spans="1:19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>uczniowie5[[#This Row],[Godzina zakończenia]]-uczniowie5[[#This Row],[Godzina rozpoczęcia]]</f>
        <v>6.25E-2</v>
      </c>
      <c r="H183" s="3">
        <f>uczniowie5[[#This Row],[czas]]*24</f>
        <v>1.5</v>
      </c>
      <c r="I183" s="9">
        <f>MONTH(uczniowie5[[#This Row],[Data]])</f>
        <v>2</v>
      </c>
      <c r="J183" s="9">
        <f>DAY(uczniowie5[[#This Row],[Data]])</f>
        <v>4</v>
      </c>
      <c r="K183">
        <f>uczniowie5[[#This Row],[Stawka za godzinę]]*uczniowie5[[#This Row],[cas trwania w h]]</f>
        <v>90</v>
      </c>
      <c r="L183">
        <f>WEEKDAY(uczniowie5[[#This Row],[Data]],2)</f>
        <v>3</v>
      </c>
      <c r="M183" s="6">
        <f>R182+uczniowie5[[#This Row],[koszt za zajęcia]]-uczniowie5[[#This Row],[koszty transport]]-uczniowie5[[#This Row],[koszty zakupy]]-uczniowie5[[#This Row],[koszt akademik]]</f>
        <v>2978.19</v>
      </c>
      <c r="N183" s="6">
        <f>IF(uczniowie5[[#This Row],[dzien]]&lt;L182,20,0)</f>
        <v>0</v>
      </c>
      <c r="O183" s="6">
        <f>IF(OR(AND(uczniowie5[[#This Row],[dzień]]=15,uczniowie5[[#This Row],[dzień]]&lt;&gt;J182),AND(uczniowie5[[#This Row],[dzień]]&gt;15,J182&lt;15)),600,0)</f>
        <v>0</v>
      </c>
      <c r="P183" s="6">
        <f>IF(AND(uczniowie5[[#This Row],[dzien]]=2,uczniowie5[[#This Row],[dzien]]&lt;&gt;L182),250,0)</f>
        <v>0</v>
      </c>
      <c r="Q183" s="6" t="b">
        <f>IF(OR(AND(uczniowie5[[#This Row],[dzien]]=4,uczniowie5[[#This Row],[dzien]]&lt;&gt;L182),AND(L182&lt;4,uczniowie5[[#This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3" s="6">
        <f>uczniowie5[[#This Row],[aktualne pieniadze]]-uczniowie5[[#This Row],[koszt za miasto]]</f>
        <v>2978.19</v>
      </c>
      <c r="S183" s="6" t="str">
        <f>IF(OR(AND(uczniowie5[[#This Row],[miesiac]]=12,uczniowie5[[#This Row],[dzień]]&gt;=20),AND(uczniowie5[[#This Row],[miesiac]]=1,uczniowie5[[#This Row],[dzień]]&lt;=3)),"tak","nie")</f>
        <v>nie</v>
      </c>
    </row>
    <row r="184" spans="1:19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>uczniowie5[[#This Row],[Godzina zakończenia]]-uczniowie5[[#This Row],[Godzina rozpoczęcia]]</f>
        <v>4.166666666666663E-2</v>
      </c>
      <c r="H184" s="3">
        <f>uczniowie5[[#This Row],[czas]]*24</f>
        <v>0.99999999999999911</v>
      </c>
      <c r="I184" s="9">
        <f>MONTH(uczniowie5[[#This Row],[Data]])</f>
        <v>2</v>
      </c>
      <c r="J184" s="9">
        <f>DAY(uczniowie5[[#This Row],[Data]])</f>
        <v>4</v>
      </c>
      <c r="K184">
        <f>uczniowie5[[#This Row],[Stawka za godzinę]]*uczniowie5[[#This Row],[cas trwania w h]]</f>
        <v>49.999999999999957</v>
      </c>
      <c r="L184">
        <f>WEEKDAY(uczniowie5[[#This Row],[Data]],2)</f>
        <v>3</v>
      </c>
      <c r="M184" s="6">
        <f>R183+uczniowie5[[#This Row],[koszt za zajęcia]]-uczniowie5[[#This Row],[koszty transport]]-uczniowie5[[#This Row],[koszty zakupy]]-uczniowie5[[#This Row],[koszt akademik]]</f>
        <v>3028.19</v>
      </c>
      <c r="N184" s="6">
        <f>IF(uczniowie5[[#This Row],[dzien]]&lt;L183,20,0)</f>
        <v>0</v>
      </c>
      <c r="O184" s="6">
        <f>IF(OR(AND(uczniowie5[[#This Row],[dzień]]=15,uczniowie5[[#This Row],[dzień]]&lt;&gt;J183),AND(uczniowie5[[#This Row],[dzień]]&gt;15,J183&lt;15)),600,0)</f>
        <v>0</v>
      </c>
      <c r="P184" s="6">
        <f>IF(AND(uczniowie5[[#This Row],[dzien]]=2,uczniowie5[[#This Row],[dzien]]&lt;&gt;L183),250,0)</f>
        <v>0</v>
      </c>
      <c r="Q184" s="6" t="b">
        <f>IF(OR(AND(uczniowie5[[#This Row],[dzien]]=4,uczniowie5[[#This Row],[dzien]]&lt;&gt;L183),AND(L183&lt;4,uczniowie5[[#This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4" s="6">
        <f>uczniowie5[[#This Row],[aktualne pieniadze]]-uczniowie5[[#This Row],[koszt za miasto]]</f>
        <v>3028.19</v>
      </c>
      <c r="S184" s="6" t="str">
        <f>IF(OR(AND(uczniowie5[[#This Row],[miesiac]]=12,uczniowie5[[#This Row],[dzień]]&gt;=20),AND(uczniowie5[[#This Row],[miesiac]]=1,uczniowie5[[#This Row],[dzień]]&lt;=3)),"tak","nie")</f>
        <v>nie</v>
      </c>
    </row>
    <row r="185" spans="1:19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>uczniowie5[[#This Row],[Godzina zakończenia]]-uczniowie5[[#This Row],[Godzina rozpoczęcia]]</f>
        <v>6.25E-2</v>
      </c>
      <c r="H185" s="3">
        <f>uczniowie5[[#This Row],[czas]]*24</f>
        <v>1.5</v>
      </c>
      <c r="I185" s="9">
        <f>MONTH(uczniowie5[[#This Row],[Data]])</f>
        <v>2</v>
      </c>
      <c r="J185" s="9">
        <f>DAY(uczniowie5[[#This Row],[Data]])</f>
        <v>5</v>
      </c>
      <c r="K185">
        <f>uczniowie5[[#This Row],[Stawka za godzinę]]*uczniowie5[[#This Row],[cas trwania w h]]</f>
        <v>90</v>
      </c>
      <c r="L185">
        <f>WEEKDAY(uczniowie5[[#This Row],[Data]],2)</f>
        <v>4</v>
      </c>
      <c r="M185" s="6">
        <f>R184+uczniowie5[[#This Row],[koszt za zajęcia]]-uczniowie5[[#This Row],[koszty transport]]-uczniowie5[[#This Row],[koszty zakupy]]-uczniowie5[[#This Row],[koszt akademik]]</f>
        <v>3118.19</v>
      </c>
      <c r="N185" s="6">
        <f>IF(uczniowie5[[#This Row],[dzien]]&lt;L184,20,0)</f>
        <v>0</v>
      </c>
      <c r="O185" s="6">
        <f>IF(OR(AND(uczniowie5[[#This Row],[dzień]]=15,uczniowie5[[#This Row],[dzień]]&lt;&gt;J184),AND(uczniowie5[[#This Row],[dzień]]&gt;15,J184&lt;15)),600,0)</f>
        <v>0</v>
      </c>
      <c r="P185" s="6">
        <f>IF(AND(uczniowie5[[#This Row],[dzien]]=2,uczniowie5[[#This Row],[dzien]]&lt;&gt;L184),250,0)</f>
        <v>0</v>
      </c>
      <c r="Q185" s="6">
        <f>IF(OR(AND(uczniowie5[[#This Row],[dzien]]=4,uczniowie5[[#This Row],[dzien]]&lt;&gt;L184),AND(L184&lt;4,uczniowie5[[#This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185" s="6">
        <f>uczniowie5[[#This Row],[aktualne pieniadze]]-uczniowie5[[#This Row],[koszt za miasto]]</f>
        <v>2718.19</v>
      </c>
      <c r="S185" s="6" t="str">
        <f>IF(OR(AND(uczniowie5[[#This Row],[miesiac]]=12,uczniowie5[[#This Row],[dzień]]&gt;=20),AND(uczniowie5[[#This Row],[miesiac]]=1,uczniowie5[[#This Row],[dzień]]&lt;=3)),"tak","nie")</f>
        <v>nie</v>
      </c>
    </row>
    <row r="186" spans="1:19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>uczniowie5[[#This Row],[Godzina zakończenia]]-uczniowie5[[#This Row],[Godzina rozpoczęcia]]</f>
        <v>7.2916666666666685E-2</v>
      </c>
      <c r="H186" s="3">
        <f>uczniowie5[[#This Row],[czas]]*24</f>
        <v>1.7500000000000004</v>
      </c>
      <c r="I186" s="9">
        <f>MONTH(uczniowie5[[#This Row],[Data]])</f>
        <v>2</v>
      </c>
      <c r="J186" s="9">
        <f>DAY(uczniowie5[[#This Row],[Data]])</f>
        <v>5</v>
      </c>
      <c r="K186">
        <f>uczniowie5[[#This Row],[Stawka za godzinę]]*uczniowie5[[#This Row],[cas trwania w h]]</f>
        <v>105.00000000000003</v>
      </c>
      <c r="L186">
        <f>WEEKDAY(uczniowie5[[#This Row],[Data]],2)</f>
        <v>4</v>
      </c>
      <c r="M186" s="6">
        <f>R185+uczniowie5[[#This Row],[koszt za zajęcia]]-uczniowie5[[#This Row],[koszty transport]]-uczniowie5[[#This Row],[koszty zakupy]]-uczniowie5[[#This Row],[koszt akademik]]</f>
        <v>2823.19</v>
      </c>
      <c r="N186" s="6">
        <f>IF(uczniowie5[[#This Row],[dzien]]&lt;L185,20,0)</f>
        <v>0</v>
      </c>
      <c r="O186" s="6">
        <f>IF(OR(AND(uczniowie5[[#This Row],[dzień]]=15,uczniowie5[[#This Row],[dzień]]&lt;&gt;J185),AND(uczniowie5[[#This Row],[dzień]]&gt;15,J185&lt;15)),600,0)</f>
        <v>0</v>
      </c>
      <c r="P186" s="6">
        <f>IF(AND(uczniowie5[[#This Row],[dzien]]=2,uczniowie5[[#This Row],[dzien]]&lt;&gt;L185),250,0)</f>
        <v>0</v>
      </c>
      <c r="Q186" s="6" t="b">
        <f>IF(OR(AND(uczniowie5[[#This Row],[dzien]]=4,uczniowie5[[#This Row],[dzien]]&lt;&gt;L185),AND(L185&lt;4,uczniowie5[[#This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6" s="6">
        <f>uczniowie5[[#This Row],[aktualne pieniadze]]-uczniowie5[[#This Row],[koszt za miasto]]</f>
        <v>2823.19</v>
      </c>
      <c r="S186" s="6" t="str">
        <f>IF(OR(AND(uczniowie5[[#This Row],[miesiac]]=12,uczniowie5[[#This Row],[dzień]]&gt;=20),AND(uczniowie5[[#This Row],[miesiac]]=1,uczniowie5[[#This Row],[dzień]]&lt;=3)),"tak","nie")</f>
        <v>nie</v>
      </c>
    </row>
    <row r="187" spans="1:19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>uczniowie5[[#This Row],[Godzina zakończenia]]-uczniowie5[[#This Row],[Godzina rozpoczęcia]]</f>
        <v>4.166666666666663E-2</v>
      </c>
      <c r="H187" s="3">
        <f>uczniowie5[[#This Row],[czas]]*24</f>
        <v>0.99999999999999911</v>
      </c>
      <c r="I187" s="9">
        <f>MONTH(uczniowie5[[#This Row],[Data]])</f>
        <v>2</v>
      </c>
      <c r="J187" s="9">
        <f>DAY(uczniowie5[[#This Row],[Data]])</f>
        <v>5</v>
      </c>
      <c r="K187">
        <f>uczniowie5[[#This Row],[Stawka za godzinę]]*uczniowie5[[#This Row],[cas trwania w h]]</f>
        <v>39.999999999999964</v>
      </c>
      <c r="L187">
        <f>WEEKDAY(uczniowie5[[#This Row],[Data]],2)</f>
        <v>4</v>
      </c>
      <c r="M187" s="6">
        <f>R186+uczniowie5[[#This Row],[koszt za zajęcia]]-uczniowie5[[#This Row],[koszty transport]]-uczniowie5[[#This Row],[koszty zakupy]]-uczniowie5[[#This Row],[koszt akademik]]</f>
        <v>2863.19</v>
      </c>
      <c r="N187" s="6">
        <f>IF(uczniowie5[[#This Row],[dzien]]&lt;L186,20,0)</f>
        <v>0</v>
      </c>
      <c r="O187" s="6">
        <f>IF(OR(AND(uczniowie5[[#This Row],[dzień]]=15,uczniowie5[[#This Row],[dzień]]&lt;&gt;J186),AND(uczniowie5[[#This Row],[dzień]]&gt;15,J186&lt;15)),600,0)</f>
        <v>0</v>
      </c>
      <c r="P187" s="6">
        <f>IF(AND(uczniowie5[[#This Row],[dzien]]=2,uczniowie5[[#This Row],[dzien]]&lt;&gt;L186),250,0)</f>
        <v>0</v>
      </c>
      <c r="Q187" s="6" t="b">
        <f>IF(OR(AND(uczniowie5[[#This Row],[dzien]]=4,uczniowie5[[#This Row],[dzien]]&lt;&gt;L186),AND(L186&lt;4,uczniowie5[[#This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7" s="6">
        <f>uczniowie5[[#This Row],[aktualne pieniadze]]-uczniowie5[[#This Row],[koszt za miasto]]</f>
        <v>2863.19</v>
      </c>
      <c r="S187" s="6" t="str">
        <f>IF(OR(AND(uczniowie5[[#This Row],[miesiac]]=12,uczniowie5[[#This Row],[dzień]]&gt;=20),AND(uczniowie5[[#This Row],[miesiac]]=1,uczniowie5[[#This Row],[dzień]]&lt;=3)),"tak","nie")</f>
        <v>nie</v>
      </c>
    </row>
    <row r="188" spans="1:19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>uczniowie5[[#This Row],[Godzina zakończenia]]-uczniowie5[[#This Row],[Godzina rozpoczęcia]]</f>
        <v>6.25E-2</v>
      </c>
      <c r="H188" s="3">
        <f>uczniowie5[[#This Row],[czas]]*24</f>
        <v>1.5</v>
      </c>
      <c r="I188" s="9">
        <f>MONTH(uczniowie5[[#This Row],[Data]])</f>
        <v>2</v>
      </c>
      <c r="J188" s="9">
        <f>DAY(uczniowie5[[#This Row],[Data]])</f>
        <v>5</v>
      </c>
      <c r="K188">
        <f>uczniowie5[[#This Row],[Stawka za godzinę]]*uczniowie5[[#This Row],[cas trwania w h]]</f>
        <v>90</v>
      </c>
      <c r="L188">
        <f>WEEKDAY(uczniowie5[[#This Row],[Data]],2)</f>
        <v>4</v>
      </c>
      <c r="M188" s="6">
        <f>R187+uczniowie5[[#This Row],[koszt za zajęcia]]-uczniowie5[[#This Row],[koszty transport]]-uczniowie5[[#This Row],[koszty zakupy]]-uczniowie5[[#This Row],[koszt akademik]]</f>
        <v>2953.19</v>
      </c>
      <c r="N188" s="6">
        <f>IF(uczniowie5[[#This Row],[dzien]]&lt;L187,20,0)</f>
        <v>0</v>
      </c>
      <c r="O188" s="6">
        <f>IF(OR(AND(uczniowie5[[#This Row],[dzień]]=15,uczniowie5[[#This Row],[dzień]]&lt;&gt;J187),AND(uczniowie5[[#This Row],[dzień]]&gt;15,J187&lt;15)),600,0)</f>
        <v>0</v>
      </c>
      <c r="P188" s="6">
        <f>IF(AND(uczniowie5[[#This Row],[dzien]]=2,uczniowie5[[#This Row],[dzien]]&lt;&gt;L187),250,0)</f>
        <v>0</v>
      </c>
      <c r="Q188" s="6" t="b">
        <f>IF(OR(AND(uczniowie5[[#This Row],[dzien]]=4,uczniowie5[[#This Row],[dzien]]&lt;&gt;L187),AND(L187&lt;4,uczniowie5[[#This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8" s="6">
        <f>uczniowie5[[#This Row],[aktualne pieniadze]]-uczniowie5[[#This Row],[koszt za miasto]]</f>
        <v>2953.19</v>
      </c>
      <c r="S188" s="6" t="str">
        <f>IF(OR(AND(uczniowie5[[#This Row],[miesiac]]=12,uczniowie5[[#This Row],[dzień]]&gt;=20),AND(uczniowie5[[#This Row],[miesiac]]=1,uczniowie5[[#This Row],[dzień]]&lt;=3)),"tak","nie")</f>
        <v>nie</v>
      </c>
    </row>
    <row r="189" spans="1:19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>uczniowie5[[#This Row],[Godzina zakończenia]]-uczniowie5[[#This Row],[Godzina rozpoczęcia]]</f>
        <v>7.2916666666666685E-2</v>
      </c>
      <c r="H189" s="3">
        <f>uczniowie5[[#This Row],[czas]]*24</f>
        <v>1.7500000000000004</v>
      </c>
      <c r="I189" s="9">
        <f>MONTH(uczniowie5[[#This Row],[Data]])</f>
        <v>2</v>
      </c>
      <c r="J189" s="9">
        <f>DAY(uczniowie5[[#This Row],[Data]])</f>
        <v>6</v>
      </c>
      <c r="K189">
        <f>uczniowie5[[#This Row],[Stawka za godzinę]]*uczniowie5[[#This Row],[cas trwania w h]]</f>
        <v>87.500000000000028</v>
      </c>
      <c r="L189">
        <f>WEEKDAY(uczniowie5[[#This Row],[Data]],2)</f>
        <v>5</v>
      </c>
      <c r="M189" s="6">
        <f>R188+uczniowie5[[#This Row],[koszt za zajęcia]]-uczniowie5[[#This Row],[koszty transport]]-uczniowie5[[#This Row],[koszty zakupy]]-uczniowie5[[#This Row],[koszt akademik]]</f>
        <v>3040.69</v>
      </c>
      <c r="N189" s="6">
        <f>IF(uczniowie5[[#This Row],[dzien]]&lt;L188,20,0)</f>
        <v>0</v>
      </c>
      <c r="O189" s="6">
        <f>IF(OR(AND(uczniowie5[[#This Row],[dzień]]=15,uczniowie5[[#This Row],[dzień]]&lt;&gt;J188),AND(uczniowie5[[#This Row],[dzień]]&gt;15,J188&lt;15)),600,0)</f>
        <v>0</v>
      </c>
      <c r="P189" s="6">
        <f>IF(AND(uczniowie5[[#This Row],[dzien]]=2,uczniowie5[[#This Row],[dzien]]&lt;&gt;L188),250,0)</f>
        <v>0</v>
      </c>
      <c r="Q189" s="6" t="b">
        <f>IF(OR(AND(uczniowie5[[#This Row],[dzien]]=4,uczniowie5[[#This Row],[dzien]]&lt;&gt;L188),AND(L188&lt;4,uczniowie5[[#This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89" s="6">
        <f>uczniowie5[[#This Row],[aktualne pieniadze]]-uczniowie5[[#This Row],[koszt za miasto]]</f>
        <v>3040.69</v>
      </c>
      <c r="S189" s="6" t="str">
        <f>IF(OR(AND(uczniowie5[[#This Row],[miesiac]]=12,uczniowie5[[#This Row],[dzień]]&gt;=20),AND(uczniowie5[[#This Row],[miesiac]]=1,uczniowie5[[#This Row],[dzień]]&lt;=3)),"tak","nie")</f>
        <v>nie</v>
      </c>
    </row>
    <row r="190" spans="1:19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>uczniowie5[[#This Row],[Godzina zakończenia]]-uczniowie5[[#This Row],[Godzina rozpoczęcia]]</f>
        <v>8.3333333333333315E-2</v>
      </c>
      <c r="H190" s="3">
        <f>uczniowie5[[#This Row],[czas]]*24</f>
        <v>1.9999999999999996</v>
      </c>
      <c r="I190" s="9">
        <f>MONTH(uczniowie5[[#This Row],[Data]])</f>
        <v>2</v>
      </c>
      <c r="J190" s="9">
        <f>DAY(uczniowie5[[#This Row],[Data]])</f>
        <v>6</v>
      </c>
      <c r="K190">
        <f>uczniowie5[[#This Row],[Stawka za godzinę]]*uczniowie5[[#This Row],[cas trwania w h]]</f>
        <v>99.999999999999972</v>
      </c>
      <c r="L190">
        <f>WEEKDAY(uczniowie5[[#This Row],[Data]],2)</f>
        <v>5</v>
      </c>
      <c r="M190" s="6">
        <f>R189+uczniowie5[[#This Row],[koszt za zajęcia]]-uczniowie5[[#This Row],[koszty transport]]-uczniowie5[[#This Row],[koszty zakupy]]-uczniowie5[[#This Row],[koszt akademik]]</f>
        <v>3140.69</v>
      </c>
      <c r="N190" s="6">
        <f>IF(uczniowie5[[#This Row],[dzien]]&lt;L189,20,0)</f>
        <v>0</v>
      </c>
      <c r="O190" s="6">
        <f>IF(OR(AND(uczniowie5[[#This Row],[dzień]]=15,uczniowie5[[#This Row],[dzień]]&lt;&gt;J189),AND(uczniowie5[[#This Row],[dzień]]&gt;15,J189&lt;15)),600,0)</f>
        <v>0</v>
      </c>
      <c r="P190" s="6">
        <f>IF(AND(uczniowie5[[#This Row],[dzien]]=2,uczniowie5[[#This Row],[dzien]]&lt;&gt;L189),250,0)</f>
        <v>0</v>
      </c>
      <c r="Q190" s="6" t="b">
        <f>IF(OR(AND(uczniowie5[[#This Row],[dzien]]=4,uczniowie5[[#This Row],[dzien]]&lt;&gt;L189),AND(L189&lt;4,uczniowie5[[#This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0" s="6">
        <f>uczniowie5[[#This Row],[aktualne pieniadze]]-uczniowie5[[#This Row],[koszt za miasto]]</f>
        <v>3140.69</v>
      </c>
      <c r="S190" s="6" t="str">
        <f>IF(OR(AND(uczniowie5[[#This Row],[miesiac]]=12,uczniowie5[[#This Row],[dzień]]&gt;=20),AND(uczniowie5[[#This Row],[miesiac]]=1,uczniowie5[[#This Row],[dzień]]&lt;=3)),"tak","nie")</f>
        <v>nie</v>
      </c>
    </row>
    <row r="191" spans="1:19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>uczniowie5[[#This Row],[Godzina zakończenia]]-uczniowie5[[#This Row],[Godzina rozpoczęcia]]</f>
        <v>4.1666666666666741E-2</v>
      </c>
      <c r="H191" s="3">
        <f>uczniowie5[[#This Row],[czas]]*24</f>
        <v>1.0000000000000018</v>
      </c>
      <c r="I191" s="9">
        <f>MONTH(uczniowie5[[#This Row],[Data]])</f>
        <v>2</v>
      </c>
      <c r="J191" s="9">
        <f>DAY(uczniowie5[[#This Row],[Data]])</f>
        <v>6</v>
      </c>
      <c r="K191">
        <f>uczniowie5[[#This Row],[Stawka za godzinę]]*uczniowie5[[#This Row],[cas trwania w h]]</f>
        <v>60.000000000000107</v>
      </c>
      <c r="L191">
        <f>WEEKDAY(uczniowie5[[#This Row],[Data]],2)</f>
        <v>5</v>
      </c>
      <c r="M191" s="6">
        <f>R190+uczniowie5[[#This Row],[koszt za zajęcia]]-uczniowie5[[#This Row],[koszty transport]]-uczniowie5[[#This Row],[koszty zakupy]]-uczniowie5[[#This Row],[koszt akademik]]</f>
        <v>3200.69</v>
      </c>
      <c r="N191" s="6">
        <f>IF(uczniowie5[[#This Row],[dzien]]&lt;L190,20,0)</f>
        <v>0</v>
      </c>
      <c r="O191" s="6">
        <f>IF(OR(AND(uczniowie5[[#This Row],[dzień]]=15,uczniowie5[[#This Row],[dzień]]&lt;&gt;J190),AND(uczniowie5[[#This Row],[dzień]]&gt;15,J190&lt;15)),600,0)</f>
        <v>0</v>
      </c>
      <c r="P191" s="6">
        <f>IF(AND(uczniowie5[[#This Row],[dzien]]=2,uczniowie5[[#This Row],[dzien]]&lt;&gt;L190),250,0)</f>
        <v>0</v>
      </c>
      <c r="Q191" s="6" t="b">
        <f>IF(OR(AND(uczniowie5[[#This Row],[dzien]]=4,uczniowie5[[#This Row],[dzien]]&lt;&gt;L190),AND(L190&lt;4,uczniowie5[[#This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1" s="6">
        <f>uczniowie5[[#This Row],[aktualne pieniadze]]-uczniowie5[[#This Row],[koszt za miasto]]</f>
        <v>3200.69</v>
      </c>
      <c r="S191" s="6" t="str">
        <f>IF(OR(AND(uczniowie5[[#This Row],[miesiac]]=12,uczniowie5[[#This Row],[dzień]]&gt;=20),AND(uczniowie5[[#This Row],[miesiac]]=1,uczniowie5[[#This Row],[dzień]]&lt;=3)),"tak","nie")</f>
        <v>nie</v>
      </c>
    </row>
    <row r="192" spans="1:19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>uczniowie5[[#This Row],[Godzina zakończenia]]-uczniowie5[[#This Row],[Godzina rozpoczęcia]]</f>
        <v>8.3333333333333259E-2</v>
      </c>
      <c r="H192" s="3">
        <f>uczniowie5[[#This Row],[czas]]*24</f>
        <v>1.9999999999999982</v>
      </c>
      <c r="I192" s="9">
        <f>MONTH(uczniowie5[[#This Row],[Data]])</f>
        <v>2</v>
      </c>
      <c r="J192" s="9">
        <f>DAY(uczniowie5[[#This Row],[Data]])</f>
        <v>6</v>
      </c>
      <c r="K192">
        <f>uczniowie5[[#This Row],[Stawka za godzinę]]*uczniowie5[[#This Row],[cas trwania w h]]</f>
        <v>79.999999999999929</v>
      </c>
      <c r="L192">
        <f>WEEKDAY(uczniowie5[[#This Row],[Data]],2)</f>
        <v>5</v>
      </c>
      <c r="M192" s="6">
        <f>R191+uczniowie5[[#This Row],[koszt za zajęcia]]-uczniowie5[[#This Row],[koszty transport]]-uczniowie5[[#This Row],[koszty zakupy]]-uczniowie5[[#This Row],[koszt akademik]]</f>
        <v>3280.69</v>
      </c>
      <c r="N192" s="6">
        <f>IF(uczniowie5[[#This Row],[dzien]]&lt;L191,20,0)</f>
        <v>0</v>
      </c>
      <c r="O192" s="6">
        <f>IF(OR(AND(uczniowie5[[#This Row],[dzień]]=15,uczniowie5[[#This Row],[dzień]]&lt;&gt;J191),AND(uczniowie5[[#This Row],[dzień]]&gt;15,J191&lt;15)),600,0)</f>
        <v>0</v>
      </c>
      <c r="P192" s="6">
        <f>IF(AND(uczniowie5[[#This Row],[dzien]]=2,uczniowie5[[#This Row],[dzien]]&lt;&gt;L191),250,0)</f>
        <v>0</v>
      </c>
      <c r="Q192" s="6" t="b">
        <f>IF(OR(AND(uczniowie5[[#This Row],[dzien]]=4,uczniowie5[[#This Row],[dzien]]&lt;&gt;L191),AND(L191&lt;4,uczniowie5[[#This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2" s="6">
        <f>uczniowie5[[#This Row],[aktualne pieniadze]]-uczniowie5[[#This Row],[koszt za miasto]]</f>
        <v>3280.69</v>
      </c>
      <c r="S192" s="6" t="str">
        <f>IF(OR(AND(uczniowie5[[#This Row],[miesiac]]=12,uczniowie5[[#This Row],[dzień]]&gt;=20),AND(uczniowie5[[#This Row],[miesiac]]=1,uczniowie5[[#This Row],[dzień]]&lt;=3)),"tak","nie")</f>
        <v>nie</v>
      </c>
    </row>
    <row r="193" spans="1:19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>uczniowie5[[#This Row],[Godzina zakończenia]]-uczniowie5[[#This Row],[Godzina rozpoczęcia]]</f>
        <v>5.2083333333333315E-2</v>
      </c>
      <c r="H193" s="3">
        <f>uczniowie5[[#This Row],[czas]]*24</f>
        <v>1.2499999999999996</v>
      </c>
      <c r="I193" s="9">
        <f>MONTH(uczniowie5[[#This Row],[Data]])</f>
        <v>2</v>
      </c>
      <c r="J193" s="9">
        <f>DAY(uczniowie5[[#This Row],[Data]])</f>
        <v>9</v>
      </c>
      <c r="K193">
        <f>uczniowie5[[#This Row],[Stawka za godzinę]]*uczniowie5[[#This Row],[cas trwania w h]]</f>
        <v>62.499999999999979</v>
      </c>
      <c r="L193">
        <f>WEEKDAY(uczniowie5[[#This Row],[Data]],2)</f>
        <v>1</v>
      </c>
      <c r="M193" s="6">
        <f>R192+uczniowie5[[#This Row],[koszt za zajęcia]]-uczniowie5[[#This Row],[koszty transport]]-uczniowie5[[#This Row],[koszty zakupy]]-uczniowie5[[#This Row],[koszt akademik]]</f>
        <v>3323.19</v>
      </c>
      <c r="N193" s="6">
        <f>IF(uczniowie5[[#This Row],[dzien]]&lt;L192,20,0)</f>
        <v>20</v>
      </c>
      <c r="O193" s="6">
        <f>IF(OR(AND(uczniowie5[[#This Row],[dzień]]=15,uczniowie5[[#This Row],[dzień]]&lt;&gt;J192),AND(uczniowie5[[#This Row],[dzień]]&gt;15,J192&lt;15)),600,0)</f>
        <v>0</v>
      </c>
      <c r="P193" s="6">
        <f>IF(AND(uczniowie5[[#This Row],[dzien]]=2,uczniowie5[[#This Row],[dzien]]&lt;&gt;L192),250,0)</f>
        <v>0</v>
      </c>
      <c r="Q193" s="6" t="b">
        <f>IF(OR(AND(uczniowie5[[#This Row],[dzien]]=4,uczniowie5[[#This Row],[dzien]]&lt;&gt;L192),AND(L192&lt;4,uczniowie5[[#This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3" s="6">
        <f>uczniowie5[[#This Row],[aktualne pieniadze]]-uczniowie5[[#This Row],[koszt za miasto]]</f>
        <v>3323.19</v>
      </c>
      <c r="S193" s="6" t="str">
        <f>IF(OR(AND(uczniowie5[[#This Row],[miesiac]]=12,uczniowie5[[#This Row],[dzień]]&gt;=20),AND(uczniowie5[[#This Row],[miesiac]]=1,uczniowie5[[#This Row],[dzień]]&lt;=3)),"tak","nie")</f>
        <v>nie</v>
      </c>
    </row>
    <row r="194" spans="1:19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>uczniowie5[[#This Row],[Godzina zakończenia]]-uczniowie5[[#This Row],[Godzina rozpoczęcia]]</f>
        <v>4.1666666666666685E-2</v>
      </c>
      <c r="H194" s="3">
        <f>uczniowie5[[#This Row],[czas]]*24</f>
        <v>1.0000000000000004</v>
      </c>
      <c r="I194" s="9">
        <f>MONTH(uczniowie5[[#This Row],[Data]])</f>
        <v>2</v>
      </c>
      <c r="J194" s="9">
        <f>DAY(uczniowie5[[#This Row],[Data]])</f>
        <v>10</v>
      </c>
      <c r="K194">
        <f>uczniowie5[[#This Row],[Stawka za godzinę]]*uczniowie5[[#This Row],[cas trwania w h]]</f>
        <v>60.000000000000028</v>
      </c>
      <c r="L194">
        <f>WEEKDAY(uczniowie5[[#This Row],[Data]],2)</f>
        <v>2</v>
      </c>
      <c r="M194" s="6">
        <f>R193+uczniowie5[[#This Row],[koszt za zajęcia]]-uczniowie5[[#This Row],[koszty transport]]-uczniowie5[[#This Row],[koszty zakupy]]-uczniowie5[[#This Row],[koszt akademik]]</f>
        <v>3133.19</v>
      </c>
      <c r="N194" s="6">
        <f>IF(uczniowie5[[#This Row],[dzien]]&lt;L193,20,0)</f>
        <v>0</v>
      </c>
      <c r="O194" s="6">
        <f>IF(OR(AND(uczniowie5[[#This Row],[dzień]]=15,uczniowie5[[#This Row],[dzień]]&lt;&gt;J193),AND(uczniowie5[[#This Row],[dzień]]&gt;15,J193&lt;15)),600,0)</f>
        <v>0</v>
      </c>
      <c r="P194" s="6">
        <f>IF(AND(uczniowie5[[#This Row],[dzien]]=2,uczniowie5[[#This Row],[dzien]]&lt;&gt;L193),250,0)</f>
        <v>250</v>
      </c>
      <c r="Q194" s="6" t="b">
        <f>IF(OR(AND(uczniowie5[[#This Row],[dzien]]=4,uczniowie5[[#This Row],[dzien]]&lt;&gt;L193),AND(L193&lt;4,uczniowie5[[#This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4" s="6">
        <f>uczniowie5[[#This Row],[aktualne pieniadze]]-uczniowie5[[#This Row],[koszt za miasto]]</f>
        <v>3133.19</v>
      </c>
      <c r="S194" s="6" t="str">
        <f>IF(OR(AND(uczniowie5[[#This Row],[miesiac]]=12,uczniowie5[[#This Row],[dzień]]&gt;=20),AND(uczniowie5[[#This Row],[miesiac]]=1,uczniowie5[[#This Row],[dzień]]&lt;=3)),"tak","nie")</f>
        <v>nie</v>
      </c>
    </row>
    <row r="195" spans="1:19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>uczniowie5[[#This Row],[Godzina zakończenia]]-uczniowie5[[#This Row],[Godzina rozpoczęcia]]</f>
        <v>7.2916666666666685E-2</v>
      </c>
      <c r="H195" s="3">
        <f>uczniowie5[[#This Row],[czas]]*24</f>
        <v>1.7500000000000004</v>
      </c>
      <c r="I195" s="9">
        <f>MONTH(uczniowie5[[#This Row],[Data]])</f>
        <v>2</v>
      </c>
      <c r="J195" s="9">
        <f>DAY(uczniowie5[[#This Row],[Data]])</f>
        <v>10</v>
      </c>
      <c r="K195">
        <f>uczniowie5[[#This Row],[Stawka za godzinę]]*uczniowie5[[#This Row],[cas trwania w h]]</f>
        <v>105.00000000000003</v>
      </c>
      <c r="L195">
        <f>WEEKDAY(uczniowie5[[#This Row],[Data]],2)</f>
        <v>2</v>
      </c>
      <c r="M195" s="6">
        <f>R194+uczniowie5[[#This Row],[koszt za zajęcia]]-uczniowie5[[#This Row],[koszty transport]]-uczniowie5[[#This Row],[koszty zakupy]]-uczniowie5[[#This Row],[koszt akademik]]</f>
        <v>3238.19</v>
      </c>
      <c r="N195" s="6">
        <f>IF(uczniowie5[[#This Row],[dzien]]&lt;L194,20,0)</f>
        <v>0</v>
      </c>
      <c r="O195" s="6">
        <f>IF(OR(AND(uczniowie5[[#This Row],[dzień]]=15,uczniowie5[[#This Row],[dzień]]&lt;&gt;J194),AND(uczniowie5[[#This Row],[dzień]]&gt;15,J194&lt;15)),600,0)</f>
        <v>0</v>
      </c>
      <c r="P195" s="6">
        <f>IF(AND(uczniowie5[[#This Row],[dzien]]=2,uczniowie5[[#This Row],[dzien]]&lt;&gt;L194),250,0)</f>
        <v>0</v>
      </c>
      <c r="Q195" s="6" t="b">
        <f>IF(OR(AND(uczniowie5[[#This Row],[dzien]]=4,uczniowie5[[#This Row],[dzien]]&lt;&gt;L194),AND(L194&lt;4,uczniowie5[[#This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5" s="6">
        <f>uczniowie5[[#This Row],[aktualne pieniadze]]-uczniowie5[[#This Row],[koszt za miasto]]</f>
        <v>3238.19</v>
      </c>
      <c r="S195" s="6" t="str">
        <f>IF(OR(AND(uczniowie5[[#This Row],[miesiac]]=12,uczniowie5[[#This Row],[dzień]]&gt;=20),AND(uczniowie5[[#This Row],[miesiac]]=1,uczniowie5[[#This Row],[dzień]]&lt;=3)),"tak","nie")</f>
        <v>nie</v>
      </c>
    </row>
    <row r="196" spans="1:19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>uczniowie5[[#This Row],[Godzina zakończenia]]-uczniowie5[[#This Row],[Godzina rozpoczęcia]]</f>
        <v>7.291666666666663E-2</v>
      </c>
      <c r="H196" s="3">
        <f>uczniowie5[[#This Row],[czas]]*24</f>
        <v>1.7499999999999991</v>
      </c>
      <c r="I196" s="9">
        <f>MONTH(uczniowie5[[#This Row],[Data]])</f>
        <v>2</v>
      </c>
      <c r="J196" s="9">
        <f>DAY(uczniowie5[[#This Row],[Data]])</f>
        <v>10</v>
      </c>
      <c r="K196">
        <f>uczniowie5[[#This Row],[Stawka za godzinę]]*uczniowie5[[#This Row],[cas trwania w h]]</f>
        <v>87.499999999999957</v>
      </c>
      <c r="L196">
        <f>WEEKDAY(uczniowie5[[#This Row],[Data]],2)</f>
        <v>2</v>
      </c>
      <c r="M196" s="6">
        <f>R195+uczniowie5[[#This Row],[koszt za zajęcia]]-uczniowie5[[#This Row],[koszty transport]]-uczniowie5[[#This Row],[koszty zakupy]]-uczniowie5[[#This Row],[koszt akademik]]</f>
        <v>3325.69</v>
      </c>
      <c r="N196" s="6">
        <f>IF(uczniowie5[[#This Row],[dzien]]&lt;L195,20,0)</f>
        <v>0</v>
      </c>
      <c r="O196" s="6">
        <f>IF(OR(AND(uczniowie5[[#This Row],[dzień]]=15,uczniowie5[[#This Row],[dzień]]&lt;&gt;J195),AND(uczniowie5[[#This Row],[dzień]]&gt;15,J195&lt;15)),600,0)</f>
        <v>0</v>
      </c>
      <c r="P196" s="6">
        <f>IF(AND(uczniowie5[[#This Row],[dzien]]=2,uczniowie5[[#This Row],[dzien]]&lt;&gt;L195),250,0)</f>
        <v>0</v>
      </c>
      <c r="Q196" s="6" t="b">
        <f>IF(OR(AND(uczniowie5[[#This Row],[dzien]]=4,uczniowie5[[#This Row],[dzien]]&lt;&gt;L195),AND(L195&lt;4,uczniowie5[[#This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6" s="6">
        <f>uczniowie5[[#This Row],[aktualne pieniadze]]-uczniowie5[[#This Row],[koszt za miasto]]</f>
        <v>3325.69</v>
      </c>
      <c r="S196" s="6" t="str">
        <f>IF(OR(AND(uczniowie5[[#This Row],[miesiac]]=12,uczniowie5[[#This Row],[dzień]]&gt;=20),AND(uczniowie5[[#This Row],[miesiac]]=1,uczniowie5[[#This Row],[dzień]]&lt;=3)),"tak","nie")</f>
        <v>nie</v>
      </c>
    </row>
    <row r="197" spans="1:19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>uczniowie5[[#This Row],[Godzina zakończenia]]-uczniowie5[[#This Row],[Godzina rozpoczęcia]]</f>
        <v>4.166666666666663E-2</v>
      </c>
      <c r="H197" s="3">
        <f>uczniowie5[[#This Row],[czas]]*24</f>
        <v>0.99999999999999911</v>
      </c>
      <c r="I197" s="9">
        <f>MONTH(uczniowie5[[#This Row],[Data]])</f>
        <v>2</v>
      </c>
      <c r="J197" s="9">
        <f>DAY(uczniowie5[[#This Row],[Data]])</f>
        <v>10</v>
      </c>
      <c r="K197">
        <f>uczniowie5[[#This Row],[Stawka za godzinę]]*uczniowie5[[#This Row],[cas trwania w h]]</f>
        <v>49.999999999999957</v>
      </c>
      <c r="L197">
        <f>WEEKDAY(uczniowie5[[#This Row],[Data]],2)</f>
        <v>2</v>
      </c>
      <c r="M197" s="6">
        <f>R196+uczniowie5[[#This Row],[koszt za zajęcia]]-uczniowie5[[#This Row],[koszty transport]]-uczniowie5[[#This Row],[koszty zakupy]]-uczniowie5[[#This Row],[koszt akademik]]</f>
        <v>3375.69</v>
      </c>
      <c r="N197" s="6">
        <f>IF(uczniowie5[[#This Row],[dzien]]&lt;L196,20,0)</f>
        <v>0</v>
      </c>
      <c r="O197" s="6">
        <f>IF(OR(AND(uczniowie5[[#This Row],[dzień]]=15,uczniowie5[[#This Row],[dzień]]&lt;&gt;J196),AND(uczniowie5[[#This Row],[dzień]]&gt;15,J196&lt;15)),600,0)</f>
        <v>0</v>
      </c>
      <c r="P197" s="6">
        <f>IF(AND(uczniowie5[[#This Row],[dzien]]=2,uczniowie5[[#This Row],[dzien]]&lt;&gt;L196),250,0)</f>
        <v>0</v>
      </c>
      <c r="Q197" s="6" t="b">
        <f>IF(OR(AND(uczniowie5[[#This Row],[dzien]]=4,uczniowie5[[#This Row],[dzien]]&lt;&gt;L196),AND(L196&lt;4,uczniowie5[[#This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7" s="6">
        <f>uczniowie5[[#This Row],[aktualne pieniadze]]-uczniowie5[[#This Row],[koszt za miasto]]</f>
        <v>3375.69</v>
      </c>
      <c r="S197" s="6" t="str">
        <f>IF(OR(AND(uczniowie5[[#This Row],[miesiac]]=12,uczniowie5[[#This Row],[dzień]]&gt;=20),AND(uczniowie5[[#This Row],[miesiac]]=1,uczniowie5[[#This Row],[dzień]]&lt;=3)),"tak","nie")</f>
        <v>nie</v>
      </c>
    </row>
    <row r="198" spans="1:19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>uczniowie5[[#This Row],[Godzina zakończenia]]-uczniowie5[[#This Row],[Godzina rozpoczęcia]]</f>
        <v>7.2916666666666741E-2</v>
      </c>
      <c r="H198" s="3">
        <f>uczniowie5[[#This Row],[czas]]*24</f>
        <v>1.7500000000000018</v>
      </c>
      <c r="I198" s="9">
        <f>MONTH(uczniowie5[[#This Row],[Data]])</f>
        <v>2</v>
      </c>
      <c r="J198" s="9">
        <f>DAY(uczniowie5[[#This Row],[Data]])</f>
        <v>10</v>
      </c>
      <c r="K198">
        <f>uczniowie5[[#This Row],[Stawka za godzinę]]*uczniowie5[[#This Row],[cas trwania w h]]</f>
        <v>105.00000000000011</v>
      </c>
      <c r="L198">
        <f>WEEKDAY(uczniowie5[[#This Row],[Data]],2)</f>
        <v>2</v>
      </c>
      <c r="M198" s="6">
        <f>R197+uczniowie5[[#This Row],[koszt za zajęcia]]-uczniowie5[[#This Row],[koszty transport]]-uczniowie5[[#This Row],[koszty zakupy]]-uczniowie5[[#This Row],[koszt akademik]]</f>
        <v>3480.69</v>
      </c>
      <c r="N198" s="6">
        <f>IF(uczniowie5[[#This Row],[dzien]]&lt;L197,20,0)</f>
        <v>0</v>
      </c>
      <c r="O198" s="6">
        <f>IF(OR(AND(uczniowie5[[#This Row],[dzień]]=15,uczniowie5[[#This Row],[dzień]]&lt;&gt;J197),AND(uczniowie5[[#This Row],[dzień]]&gt;15,J197&lt;15)),600,0)</f>
        <v>0</v>
      </c>
      <c r="P198" s="6">
        <f>IF(AND(uczniowie5[[#This Row],[dzien]]=2,uczniowie5[[#This Row],[dzien]]&lt;&gt;L197),250,0)</f>
        <v>0</v>
      </c>
      <c r="Q198" s="6" t="b">
        <f>IF(OR(AND(uczniowie5[[#This Row],[dzien]]=4,uczniowie5[[#This Row],[dzien]]&lt;&gt;L197),AND(L197&lt;4,uczniowie5[[#This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8" s="6">
        <f>uczniowie5[[#This Row],[aktualne pieniadze]]-uczniowie5[[#This Row],[koszt za miasto]]</f>
        <v>3480.69</v>
      </c>
      <c r="S198" s="6" t="str">
        <f>IF(OR(AND(uczniowie5[[#This Row],[miesiac]]=12,uczniowie5[[#This Row],[dzień]]&gt;=20),AND(uczniowie5[[#This Row],[miesiac]]=1,uczniowie5[[#This Row],[dzień]]&lt;=3)),"tak","nie")</f>
        <v>nie</v>
      </c>
    </row>
    <row r="199" spans="1:19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>uczniowie5[[#This Row],[Godzina zakończenia]]-uczniowie5[[#This Row],[Godzina rozpoczęcia]]</f>
        <v>5.2083333333333315E-2</v>
      </c>
      <c r="H199" s="3">
        <f>uczniowie5[[#This Row],[czas]]*24</f>
        <v>1.2499999999999996</v>
      </c>
      <c r="I199" s="9">
        <f>MONTH(uczniowie5[[#This Row],[Data]])</f>
        <v>2</v>
      </c>
      <c r="J199" s="9">
        <f>DAY(uczniowie5[[#This Row],[Data]])</f>
        <v>11</v>
      </c>
      <c r="K199">
        <f>uczniowie5[[#This Row],[Stawka za godzinę]]*uczniowie5[[#This Row],[cas trwania w h]]</f>
        <v>49.999999999999986</v>
      </c>
      <c r="L199">
        <f>WEEKDAY(uczniowie5[[#This Row],[Data]],2)</f>
        <v>3</v>
      </c>
      <c r="M199" s="6">
        <f>R198+uczniowie5[[#This Row],[koszt za zajęcia]]-uczniowie5[[#This Row],[koszty transport]]-uczniowie5[[#This Row],[koszty zakupy]]-uczniowie5[[#This Row],[koszt akademik]]</f>
        <v>3530.69</v>
      </c>
      <c r="N199" s="6">
        <f>IF(uczniowie5[[#This Row],[dzien]]&lt;L198,20,0)</f>
        <v>0</v>
      </c>
      <c r="O199" s="6">
        <f>IF(OR(AND(uczniowie5[[#This Row],[dzień]]=15,uczniowie5[[#This Row],[dzień]]&lt;&gt;J198),AND(uczniowie5[[#This Row],[dzień]]&gt;15,J198&lt;15)),600,0)</f>
        <v>0</v>
      </c>
      <c r="P199" s="6">
        <f>IF(AND(uczniowie5[[#This Row],[dzien]]=2,uczniowie5[[#This Row],[dzien]]&lt;&gt;L198),250,0)</f>
        <v>0</v>
      </c>
      <c r="Q199" s="6" t="b">
        <f>IF(OR(AND(uczniowie5[[#This Row],[dzien]]=4,uczniowie5[[#This Row],[dzien]]&lt;&gt;L198),AND(L198&lt;4,uczniowie5[[#This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199" s="6">
        <f>uczniowie5[[#This Row],[aktualne pieniadze]]-uczniowie5[[#This Row],[koszt za miasto]]</f>
        <v>3530.69</v>
      </c>
      <c r="S199" s="6" t="str">
        <f>IF(OR(AND(uczniowie5[[#This Row],[miesiac]]=12,uczniowie5[[#This Row],[dzień]]&gt;=20),AND(uczniowie5[[#This Row],[miesiac]]=1,uczniowie5[[#This Row],[dzień]]&lt;=3)),"tak","nie")</f>
        <v>nie</v>
      </c>
    </row>
    <row r="200" spans="1:19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>uczniowie5[[#This Row],[Godzina zakończenia]]-uczniowie5[[#This Row],[Godzina rozpoczęcia]]</f>
        <v>5.2083333333333315E-2</v>
      </c>
      <c r="H200" s="3">
        <f>uczniowie5[[#This Row],[czas]]*24</f>
        <v>1.2499999999999996</v>
      </c>
      <c r="I200" s="9">
        <f>MONTH(uczniowie5[[#This Row],[Data]])</f>
        <v>2</v>
      </c>
      <c r="J200" s="9">
        <f>DAY(uczniowie5[[#This Row],[Data]])</f>
        <v>11</v>
      </c>
      <c r="K200">
        <f>uczniowie5[[#This Row],[Stawka za godzinę]]*uczniowie5[[#This Row],[cas trwania w h]]</f>
        <v>74.999999999999972</v>
      </c>
      <c r="L200">
        <f>WEEKDAY(uczniowie5[[#This Row],[Data]],2)</f>
        <v>3</v>
      </c>
      <c r="M200" s="6">
        <f>R199+uczniowie5[[#This Row],[koszt za zajęcia]]-uczniowie5[[#This Row],[koszty transport]]-uczniowie5[[#This Row],[koszty zakupy]]-uczniowie5[[#This Row],[koszt akademik]]</f>
        <v>3605.69</v>
      </c>
      <c r="N200" s="6">
        <f>IF(uczniowie5[[#This Row],[dzien]]&lt;L199,20,0)</f>
        <v>0</v>
      </c>
      <c r="O200" s="6">
        <f>IF(OR(AND(uczniowie5[[#This Row],[dzień]]=15,uczniowie5[[#This Row],[dzień]]&lt;&gt;J199),AND(uczniowie5[[#This Row],[dzień]]&gt;15,J199&lt;15)),600,0)</f>
        <v>0</v>
      </c>
      <c r="P200" s="6">
        <f>IF(AND(uczniowie5[[#This Row],[dzien]]=2,uczniowie5[[#This Row],[dzien]]&lt;&gt;L199),250,0)</f>
        <v>0</v>
      </c>
      <c r="Q200" s="6" t="b">
        <f>IF(OR(AND(uczniowie5[[#This Row],[dzien]]=4,uczniowie5[[#This Row],[dzien]]&lt;&gt;L199),AND(L199&lt;4,uczniowie5[[#This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0" s="6">
        <f>uczniowie5[[#This Row],[aktualne pieniadze]]-uczniowie5[[#This Row],[koszt za miasto]]</f>
        <v>3605.69</v>
      </c>
      <c r="S200" s="6" t="str">
        <f>IF(OR(AND(uczniowie5[[#This Row],[miesiac]]=12,uczniowie5[[#This Row],[dzień]]&gt;=20),AND(uczniowie5[[#This Row],[miesiac]]=1,uczniowie5[[#This Row],[dzień]]&lt;=3)),"tak","nie")</f>
        <v>nie</v>
      </c>
    </row>
    <row r="201" spans="1:19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>uczniowie5[[#This Row],[Godzina zakończenia]]-uczniowie5[[#This Row],[Godzina rozpoczęcia]]</f>
        <v>4.166666666666663E-2</v>
      </c>
      <c r="H201" s="3">
        <f>uczniowie5[[#This Row],[czas]]*24</f>
        <v>0.99999999999999911</v>
      </c>
      <c r="I201" s="9">
        <f>MONTH(uczniowie5[[#This Row],[Data]])</f>
        <v>2</v>
      </c>
      <c r="J201" s="9">
        <f>DAY(uczniowie5[[#This Row],[Data]])</f>
        <v>11</v>
      </c>
      <c r="K201">
        <f>uczniowie5[[#This Row],[Stawka za godzinę]]*uczniowie5[[#This Row],[cas trwania w h]]</f>
        <v>49.999999999999957</v>
      </c>
      <c r="L201">
        <f>WEEKDAY(uczniowie5[[#This Row],[Data]],2)</f>
        <v>3</v>
      </c>
      <c r="M201" s="6">
        <f>R200+uczniowie5[[#This Row],[koszt za zajęcia]]-uczniowie5[[#This Row],[koszty transport]]-uczniowie5[[#This Row],[koszty zakupy]]-uczniowie5[[#This Row],[koszt akademik]]</f>
        <v>3655.69</v>
      </c>
      <c r="N201" s="6">
        <f>IF(uczniowie5[[#This Row],[dzien]]&lt;L200,20,0)</f>
        <v>0</v>
      </c>
      <c r="O201" s="6">
        <f>IF(OR(AND(uczniowie5[[#This Row],[dzień]]=15,uczniowie5[[#This Row],[dzień]]&lt;&gt;J200),AND(uczniowie5[[#This Row],[dzień]]&gt;15,J200&lt;15)),600,0)</f>
        <v>0</v>
      </c>
      <c r="P201" s="6">
        <f>IF(AND(uczniowie5[[#This Row],[dzien]]=2,uczniowie5[[#This Row],[dzien]]&lt;&gt;L200),250,0)</f>
        <v>0</v>
      </c>
      <c r="Q201" s="6" t="b">
        <f>IF(OR(AND(uczniowie5[[#This Row],[dzien]]=4,uczniowie5[[#This Row],[dzien]]&lt;&gt;L200),AND(L200&lt;4,uczniowie5[[#This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1" s="6">
        <f>uczniowie5[[#This Row],[aktualne pieniadze]]-uczniowie5[[#This Row],[koszt za miasto]]</f>
        <v>3655.69</v>
      </c>
      <c r="S201" s="6" t="str">
        <f>IF(OR(AND(uczniowie5[[#This Row],[miesiac]]=12,uczniowie5[[#This Row],[dzień]]&gt;=20),AND(uczniowie5[[#This Row],[miesiac]]=1,uczniowie5[[#This Row],[dzień]]&lt;=3)),"tak","nie")</f>
        <v>nie</v>
      </c>
    </row>
    <row r="202" spans="1:19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>uczniowie5[[#This Row],[Godzina zakończenia]]-uczniowie5[[#This Row],[Godzina rozpoczęcia]]</f>
        <v>4.166666666666663E-2</v>
      </c>
      <c r="H202" s="3">
        <f>uczniowie5[[#This Row],[czas]]*24</f>
        <v>0.99999999999999911</v>
      </c>
      <c r="I202" s="9">
        <f>MONTH(uczniowie5[[#This Row],[Data]])</f>
        <v>2</v>
      </c>
      <c r="J202" s="9">
        <f>DAY(uczniowie5[[#This Row],[Data]])</f>
        <v>11</v>
      </c>
      <c r="K202">
        <f>uczniowie5[[#This Row],[Stawka za godzinę]]*uczniowie5[[#This Row],[cas trwania w h]]</f>
        <v>59.999999999999943</v>
      </c>
      <c r="L202">
        <f>WEEKDAY(uczniowie5[[#This Row],[Data]],2)</f>
        <v>3</v>
      </c>
      <c r="M202" s="6">
        <f>R201+uczniowie5[[#This Row],[koszt za zajęcia]]-uczniowie5[[#This Row],[koszty transport]]-uczniowie5[[#This Row],[koszty zakupy]]-uczniowie5[[#This Row],[koszt akademik]]</f>
        <v>3715.69</v>
      </c>
      <c r="N202" s="6">
        <f>IF(uczniowie5[[#This Row],[dzien]]&lt;L201,20,0)</f>
        <v>0</v>
      </c>
      <c r="O202" s="6">
        <f>IF(OR(AND(uczniowie5[[#This Row],[dzień]]=15,uczniowie5[[#This Row],[dzień]]&lt;&gt;J201),AND(uczniowie5[[#This Row],[dzień]]&gt;15,J201&lt;15)),600,0)</f>
        <v>0</v>
      </c>
      <c r="P202" s="6">
        <f>IF(AND(uczniowie5[[#This Row],[dzien]]=2,uczniowie5[[#This Row],[dzien]]&lt;&gt;L201),250,0)</f>
        <v>0</v>
      </c>
      <c r="Q202" s="6" t="b">
        <f>IF(OR(AND(uczniowie5[[#This Row],[dzien]]=4,uczniowie5[[#This Row],[dzien]]&lt;&gt;L201),AND(L201&lt;4,uczniowie5[[#This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2" s="6">
        <f>uczniowie5[[#This Row],[aktualne pieniadze]]-uczniowie5[[#This Row],[koszt za miasto]]</f>
        <v>3715.69</v>
      </c>
      <c r="S202" s="6" t="str">
        <f>IF(OR(AND(uczniowie5[[#This Row],[miesiac]]=12,uczniowie5[[#This Row],[dzień]]&gt;=20),AND(uczniowie5[[#This Row],[miesiac]]=1,uczniowie5[[#This Row],[dzień]]&lt;=3)),"tak","nie")</f>
        <v>nie</v>
      </c>
    </row>
    <row r="203" spans="1:19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>uczniowie5[[#This Row],[Godzina zakończenia]]-uczniowie5[[#This Row],[Godzina rozpoczęcia]]</f>
        <v>4.166666666666663E-2</v>
      </c>
      <c r="H203" s="3">
        <f>uczniowie5[[#This Row],[czas]]*24</f>
        <v>0.99999999999999911</v>
      </c>
      <c r="I203" s="9">
        <f>MONTH(uczniowie5[[#This Row],[Data]])</f>
        <v>2</v>
      </c>
      <c r="J203" s="9">
        <f>DAY(uczniowie5[[#This Row],[Data]])</f>
        <v>11</v>
      </c>
      <c r="K203">
        <f>uczniowie5[[#This Row],[Stawka za godzinę]]*uczniowie5[[#This Row],[cas trwania w h]]</f>
        <v>39.999999999999964</v>
      </c>
      <c r="L203">
        <f>WEEKDAY(uczniowie5[[#This Row],[Data]],2)</f>
        <v>3</v>
      </c>
      <c r="M203" s="6">
        <f>R202+uczniowie5[[#This Row],[koszt za zajęcia]]-uczniowie5[[#This Row],[koszty transport]]-uczniowie5[[#This Row],[koszty zakupy]]-uczniowie5[[#This Row],[koszt akademik]]</f>
        <v>3755.69</v>
      </c>
      <c r="N203" s="6">
        <f>IF(uczniowie5[[#This Row],[dzien]]&lt;L202,20,0)</f>
        <v>0</v>
      </c>
      <c r="O203" s="6">
        <f>IF(OR(AND(uczniowie5[[#This Row],[dzień]]=15,uczniowie5[[#This Row],[dzień]]&lt;&gt;J202),AND(uczniowie5[[#This Row],[dzień]]&gt;15,J202&lt;15)),600,0)</f>
        <v>0</v>
      </c>
      <c r="P203" s="6">
        <f>IF(AND(uczniowie5[[#This Row],[dzien]]=2,uczniowie5[[#This Row],[dzien]]&lt;&gt;L202),250,0)</f>
        <v>0</v>
      </c>
      <c r="Q203" s="6" t="b">
        <f>IF(OR(AND(uczniowie5[[#This Row],[dzien]]=4,uczniowie5[[#This Row],[dzien]]&lt;&gt;L202),AND(L202&lt;4,uczniowie5[[#This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3" s="6">
        <f>uczniowie5[[#This Row],[aktualne pieniadze]]-uczniowie5[[#This Row],[koszt za miasto]]</f>
        <v>3755.69</v>
      </c>
      <c r="S203" s="6" t="str">
        <f>IF(OR(AND(uczniowie5[[#This Row],[miesiac]]=12,uczniowie5[[#This Row],[dzień]]&gt;=20),AND(uczniowie5[[#This Row],[miesiac]]=1,uczniowie5[[#This Row],[dzień]]&lt;=3)),"tak","nie")</f>
        <v>nie</v>
      </c>
    </row>
    <row r="204" spans="1:19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>uczniowie5[[#This Row],[Godzina zakończenia]]-uczniowie5[[#This Row],[Godzina rozpoczęcia]]</f>
        <v>6.25E-2</v>
      </c>
      <c r="H204" s="3">
        <f>uczniowie5[[#This Row],[czas]]*24</f>
        <v>1.5</v>
      </c>
      <c r="I204" s="9">
        <f>MONTH(uczniowie5[[#This Row],[Data]])</f>
        <v>2</v>
      </c>
      <c r="J204" s="9">
        <f>DAY(uczniowie5[[#This Row],[Data]])</f>
        <v>12</v>
      </c>
      <c r="K204">
        <f>uczniowie5[[#This Row],[Stawka za godzinę]]*uczniowie5[[#This Row],[cas trwania w h]]</f>
        <v>90</v>
      </c>
      <c r="L204">
        <f>WEEKDAY(uczniowie5[[#This Row],[Data]],2)</f>
        <v>4</v>
      </c>
      <c r="M204" s="6">
        <f>R203+uczniowie5[[#This Row],[koszt za zajęcia]]-uczniowie5[[#This Row],[koszty transport]]-uczniowie5[[#This Row],[koszty zakupy]]-uczniowie5[[#This Row],[koszt akademik]]</f>
        <v>3845.69</v>
      </c>
      <c r="N204" s="6">
        <f>IF(uczniowie5[[#This Row],[dzien]]&lt;L203,20,0)</f>
        <v>0</v>
      </c>
      <c r="O204" s="6">
        <f>IF(OR(AND(uczniowie5[[#This Row],[dzień]]=15,uczniowie5[[#This Row],[dzień]]&lt;&gt;J203),AND(uczniowie5[[#This Row],[dzień]]&gt;15,J203&lt;15)),600,0)</f>
        <v>0</v>
      </c>
      <c r="P204" s="6">
        <f>IF(AND(uczniowie5[[#This Row],[dzien]]=2,uczniowie5[[#This Row],[dzien]]&lt;&gt;L203),250,0)</f>
        <v>0</v>
      </c>
      <c r="Q204" s="6">
        <f>IF(OR(AND(uczniowie5[[#This Row],[dzien]]=4,uczniowie5[[#This Row],[dzien]]&lt;&gt;L203),AND(L203&lt;4,uczniowie5[[#This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204" s="6">
        <f>uczniowie5[[#This Row],[aktualne pieniadze]]-uczniowie5[[#This Row],[koszt za miasto]]</f>
        <v>3445.69</v>
      </c>
      <c r="S204" s="6" t="str">
        <f>IF(OR(AND(uczniowie5[[#This Row],[miesiac]]=12,uczniowie5[[#This Row],[dzień]]&gt;=20),AND(uczniowie5[[#This Row],[miesiac]]=1,uczniowie5[[#This Row],[dzień]]&lt;=3)),"tak","nie")</f>
        <v>nie</v>
      </c>
    </row>
    <row r="205" spans="1:19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>uczniowie5[[#This Row],[Godzina zakończenia]]-uczniowie5[[#This Row],[Godzina rozpoczęcia]]</f>
        <v>5.2083333333333315E-2</v>
      </c>
      <c r="H205" s="3">
        <f>uczniowie5[[#This Row],[czas]]*24</f>
        <v>1.2499999999999996</v>
      </c>
      <c r="I205" s="9">
        <f>MONTH(uczniowie5[[#This Row],[Data]])</f>
        <v>2</v>
      </c>
      <c r="J205" s="9">
        <f>DAY(uczniowie5[[#This Row],[Data]])</f>
        <v>12</v>
      </c>
      <c r="K205">
        <f>uczniowie5[[#This Row],[Stawka za godzinę]]*uczniowie5[[#This Row],[cas trwania w h]]</f>
        <v>62.499999999999979</v>
      </c>
      <c r="L205">
        <f>WEEKDAY(uczniowie5[[#This Row],[Data]],2)</f>
        <v>4</v>
      </c>
      <c r="M205" s="6">
        <f>R204+uczniowie5[[#This Row],[koszt za zajęcia]]-uczniowie5[[#This Row],[koszty transport]]-uczniowie5[[#This Row],[koszty zakupy]]-uczniowie5[[#This Row],[koszt akademik]]</f>
        <v>3508.19</v>
      </c>
      <c r="N205" s="6">
        <f>IF(uczniowie5[[#This Row],[dzien]]&lt;L204,20,0)</f>
        <v>0</v>
      </c>
      <c r="O205" s="6">
        <f>IF(OR(AND(uczniowie5[[#This Row],[dzień]]=15,uczniowie5[[#This Row],[dzień]]&lt;&gt;J204),AND(uczniowie5[[#This Row],[dzień]]&gt;15,J204&lt;15)),600,0)</f>
        <v>0</v>
      </c>
      <c r="P205" s="6">
        <f>IF(AND(uczniowie5[[#This Row],[dzien]]=2,uczniowie5[[#This Row],[dzien]]&lt;&gt;L204),250,0)</f>
        <v>0</v>
      </c>
      <c r="Q205" s="6" t="b">
        <f>IF(OR(AND(uczniowie5[[#This Row],[dzien]]=4,uczniowie5[[#This Row],[dzien]]&lt;&gt;L204),AND(L204&lt;4,uczniowie5[[#This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5" s="6">
        <f>uczniowie5[[#This Row],[aktualne pieniadze]]-uczniowie5[[#This Row],[koszt za miasto]]</f>
        <v>3508.19</v>
      </c>
      <c r="S205" s="6" t="str">
        <f>IF(OR(AND(uczniowie5[[#This Row],[miesiac]]=12,uczniowie5[[#This Row],[dzień]]&gt;=20),AND(uczniowie5[[#This Row],[miesiac]]=1,uczniowie5[[#This Row],[dzień]]&lt;=3)),"tak","nie")</f>
        <v>nie</v>
      </c>
    </row>
    <row r="206" spans="1:19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>uczniowie5[[#This Row],[Godzina zakończenia]]-uczniowie5[[#This Row],[Godzina rozpoczęcia]]</f>
        <v>5.2083333333333259E-2</v>
      </c>
      <c r="H206" s="3">
        <f>uczniowie5[[#This Row],[czas]]*24</f>
        <v>1.2499999999999982</v>
      </c>
      <c r="I206" s="9">
        <f>MONTH(uczniowie5[[#This Row],[Data]])</f>
        <v>2</v>
      </c>
      <c r="J206" s="9">
        <f>DAY(uczniowie5[[#This Row],[Data]])</f>
        <v>12</v>
      </c>
      <c r="K206">
        <f>uczniowie5[[#This Row],[Stawka za godzinę]]*uczniowie5[[#This Row],[cas trwania w h]]</f>
        <v>74.999999999999886</v>
      </c>
      <c r="L206">
        <f>WEEKDAY(uczniowie5[[#This Row],[Data]],2)</f>
        <v>4</v>
      </c>
      <c r="M206" s="6">
        <f>R205+uczniowie5[[#This Row],[koszt za zajęcia]]-uczniowie5[[#This Row],[koszty transport]]-uczniowie5[[#This Row],[koszty zakupy]]-uczniowie5[[#This Row],[koszt akademik]]</f>
        <v>3583.19</v>
      </c>
      <c r="N206" s="6">
        <f>IF(uczniowie5[[#This Row],[dzien]]&lt;L205,20,0)</f>
        <v>0</v>
      </c>
      <c r="O206" s="6">
        <f>IF(OR(AND(uczniowie5[[#This Row],[dzień]]=15,uczniowie5[[#This Row],[dzień]]&lt;&gt;J205),AND(uczniowie5[[#This Row],[dzień]]&gt;15,J205&lt;15)),600,0)</f>
        <v>0</v>
      </c>
      <c r="P206" s="6">
        <f>IF(AND(uczniowie5[[#This Row],[dzien]]=2,uczniowie5[[#This Row],[dzien]]&lt;&gt;L205),250,0)</f>
        <v>0</v>
      </c>
      <c r="Q206" s="6" t="b">
        <f>IF(OR(AND(uczniowie5[[#This Row],[dzien]]=4,uczniowie5[[#This Row],[dzien]]&lt;&gt;L205),AND(L205&lt;4,uczniowie5[[#This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6" s="6">
        <f>uczniowie5[[#This Row],[aktualne pieniadze]]-uczniowie5[[#This Row],[koszt za miasto]]</f>
        <v>3583.19</v>
      </c>
      <c r="S206" s="6" t="str">
        <f>IF(OR(AND(uczniowie5[[#This Row],[miesiac]]=12,uczniowie5[[#This Row],[dzień]]&gt;=20),AND(uczniowie5[[#This Row],[miesiac]]=1,uczniowie5[[#This Row],[dzień]]&lt;=3)),"tak","nie")</f>
        <v>nie</v>
      </c>
    </row>
    <row r="207" spans="1:19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>uczniowie5[[#This Row],[Godzina zakończenia]]-uczniowie5[[#This Row],[Godzina rozpoczęcia]]</f>
        <v>5.2083333333333315E-2</v>
      </c>
      <c r="H207" s="3">
        <f>uczniowie5[[#This Row],[czas]]*24</f>
        <v>1.2499999999999996</v>
      </c>
      <c r="I207" s="9">
        <f>MONTH(uczniowie5[[#This Row],[Data]])</f>
        <v>2</v>
      </c>
      <c r="J207" s="9">
        <f>DAY(uczniowie5[[#This Row],[Data]])</f>
        <v>13</v>
      </c>
      <c r="K207">
        <f>uczniowie5[[#This Row],[Stawka za godzinę]]*uczniowie5[[#This Row],[cas trwania w h]]</f>
        <v>74.999999999999972</v>
      </c>
      <c r="L207">
        <f>WEEKDAY(uczniowie5[[#This Row],[Data]],2)</f>
        <v>5</v>
      </c>
      <c r="M207" s="6">
        <f>R206+uczniowie5[[#This Row],[koszt za zajęcia]]-uczniowie5[[#This Row],[koszty transport]]-uczniowie5[[#This Row],[koszty zakupy]]-uczniowie5[[#This Row],[koszt akademik]]</f>
        <v>3658.19</v>
      </c>
      <c r="N207" s="6">
        <f>IF(uczniowie5[[#This Row],[dzien]]&lt;L206,20,0)</f>
        <v>0</v>
      </c>
      <c r="O207" s="6">
        <f>IF(OR(AND(uczniowie5[[#This Row],[dzień]]=15,uczniowie5[[#This Row],[dzień]]&lt;&gt;J206),AND(uczniowie5[[#This Row],[dzień]]&gt;15,J206&lt;15)),600,0)</f>
        <v>0</v>
      </c>
      <c r="P207" s="6">
        <f>IF(AND(uczniowie5[[#This Row],[dzien]]=2,uczniowie5[[#This Row],[dzien]]&lt;&gt;L206),250,0)</f>
        <v>0</v>
      </c>
      <c r="Q207" s="6" t="b">
        <f>IF(OR(AND(uczniowie5[[#This Row],[dzien]]=4,uczniowie5[[#This Row],[dzien]]&lt;&gt;L206),AND(L206&lt;4,uczniowie5[[#This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7" s="6">
        <f>uczniowie5[[#This Row],[aktualne pieniadze]]-uczniowie5[[#This Row],[koszt za miasto]]</f>
        <v>3658.19</v>
      </c>
      <c r="S207" s="6" t="str">
        <f>IF(OR(AND(uczniowie5[[#This Row],[miesiac]]=12,uczniowie5[[#This Row],[dzień]]&gt;=20),AND(uczniowie5[[#This Row],[miesiac]]=1,uczniowie5[[#This Row],[dzień]]&lt;=3)),"tak","nie")</f>
        <v>nie</v>
      </c>
    </row>
    <row r="208" spans="1:19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>uczniowie5[[#This Row],[Godzina zakończenia]]-uczniowie5[[#This Row],[Godzina rozpoczęcia]]</f>
        <v>4.1666666666666685E-2</v>
      </c>
      <c r="H208" s="3">
        <f>uczniowie5[[#This Row],[czas]]*24</f>
        <v>1.0000000000000004</v>
      </c>
      <c r="I208" s="9">
        <f>MONTH(uczniowie5[[#This Row],[Data]])</f>
        <v>2</v>
      </c>
      <c r="J208" s="9">
        <f>DAY(uczniowie5[[#This Row],[Data]])</f>
        <v>13</v>
      </c>
      <c r="K208">
        <f>uczniowie5[[#This Row],[Stawka za godzinę]]*uczniowie5[[#This Row],[cas trwania w h]]</f>
        <v>40.000000000000014</v>
      </c>
      <c r="L208">
        <f>WEEKDAY(uczniowie5[[#This Row],[Data]],2)</f>
        <v>5</v>
      </c>
      <c r="M208" s="6">
        <f>R207+uczniowie5[[#This Row],[koszt za zajęcia]]-uczniowie5[[#This Row],[koszty transport]]-uczniowie5[[#This Row],[koszty zakupy]]-uczniowie5[[#This Row],[koszt akademik]]</f>
        <v>3698.19</v>
      </c>
      <c r="N208" s="6">
        <f>IF(uczniowie5[[#This Row],[dzien]]&lt;L207,20,0)</f>
        <v>0</v>
      </c>
      <c r="O208" s="6">
        <f>IF(OR(AND(uczniowie5[[#This Row],[dzień]]=15,uczniowie5[[#This Row],[dzień]]&lt;&gt;J207),AND(uczniowie5[[#This Row],[dzień]]&gt;15,J207&lt;15)),600,0)</f>
        <v>0</v>
      </c>
      <c r="P208" s="6">
        <f>IF(AND(uczniowie5[[#This Row],[dzien]]=2,uczniowie5[[#This Row],[dzien]]&lt;&gt;L207),250,0)</f>
        <v>0</v>
      </c>
      <c r="Q208" s="6" t="b">
        <f>IF(OR(AND(uczniowie5[[#This Row],[dzien]]=4,uczniowie5[[#This Row],[dzien]]&lt;&gt;L207),AND(L207&lt;4,uczniowie5[[#This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8" s="6">
        <f>uczniowie5[[#This Row],[aktualne pieniadze]]-uczniowie5[[#This Row],[koszt za miasto]]</f>
        <v>3698.19</v>
      </c>
      <c r="S208" s="6" t="str">
        <f>IF(OR(AND(uczniowie5[[#This Row],[miesiac]]=12,uczniowie5[[#This Row],[dzień]]&gt;=20),AND(uczniowie5[[#This Row],[miesiac]]=1,uczniowie5[[#This Row],[dzień]]&lt;=3)),"tak","nie")</f>
        <v>nie</v>
      </c>
    </row>
    <row r="209" spans="1:19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>uczniowie5[[#This Row],[Godzina zakończenia]]-uczniowie5[[#This Row],[Godzina rozpoczęcia]]</f>
        <v>5.2083333333333259E-2</v>
      </c>
      <c r="H209" s="3">
        <f>uczniowie5[[#This Row],[czas]]*24</f>
        <v>1.2499999999999982</v>
      </c>
      <c r="I209" s="9">
        <f>MONTH(uczniowie5[[#This Row],[Data]])</f>
        <v>2</v>
      </c>
      <c r="J209" s="9">
        <f>DAY(uczniowie5[[#This Row],[Data]])</f>
        <v>13</v>
      </c>
      <c r="K209">
        <f>uczniowie5[[#This Row],[Stawka za godzinę]]*uczniowie5[[#This Row],[cas trwania w h]]</f>
        <v>62.499999999999915</v>
      </c>
      <c r="L209">
        <f>WEEKDAY(uczniowie5[[#This Row],[Data]],2)</f>
        <v>5</v>
      </c>
      <c r="M209" s="6">
        <f>R208+uczniowie5[[#This Row],[koszt za zajęcia]]-uczniowie5[[#This Row],[koszty transport]]-uczniowie5[[#This Row],[koszty zakupy]]-uczniowie5[[#This Row],[koszt akademik]]</f>
        <v>3760.69</v>
      </c>
      <c r="N209" s="6">
        <f>IF(uczniowie5[[#This Row],[dzien]]&lt;L208,20,0)</f>
        <v>0</v>
      </c>
      <c r="O209" s="6">
        <f>IF(OR(AND(uczniowie5[[#This Row],[dzień]]=15,uczniowie5[[#This Row],[dzień]]&lt;&gt;J208),AND(uczniowie5[[#This Row],[dzień]]&gt;15,J208&lt;15)),600,0)</f>
        <v>0</v>
      </c>
      <c r="P209" s="6">
        <f>IF(AND(uczniowie5[[#This Row],[dzien]]=2,uczniowie5[[#This Row],[dzien]]&lt;&gt;L208),250,0)</f>
        <v>0</v>
      </c>
      <c r="Q209" s="6" t="b">
        <f>IF(OR(AND(uczniowie5[[#This Row],[dzien]]=4,uczniowie5[[#This Row],[dzien]]&lt;&gt;L208),AND(L208&lt;4,uczniowie5[[#This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09" s="6">
        <f>uczniowie5[[#This Row],[aktualne pieniadze]]-uczniowie5[[#This Row],[koszt za miasto]]</f>
        <v>3760.69</v>
      </c>
      <c r="S209" s="6" t="str">
        <f>IF(OR(AND(uczniowie5[[#This Row],[miesiac]]=12,uczniowie5[[#This Row],[dzień]]&gt;=20),AND(uczniowie5[[#This Row],[miesiac]]=1,uczniowie5[[#This Row],[dzień]]&lt;=3)),"tak","nie")</f>
        <v>nie</v>
      </c>
    </row>
    <row r="210" spans="1:19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>uczniowie5[[#This Row],[Godzina zakończenia]]-uczniowie5[[#This Row],[Godzina rozpoczęcia]]</f>
        <v>7.2916666666666741E-2</v>
      </c>
      <c r="H210" s="3">
        <f>uczniowie5[[#This Row],[czas]]*24</f>
        <v>1.7500000000000018</v>
      </c>
      <c r="I210" s="9">
        <f>MONTH(uczniowie5[[#This Row],[Data]])</f>
        <v>2</v>
      </c>
      <c r="J210" s="9">
        <f>DAY(uczniowie5[[#This Row],[Data]])</f>
        <v>13</v>
      </c>
      <c r="K210">
        <f>uczniowie5[[#This Row],[Stawka za godzinę]]*uczniowie5[[#This Row],[cas trwania w h]]</f>
        <v>87.500000000000085</v>
      </c>
      <c r="L210">
        <f>WEEKDAY(uczniowie5[[#This Row],[Data]],2)</f>
        <v>5</v>
      </c>
      <c r="M210" s="6">
        <f>R209+uczniowie5[[#This Row],[koszt za zajęcia]]-uczniowie5[[#This Row],[koszty transport]]-uczniowie5[[#This Row],[koszty zakupy]]-uczniowie5[[#This Row],[koszt akademik]]</f>
        <v>3848.19</v>
      </c>
      <c r="N210" s="6">
        <f>IF(uczniowie5[[#This Row],[dzien]]&lt;L209,20,0)</f>
        <v>0</v>
      </c>
      <c r="O210" s="6">
        <f>IF(OR(AND(uczniowie5[[#This Row],[dzień]]=15,uczniowie5[[#This Row],[dzień]]&lt;&gt;J209),AND(uczniowie5[[#This Row],[dzień]]&gt;15,J209&lt;15)),600,0)</f>
        <v>0</v>
      </c>
      <c r="P210" s="6">
        <f>IF(AND(uczniowie5[[#This Row],[dzien]]=2,uczniowie5[[#This Row],[dzien]]&lt;&gt;L209),250,0)</f>
        <v>0</v>
      </c>
      <c r="Q210" s="6" t="b">
        <f>IF(OR(AND(uczniowie5[[#This Row],[dzien]]=4,uczniowie5[[#This Row],[dzien]]&lt;&gt;L209),AND(L209&lt;4,uczniowie5[[#This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0" s="6">
        <f>uczniowie5[[#This Row],[aktualne pieniadze]]-uczniowie5[[#This Row],[koszt za miasto]]</f>
        <v>3848.19</v>
      </c>
      <c r="S210" s="6" t="str">
        <f>IF(OR(AND(uczniowie5[[#This Row],[miesiac]]=12,uczniowie5[[#This Row],[dzień]]&gt;=20),AND(uczniowie5[[#This Row],[miesiac]]=1,uczniowie5[[#This Row],[dzień]]&lt;=3)),"tak","nie")</f>
        <v>nie</v>
      </c>
    </row>
    <row r="211" spans="1:19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>uczniowie5[[#This Row],[Godzina zakończenia]]-uczniowie5[[#This Row],[Godzina rozpoczęcia]]</f>
        <v>6.25E-2</v>
      </c>
      <c r="H211" s="3">
        <f>uczniowie5[[#This Row],[czas]]*24</f>
        <v>1.5</v>
      </c>
      <c r="I211" s="9">
        <f>MONTH(uczniowie5[[#This Row],[Data]])</f>
        <v>2</v>
      </c>
      <c r="J211" s="9">
        <f>DAY(uczniowie5[[#This Row],[Data]])</f>
        <v>16</v>
      </c>
      <c r="K211">
        <f>uczniowie5[[#This Row],[Stawka za godzinę]]*uczniowie5[[#This Row],[cas trwania w h]]</f>
        <v>60</v>
      </c>
      <c r="L211">
        <f>WEEKDAY(uczniowie5[[#This Row],[Data]],2)</f>
        <v>1</v>
      </c>
      <c r="M211" s="6">
        <f>R210+uczniowie5[[#This Row],[koszt za zajęcia]]-uczniowie5[[#This Row],[koszty transport]]-uczniowie5[[#This Row],[koszty zakupy]]-uczniowie5[[#This Row],[koszt akademik]]</f>
        <v>3288.19</v>
      </c>
      <c r="N211" s="6">
        <f>IF(uczniowie5[[#This Row],[dzien]]&lt;L210,20,0)</f>
        <v>20</v>
      </c>
      <c r="O211" s="6">
        <f>IF(OR(AND(uczniowie5[[#This Row],[dzień]]=15,uczniowie5[[#This Row],[dzień]]&lt;&gt;J210),AND(uczniowie5[[#This Row],[dzień]]&gt;15,J210&lt;15)),600,0)</f>
        <v>600</v>
      </c>
      <c r="P211" s="6">
        <f>IF(AND(uczniowie5[[#This Row],[dzien]]=2,uczniowie5[[#This Row],[dzien]]&lt;&gt;L210),250,0)</f>
        <v>0</v>
      </c>
      <c r="Q211" s="6" t="b">
        <f>IF(OR(AND(uczniowie5[[#This Row],[dzien]]=4,uczniowie5[[#This Row],[dzien]]&lt;&gt;L210),AND(L210&lt;4,uczniowie5[[#This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1" s="6">
        <f>uczniowie5[[#This Row],[aktualne pieniadze]]-uczniowie5[[#This Row],[koszt za miasto]]</f>
        <v>3288.19</v>
      </c>
      <c r="S211" s="6" t="str">
        <f>IF(OR(AND(uczniowie5[[#This Row],[miesiac]]=12,uczniowie5[[#This Row],[dzień]]&gt;=20),AND(uczniowie5[[#This Row],[miesiac]]=1,uczniowie5[[#This Row],[dzień]]&lt;=3)),"tak","nie")</f>
        <v>nie</v>
      </c>
    </row>
    <row r="212" spans="1:19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>uczniowie5[[#This Row],[Godzina zakończenia]]-uczniowie5[[#This Row],[Godzina rozpoczęcia]]</f>
        <v>6.2499999999999944E-2</v>
      </c>
      <c r="H212" s="3">
        <f>uczniowie5[[#This Row],[czas]]*24</f>
        <v>1.4999999999999987</v>
      </c>
      <c r="I212" s="9">
        <f>MONTH(uczniowie5[[#This Row],[Data]])</f>
        <v>2</v>
      </c>
      <c r="J212" s="9">
        <f>DAY(uczniowie5[[#This Row],[Data]])</f>
        <v>16</v>
      </c>
      <c r="K212">
        <f>uczniowie5[[#This Row],[Stawka za godzinę]]*uczniowie5[[#This Row],[cas trwania w h]]</f>
        <v>74.999999999999929</v>
      </c>
      <c r="L212">
        <f>WEEKDAY(uczniowie5[[#This Row],[Data]],2)</f>
        <v>1</v>
      </c>
      <c r="M212" s="6">
        <f>R211+uczniowie5[[#This Row],[koszt za zajęcia]]-uczniowie5[[#This Row],[koszty transport]]-uczniowie5[[#This Row],[koszty zakupy]]-uczniowie5[[#This Row],[koszt akademik]]</f>
        <v>3363.19</v>
      </c>
      <c r="N212" s="6">
        <f>IF(uczniowie5[[#This Row],[dzien]]&lt;L211,20,0)</f>
        <v>0</v>
      </c>
      <c r="O212" s="6">
        <f>IF(OR(AND(uczniowie5[[#This Row],[dzień]]=15,uczniowie5[[#This Row],[dzień]]&lt;&gt;J211),AND(uczniowie5[[#This Row],[dzień]]&gt;15,J211&lt;15)),600,0)</f>
        <v>0</v>
      </c>
      <c r="P212" s="6">
        <f>IF(AND(uczniowie5[[#This Row],[dzien]]=2,uczniowie5[[#This Row],[dzien]]&lt;&gt;L211),250,0)</f>
        <v>0</v>
      </c>
      <c r="Q212" s="6" t="b">
        <f>IF(OR(AND(uczniowie5[[#This Row],[dzien]]=4,uczniowie5[[#This Row],[dzien]]&lt;&gt;L211),AND(L211&lt;4,uczniowie5[[#This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2" s="6">
        <f>uczniowie5[[#This Row],[aktualne pieniadze]]-uczniowie5[[#This Row],[koszt za miasto]]</f>
        <v>3363.19</v>
      </c>
      <c r="S212" s="6" t="str">
        <f>IF(OR(AND(uczniowie5[[#This Row],[miesiac]]=12,uczniowie5[[#This Row],[dzień]]&gt;=20),AND(uczniowie5[[#This Row],[miesiac]]=1,uczniowie5[[#This Row],[dzień]]&lt;=3)),"tak","nie")</f>
        <v>nie</v>
      </c>
    </row>
    <row r="213" spans="1:19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>uczniowie5[[#This Row],[Godzina zakończenia]]-uczniowie5[[#This Row],[Godzina rozpoczęcia]]</f>
        <v>5.2083333333333315E-2</v>
      </c>
      <c r="H213" s="3">
        <f>uczniowie5[[#This Row],[czas]]*24</f>
        <v>1.2499999999999996</v>
      </c>
      <c r="I213" s="9">
        <f>MONTH(uczniowie5[[#This Row],[Data]])</f>
        <v>2</v>
      </c>
      <c r="J213" s="9">
        <f>DAY(uczniowie5[[#This Row],[Data]])</f>
        <v>17</v>
      </c>
      <c r="K213">
        <f>uczniowie5[[#This Row],[Stawka za godzinę]]*uczniowie5[[#This Row],[cas trwania w h]]</f>
        <v>74.999999999999972</v>
      </c>
      <c r="L213">
        <f>WEEKDAY(uczniowie5[[#This Row],[Data]],2)</f>
        <v>2</v>
      </c>
      <c r="M213" s="6">
        <f>R212+uczniowie5[[#This Row],[koszt za zajęcia]]-uczniowie5[[#This Row],[koszty transport]]-uczniowie5[[#This Row],[koszty zakupy]]-uczniowie5[[#This Row],[koszt akademik]]</f>
        <v>3188.19</v>
      </c>
      <c r="N213" s="6">
        <f>IF(uczniowie5[[#This Row],[dzien]]&lt;L212,20,0)</f>
        <v>0</v>
      </c>
      <c r="O213" s="6">
        <f>IF(OR(AND(uczniowie5[[#This Row],[dzień]]=15,uczniowie5[[#This Row],[dzień]]&lt;&gt;J212),AND(uczniowie5[[#This Row],[dzień]]&gt;15,J212&lt;15)),600,0)</f>
        <v>0</v>
      </c>
      <c r="P213" s="6">
        <f>IF(AND(uczniowie5[[#This Row],[dzien]]=2,uczniowie5[[#This Row],[dzien]]&lt;&gt;L212),250,0)</f>
        <v>250</v>
      </c>
      <c r="Q213" s="6" t="b">
        <f>IF(OR(AND(uczniowie5[[#This Row],[dzien]]=4,uczniowie5[[#This Row],[dzien]]&lt;&gt;L212),AND(L212&lt;4,uczniowie5[[#This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3" s="6">
        <f>uczniowie5[[#This Row],[aktualne pieniadze]]-uczniowie5[[#This Row],[koszt za miasto]]</f>
        <v>3188.19</v>
      </c>
      <c r="S213" s="6" t="str">
        <f>IF(OR(AND(uczniowie5[[#This Row],[miesiac]]=12,uczniowie5[[#This Row],[dzień]]&gt;=20),AND(uczniowie5[[#This Row],[miesiac]]=1,uczniowie5[[#This Row],[dzień]]&lt;=3)),"tak","nie")</f>
        <v>nie</v>
      </c>
    </row>
    <row r="214" spans="1:19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>uczniowie5[[#This Row],[Godzina zakończenia]]-uczniowie5[[#This Row],[Godzina rozpoczęcia]]</f>
        <v>7.291666666666663E-2</v>
      </c>
      <c r="H214" s="3">
        <f>uczniowie5[[#This Row],[czas]]*24</f>
        <v>1.7499999999999991</v>
      </c>
      <c r="I214" s="9">
        <f>MONTH(uczniowie5[[#This Row],[Data]])</f>
        <v>2</v>
      </c>
      <c r="J214" s="9">
        <f>DAY(uczniowie5[[#This Row],[Data]])</f>
        <v>17</v>
      </c>
      <c r="K214">
        <f>uczniowie5[[#This Row],[Stawka za godzinę]]*uczniowie5[[#This Row],[cas trwania w h]]</f>
        <v>87.499999999999957</v>
      </c>
      <c r="L214">
        <f>WEEKDAY(uczniowie5[[#This Row],[Data]],2)</f>
        <v>2</v>
      </c>
      <c r="M214" s="6">
        <f>R213+uczniowie5[[#This Row],[koszt za zajęcia]]-uczniowie5[[#This Row],[koszty transport]]-uczniowie5[[#This Row],[koszty zakupy]]-uczniowie5[[#This Row],[koszt akademik]]</f>
        <v>3275.69</v>
      </c>
      <c r="N214" s="6">
        <f>IF(uczniowie5[[#This Row],[dzien]]&lt;L213,20,0)</f>
        <v>0</v>
      </c>
      <c r="O214" s="6">
        <f>IF(OR(AND(uczniowie5[[#This Row],[dzień]]=15,uczniowie5[[#This Row],[dzień]]&lt;&gt;J213),AND(uczniowie5[[#This Row],[dzień]]&gt;15,J213&lt;15)),600,0)</f>
        <v>0</v>
      </c>
      <c r="P214" s="6">
        <f>IF(AND(uczniowie5[[#This Row],[dzien]]=2,uczniowie5[[#This Row],[dzien]]&lt;&gt;L213),250,0)</f>
        <v>0</v>
      </c>
      <c r="Q214" s="6" t="b">
        <f>IF(OR(AND(uczniowie5[[#This Row],[dzien]]=4,uczniowie5[[#This Row],[dzien]]&lt;&gt;L213),AND(L213&lt;4,uczniowie5[[#This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4" s="6">
        <f>uczniowie5[[#This Row],[aktualne pieniadze]]-uczniowie5[[#This Row],[koszt za miasto]]</f>
        <v>3275.69</v>
      </c>
      <c r="S214" s="6" t="str">
        <f>IF(OR(AND(uczniowie5[[#This Row],[miesiac]]=12,uczniowie5[[#This Row],[dzień]]&gt;=20),AND(uczniowie5[[#This Row],[miesiac]]=1,uczniowie5[[#This Row],[dzień]]&lt;=3)),"tak","nie")</f>
        <v>nie</v>
      </c>
    </row>
    <row r="215" spans="1:19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>uczniowie5[[#This Row],[Godzina zakończenia]]-uczniowie5[[#This Row],[Godzina rozpoczęcia]]</f>
        <v>8.3333333333333259E-2</v>
      </c>
      <c r="H215" s="3">
        <f>uczniowie5[[#This Row],[czas]]*24</f>
        <v>1.9999999999999982</v>
      </c>
      <c r="I215" s="9">
        <f>MONTH(uczniowie5[[#This Row],[Data]])</f>
        <v>2</v>
      </c>
      <c r="J215" s="9">
        <f>DAY(uczniowie5[[#This Row],[Data]])</f>
        <v>17</v>
      </c>
      <c r="K215">
        <f>uczniowie5[[#This Row],[Stawka za godzinę]]*uczniowie5[[#This Row],[cas trwania w h]]</f>
        <v>79.999999999999929</v>
      </c>
      <c r="L215">
        <f>WEEKDAY(uczniowie5[[#This Row],[Data]],2)</f>
        <v>2</v>
      </c>
      <c r="M215" s="6">
        <f>R214+uczniowie5[[#This Row],[koszt za zajęcia]]-uczniowie5[[#This Row],[koszty transport]]-uczniowie5[[#This Row],[koszty zakupy]]-uczniowie5[[#This Row],[koszt akademik]]</f>
        <v>3355.69</v>
      </c>
      <c r="N215" s="6">
        <f>IF(uczniowie5[[#This Row],[dzien]]&lt;L214,20,0)</f>
        <v>0</v>
      </c>
      <c r="O215" s="6">
        <f>IF(OR(AND(uczniowie5[[#This Row],[dzień]]=15,uczniowie5[[#This Row],[dzień]]&lt;&gt;J214),AND(uczniowie5[[#This Row],[dzień]]&gt;15,J214&lt;15)),600,0)</f>
        <v>0</v>
      </c>
      <c r="P215" s="6">
        <f>IF(AND(uczniowie5[[#This Row],[dzien]]=2,uczniowie5[[#This Row],[dzien]]&lt;&gt;L214),250,0)</f>
        <v>0</v>
      </c>
      <c r="Q215" s="6" t="b">
        <f>IF(OR(AND(uczniowie5[[#This Row],[dzien]]=4,uczniowie5[[#This Row],[dzien]]&lt;&gt;L214),AND(L214&lt;4,uczniowie5[[#This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5" s="6">
        <f>uczniowie5[[#This Row],[aktualne pieniadze]]-uczniowie5[[#This Row],[koszt za miasto]]</f>
        <v>3355.69</v>
      </c>
      <c r="S215" s="6" t="str">
        <f>IF(OR(AND(uczniowie5[[#This Row],[miesiac]]=12,uczniowie5[[#This Row],[dzień]]&gt;=20),AND(uczniowie5[[#This Row],[miesiac]]=1,uczniowie5[[#This Row],[dzień]]&lt;=3)),"tak","nie")</f>
        <v>nie</v>
      </c>
    </row>
    <row r="216" spans="1:19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>uczniowie5[[#This Row],[Godzina zakończenia]]-uczniowie5[[#This Row],[Godzina rozpoczęcia]]</f>
        <v>6.25E-2</v>
      </c>
      <c r="H216" s="3">
        <f>uczniowie5[[#This Row],[czas]]*24</f>
        <v>1.5</v>
      </c>
      <c r="I216" s="9">
        <f>MONTH(uczniowie5[[#This Row],[Data]])</f>
        <v>2</v>
      </c>
      <c r="J216" s="9">
        <f>DAY(uczniowie5[[#This Row],[Data]])</f>
        <v>17</v>
      </c>
      <c r="K216">
        <f>uczniowie5[[#This Row],[Stawka za godzinę]]*uczniowie5[[#This Row],[cas trwania w h]]</f>
        <v>75</v>
      </c>
      <c r="L216">
        <f>WEEKDAY(uczniowie5[[#This Row],[Data]],2)</f>
        <v>2</v>
      </c>
      <c r="M216" s="6">
        <f>R215+uczniowie5[[#This Row],[koszt za zajęcia]]-uczniowie5[[#This Row],[koszty transport]]-uczniowie5[[#This Row],[koszty zakupy]]-uczniowie5[[#This Row],[koszt akademik]]</f>
        <v>3430.69</v>
      </c>
      <c r="N216" s="6">
        <f>IF(uczniowie5[[#This Row],[dzien]]&lt;L215,20,0)</f>
        <v>0</v>
      </c>
      <c r="O216" s="6">
        <f>IF(OR(AND(uczniowie5[[#This Row],[dzień]]=15,uczniowie5[[#This Row],[dzień]]&lt;&gt;J215),AND(uczniowie5[[#This Row],[dzień]]&gt;15,J215&lt;15)),600,0)</f>
        <v>0</v>
      </c>
      <c r="P216" s="6">
        <f>IF(AND(uczniowie5[[#This Row],[dzien]]=2,uczniowie5[[#This Row],[dzien]]&lt;&gt;L215),250,0)</f>
        <v>0</v>
      </c>
      <c r="Q216" s="6" t="b">
        <f>IF(OR(AND(uczniowie5[[#This Row],[dzien]]=4,uczniowie5[[#This Row],[dzien]]&lt;&gt;L215),AND(L215&lt;4,uczniowie5[[#This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6" s="6">
        <f>uczniowie5[[#This Row],[aktualne pieniadze]]-uczniowie5[[#This Row],[koszt za miasto]]</f>
        <v>3430.69</v>
      </c>
      <c r="S216" s="6" t="str">
        <f>IF(OR(AND(uczniowie5[[#This Row],[miesiac]]=12,uczniowie5[[#This Row],[dzień]]&gt;=20),AND(uczniowie5[[#This Row],[miesiac]]=1,uczniowie5[[#This Row],[dzień]]&lt;=3)),"tak","nie")</f>
        <v>nie</v>
      </c>
    </row>
    <row r="217" spans="1:19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>uczniowie5[[#This Row],[Godzina zakończenia]]-uczniowie5[[#This Row],[Godzina rozpoczęcia]]</f>
        <v>6.25E-2</v>
      </c>
      <c r="H217" s="3">
        <f>uczniowie5[[#This Row],[czas]]*24</f>
        <v>1.5</v>
      </c>
      <c r="I217" s="9">
        <f>MONTH(uczniowie5[[#This Row],[Data]])</f>
        <v>2</v>
      </c>
      <c r="J217" s="9">
        <f>DAY(uczniowie5[[#This Row],[Data]])</f>
        <v>18</v>
      </c>
      <c r="K217">
        <f>uczniowie5[[#This Row],[Stawka za godzinę]]*uczniowie5[[#This Row],[cas trwania w h]]</f>
        <v>75</v>
      </c>
      <c r="L217">
        <f>WEEKDAY(uczniowie5[[#This Row],[Data]],2)</f>
        <v>3</v>
      </c>
      <c r="M217" s="6">
        <f>R216+uczniowie5[[#This Row],[koszt za zajęcia]]-uczniowie5[[#This Row],[koszty transport]]-uczniowie5[[#This Row],[koszty zakupy]]-uczniowie5[[#This Row],[koszt akademik]]</f>
        <v>3505.69</v>
      </c>
      <c r="N217" s="6">
        <f>IF(uczniowie5[[#This Row],[dzien]]&lt;L216,20,0)</f>
        <v>0</v>
      </c>
      <c r="O217" s="6">
        <f>IF(OR(AND(uczniowie5[[#This Row],[dzień]]=15,uczniowie5[[#This Row],[dzień]]&lt;&gt;J216),AND(uczniowie5[[#This Row],[dzień]]&gt;15,J216&lt;15)),600,0)</f>
        <v>0</v>
      </c>
      <c r="P217" s="6">
        <f>IF(AND(uczniowie5[[#This Row],[dzien]]=2,uczniowie5[[#This Row],[dzien]]&lt;&gt;L216),250,0)</f>
        <v>0</v>
      </c>
      <c r="Q217" s="6" t="b">
        <f>IF(OR(AND(uczniowie5[[#This Row],[dzien]]=4,uczniowie5[[#This Row],[dzien]]&lt;&gt;L216),AND(L216&lt;4,uczniowie5[[#This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7" s="6">
        <f>uczniowie5[[#This Row],[aktualne pieniadze]]-uczniowie5[[#This Row],[koszt za miasto]]</f>
        <v>3505.69</v>
      </c>
      <c r="S217" s="6" t="str">
        <f>IF(OR(AND(uczniowie5[[#This Row],[miesiac]]=12,uczniowie5[[#This Row],[dzień]]&gt;=20),AND(uczniowie5[[#This Row],[miesiac]]=1,uczniowie5[[#This Row],[dzień]]&lt;=3)),"tak","nie")</f>
        <v>nie</v>
      </c>
    </row>
    <row r="218" spans="1:19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>uczniowie5[[#This Row],[Godzina zakończenia]]-uczniowie5[[#This Row],[Godzina rozpoczęcia]]</f>
        <v>6.2499999999999944E-2</v>
      </c>
      <c r="H218" s="3">
        <f>uczniowie5[[#This Row],[czas]]*24</f>
        <v>1.4999999999999987</v>
      </c>
      <c r="I218" s="9">
        <f>MONTH(uczniowie5[[#This Row],[Data]])</f>
        <v>2</v>
      </c>
      <c r="J218" s="9">
        <f>DAY(uczniowie5[[#This Row],[Data]])</f>
        <v>18</v>
      </c>
      <c r="K218">
        <f>uczniowie5[[#This Row],[Stawka za godzinę]]*uczniowie5[[#This Row],[cas trwania w h]]</f>
        <v>89.999999999999915</v>
      </c>
      <c r="L218">
        <f>WEEKDAY(uczniowie5[[#This Row],[Data]],2)</f>
        <v>3</v>
      </c>
      <c r="M218" s="6">
        <f>R217+uczniowie5[[#This Row],[koszt za zajęcia]]-uczniowie5[[#This Row],[koszty transport]]-uczniowie5[[#This Row],[koszty zakupy]]-uczniowie5[[#This Row],[koszt akademik]]</f>
        <v>3595.69</v>
      </c>
      <c r="N218" s="6">
        <f>IF(uczniowie5[[#This Row],[dzien]]&lt;L217,20,0)</f>
        <v>0</v>
      </c>
      <c r="O218" s="6">
        <f>IF(OR(AND(uczniowie5[[#This Row],[dzień]]=15,uczniowie5[[#This Row],[dzień]]&lt;&gt;J217),AND(uczniowie5[[#This Row],[dzień]]&gt;15,J217&lt;15)),600,0)</f>
        <v>0</v>
      </c>
      <c r="P218" s="6">
        <f>IF(AND(uczniowie5[[#This Row],[dzien]]=2,uczniowie5[[#This Row],[dzien]]&lt;&gt;L217),250,0)</f>
        <v>0</v>
      </c>
      <c r="Q218" s="6" t="b">
        <f>IF(OR(AND(uczniowie5[[#This Row],[dzien]]=4,uczniowie5[[#This Row],[dzien]]&lt;&gt;L217),AND(L217&lt;4,uczniowie5[[#This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8" s="6">
        <f>uczniowie5[[#This Row],[aktualne pieniadze]]-uczniowie5[[#This Row],[koszt za miasto]]</f>
        <v>3595.69</v>
      </c>
      <c r="S218" s="6" t="str">
        <f>IF(OR(AND(uczniowie5[[#This Row],[miesiac]]=12,uczniowie5[[#This Row],[dzień]]&gt;=20),AND(uczniowie5[[#This Row],[miesiac]]=1,uczniowie5[[#This Row],[dzień]]&lt;=3)),"tak","nie")</f>
        <v>nie</v>
      </c>
    </row>
    <row r="219" spans="1:19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>uczniowie5[[#This Row],[Godzina zakończenia]]-uczniowie5[[#This Row],[Godzina rozpoczęcia]]</f>
        <v>6.25E-2</v>
      </c>
      <c r="H219" s="3">
        <f>uczniowie5[[#This Row],[czas]]*24</f>
        <v>1.5</v>
      </c>
      <c r="I219" s="9">
        <f>MONTH(uczniowie5[[#This Row],[Data]])</f>
        <v>2</v>
      </c>
      <c r="J219" s="9">
        <f>DAY(uczniowie5[[#This Row],[Data]])</f>
        <v>18</v>
      </c>
      <c r="K219">
        <f>uczniowie5[[#This Row],[Stawka za godzinę]]*uczniowie5[[#This Row],[cas trwania w h]]</f>
        <v>90</v>
      </c>
      <c r="L219">
        <f>WEEKDAY(uczniowie5[[#This Row],[Data]],2)</f>
        <v>3</v>
      </c>
      <c r="M219" s="6">
        <f>R218+uczniowie5[[#This Row],[koszt za zajęcia]]-uczniowie5[[#This Row],[koszty transport]]-uczniowie5[[#This Row],[koszty zakupy]]-uczniowie5[[#This Row],[koszt akademik]]</f>
        <v>3685.69</v>
      </c>
      <c r="N219" s="6">
        <f>IF(uczniowie5[[#This Row],[dzien]]&lt;L218,20,0)</f>
        <v>0</v>
      </c>
      <c r="O219" s="6">
        <f>IF(OR(AND(uczniowie5[[#This Row],[dzień]]=15,uczniowie5[[#This Row],[dzień]]&lt;&gt;J218),AND(uczniowie5[[#This Row],[dzień]]&gt;15,J218&lt;15)),600,0)</f>
        <v>0</v>
      </c>
      <c r="P219" s="6">
        <f>IF(AND(uczniowie5[[#This Row],[dzien]]=2,uczniowie5[[#This Row],[dzien]]&lt;&gt;L218),250,0)</f>
        <v>0</v>
      </c>
      <c r="Q219" s="6" t="b">
        <f>IF(OR(AND(uczniowie5[[#This Row],[dzien]]=4,uczniowie5[[#This Row],[dzien]]&lt;&gt;L218),AND(L218&lt;4,uczniowie5[[#This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19" s="6">
        <f>uczniowie5[[#This Row],[aktualne pieniadze]]-uczniowie5[[#This Row],[koszt za miasto]]</f>
        <v>3685.69</v>
      </c>
      <c r="S219" s="6" t="str">
        <f>IF(OR(AND(uczniowie5[[#This Row],[miesiac]]=12,uczniowie5[[#This Row],[dzień]]&gt;=20),AND(uczniowie5[[#This Row],[miesiac]]=1,uczniowie5[[#This Row],[dzień]]&lt;=3)),"tak","nie")</f>
        <v>nie</v>
      </c>
    </row>
    <row r="220" spans="1:19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>uczniowie5[[#This Row],[Godzina zakończenia]]-uczniowie5[[#This Row],[Godzina rozpoczęcia]]</f>
        <v>8.3333333333333315E-2</v>
      </c>
      <c r="H220" s="3">
        <f>uczniowie5[[#This Row],[czas]]*24</f>
        <v>1.9999999999999996</v>
      </c>
      <c r="I220" s="9">
        <f>MONTH(uczniowie5[[#This Row],[Data]])</f>
        <v>2</v>
      </c>
      <c r="J220" s="9">
        <f>DAY(uczniowie5[[#This Row],[Data]])</f>
        <v>19</v>
      </c>
      <c r="K220">
        <f>uczniowie5[[#This Row],[Stawka za godzinę]]*uczniowie5[[#This Row],[cas trwania w h]]</f>
        <v>99.999999999999972</v>
      </c>
      <c r="L220">
        <f>WEEKDAY(uczniowie5[[#This Row],[Data]],2)</f>
        <v>4</v>
      </c>
      <c r="M220" s="6">
        <f>R219+uczniowie5[[#This Row],[koszt za zajęcia]]-uczniowie5[[#This Row],[koszty transport]]-uczniowie5[[#This Row],[koszty zakupy]]-uczniowie5[[#This Row],[koszt akademik]]</f>
        <v>3785.69</v>
      </c>
      <c r="N220" s="6">
        <f>IF(uczniowie5[[#This Row],[dzien]]&lt;L219,20,0)</f>
        <v>0</v>
      </c>
      <c r="O220" s="6">
        <f>IF(OR(AND(uczniowie5[[#This Row],[dzień]]=15,uczniowie5[[#This Row],[dzień]]&lt;&gt;J219),AND(uczniowie5[[#This Row],[dzień]]&gt;15,J219&lt;15)),600,0)</f>
        <v>0</v>
      </c>
      <c r="P220" s="6">
        <f>IF(AND(uczniowie5[[#This Row],[dzien]]=2,uczniowie5[[#This Row],[dzien]]&lt;&gt;L219),250,0)</f>
        <v>0</v>
      </c>
      <c r="Q220" s="6">
        <f>IF(OR(AND(uczniowie5[[#This Row],[dzien]]=4,uczniowie5[[#This Row],[dzien]]&lt;&gt;L219),AND(L219&lt;4,uczniowie5[[#This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220" s="6">
        <f>uczniowie5[[#This Row],[aktualne pieniadze]]-uczniowie5[[#This Row],[koszt za miasto]]</f>
        <v>3385.69</v>
      </c>
      <c r="S220" s="6" t="str">
        <f>IF(OR(AND(uczniowie5[[#This Row],[miesiac]]=12,uczniowie5[[#This Row],[dzień]]&gt;=20),AND(uczniowie5[[#This Row],[miesiac]]=1,uczniowie5[[#This Row],[dzień]]&lt;=3)),"tak","nie")</f>
        <v>nie</v>
      </c>
    </row>
    <row r="221" spans="1:19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>uczniowie5[[#This Row],[Godzina zakończenia]]-uczniowie5[[#This Row],[Godzina rozpoczęcia]]</f>
        <v>5.2083333333333315E-2</v>
      </c>
      <c r="H221" s="3">
        <f>uczniowie5[[#This Row],[czas]]*24</f>
        <v>1.2499999999999996</v>
      </c>
      <c r="I221" s="9">
        <f>MONTH(uczniowie5[[#This Row],[Data]])</f>
        <v>2</v>
      </c>
      <c r="J221" s="9">
        <f>DAY(uczniowie5[[#This Row],[Data]])</f>
        <v>20</v>
      </c>
      <c r="K221">
        <f>uczniowie5[[#This Row],[Stawka za godzinę]]*uczniowie5[[#This Row],[cas trwania w h]]</f>
        <v>74.999999999999972</v>
      </c>
      <c r="L221">
        <f>WEEKDAY(uczniowie5[[#This Row],[Data]],2)</f>
        <v>5</v>
      </c>
      <c r="M221" s="6">
        <f>R220+uczniowie5[[#This Row],[koszt za zajęcia]]-uczniowie5[[#This Row],[koszty transport]]-uczniowie5[[#This Row],[koszty zakupy]]-uczniowie5[[#This Row],[koszt akademik]]</f>
        <v>3460.69</v>
      </c>
      <c r="N221" s="6">
        <f>IF(uczniowie5[[#This Row],[dzien]]&lt;L220,20,0)</f>
        <v>0</v>
      </c>
      <c r="O221" s="6">
        <f>IF(OR(AND(uczniowie5[[#This Row],[dzień]]=15,uczniowie5[[#This Row],[dzień]]&lt;&gt;J220),AND(uczniowie5[[#This Row],[dzień]]&gt;15,J220&lt;15)),600,0)</f>
        <v>0</v>
      </c>
      <c r="P221" s="6">
        <f>IF(AND(uczniowie5[[#This Row],[dzien]]=2,uczniowie5[[#This Row],[dzien]]&lt;&gt;L220),250,0)</f>
        <v>0</v>
      </c>
      <c r="Q221" s="6" t="b">
        <f>IF(OR(AND(uczniowie5[[#This Row],[dzien]]=4,uczniowie5[[#This Row],[dzien]]&lt;&gt;L220),AND(L220&lt;4,uczniowie5[[#This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1" s="6">
        <f>uczniowie5[[#This Row],[aktualne pieniadze]]-uczniowie5[[#This Row],[koszt za miasto]]</f>
        <v>3460.69</v>
      </c>
      <c r="S221" s="6" t="str">
        <f>IF(OR(AND(uczniowie5[[#This Row],[miesiac]]=12,uczniowie5[[#This Row],[dzień]]&gt;=20),AND(uczniowie5[[#This Row],[miesiac]]=1,uczniowie5[[#This Row],[dzień]]&lt;=3)),"tak","nie")</f>
        <v>nie</v>
      </c>
    </row>
    <row r="222" spans="1:19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>uczniowie5[[#This Row],[Godzina zakończenia]]-uczniowie5[[#This Row],[Godzina rozpoczęcia]]</f>
        <v>5.2083333333333315E-2</v>
      </c>
      <c r="H222" s="3">
        <f>uczniowie5[[#This Row],[czas]]*24</f>
        <v>1.2499999999999996</v>
      </c>
      <c r="I222" s="9">
        <f>MONTH(uczniowie5[[#This Row],[Data]])</f>
        <v>2</v>
      </c>
      <c r="J222" s="9">
        <f>DAY(uczniowie5[[#This Row],[Data]])</f>
        <v>20</v>
      </c>
      <c r="K222">
        <f>uczniowie5[[#This Row],[Stawka za godzinę]]*uczniowie5[[#This Row],[cas trwania w h]]</f>
        <v>74.999999999999972</v>
      </c>
      <c r="L222">
        <f>WEEKDAY(uczniowie5[[#This Row],[Data]],2)</f>
        <v>5</v>
      </c>
      <c r="M222" s="6">
        <f>R221+uczniowie5[[#This Row],[koszt za zajęcia]]-uczniowie5[[#This Row],[koszty transport]]-uczniowie5[[#This Row],[koszty zakupy]]-uczniowie5[[#This Row],[koszt akademik]]</f>
        <v>3535.69</v>
      </c>
      <c r="N222" s="6">
        <f>IF(uczniowie5[[#This Row],[dzien]]&lt;L221,20,0)</f>
        <v>0</v>
      </c>
      <c r="O222" s="6">
        <f>IF(OR(AND(uczniowie5[[#This Row],[dzień]]=15,uczniowie5[[#This Row],[dzień]]&lt;&gt;J221),AND(uczniowie5[[#This Row],[dzień]]&gt;15,J221&lt;15)),600,0)</f>
        <v>0</v>
      </c>
      <c r="P222" s="6">
        <f>IF(AND(uczniowie5[[#This Row],[dzien]]=2,uczniowie5[[#This Row],[dzien]]&lt;&gt;L221),250,0)</f>
        <v>0</v>
      </c>
      <c r="Q222" s="6" t="b">
        <f>IF(OR(AND(uczniowie5[[#This Row],[dzien]]=4,uczniowie5[[#This Row],[dzien]]&lt;&gt;L221),AND(L221&lt;4,uczniowie5[[#This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2" s="6">
        <f>uczniowie5[[#This Row],[aktualne pieniadze]]-uczniowie5[[#This Row],[koszt za miasto]]</f>
        <v>3535.69</v>
      </c>
      <c r="S222" s="6" t="str">
        <f>IF(OR(AND(uczniowie5[[#This Row],[miesiac]]=12,uczniowie5[[#This Row],[dzień]]&gt;=20),AND(uczniowie5[[#This Row],[miesiac]]=1,uczniowie5[[#This Row],[dzień]]&lt;=3)),"tak","nie")</f>
        <v>nie</v>
      </c>
    </row>
    <row r="223" spans="1:19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>uczniowie5[[#This Row],[Godzina zakończenia]]-uczniowie5[[#This Row],[Godzina rozpoczęcia]]</f>
        <v>8.333333333333337E-2</v>
      </c>
      <c r="H223" s="3">
        <f>uczniowie5[[#This Row],[czas]]*24</f>
        <v>2.0000000000000009</v>
      </c>
      <c r="I223" s="9">
        <f>MONTH(uczniowie5[[#This Row],[Data]])</f>
        <v>2</v>
      </c>
      <c r="J223" s="9">
        <f>DAY(uczniowie5[[#This Row],[Data]])</f>
        <v>20</v>
      </c>
      <c r="K223">
        <f>uczniowie5[[#This Row],[Stawka za godzinę]]*uczniowie5[[#This Row],[cas trwania w h]]</f>
        <v>80.000000000000028</v>
      </c>
      <c r="L223">
        <f>WEEKDAY(uczniowie5[[#This Row],[Data]],2)</f>
        <v>5</v>
      </c>
      <c r="M223" s="6">
        <f>R222+uczniowie5[[#This Row],[koszt za zajęcia]]-uczniowie5[[#This Row],[koszty transport]]-uczniowie5[[#This Row],[koszty zakupy]]-uczniowie5[[#This Row],[koszt akademik]]</f>
        <v>3615.69</v>
      </c>
      <c r="N223" s="6">
        <f>IF(uczniowie5[[#This Row],[dzien]]&lt;L222,20,0)</f>
        <v>0</v>
      </c>
      <c r="O223" s="6">
        <f>IF(OR(AND(uczniowie5[[#This Row],[dzień]]=15,uczniowie5[[#This Row],[dzień]]&lt;&gt;J222),AND(uczniowie5[[#This Row],[dzień]]&gt;15,J222&lt;15)),600,0)</f>
        <v>0</v>
      </c>
      <c r="P223" s="6">
        <f>IF(AND(uczniowie5[[#This Row],[dzien]]=2,uczniowie5[[#This Row],[dzien]]&lt;&gt;L222),250,0)</f>
        <v>0</v>
      </c>
      <c r="Q223" s="6" t="b">
        <f>IF(OR(AND(uczniowie5[[#This Row],[dzien]]=4,uczniowie5[[#This Row],[dzien]]&lt;&gt;L222),AND(L222&lt;4,uczniowie5[[#This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3" s="6">
        <f>uczniowie5[[#This Row],[aktualne pieniadze]]-uczniowie5[[#This Row],[koszt za miasto]]</f>
        <v>3615.69</v>
      </c>
      <c r="S223" s="6" t="str">
        <f>IF(OR(AND(uczniowie5[[#This Row],[miesiac]]=12,uczniowie5[[#This Row],[dzień]]&gt;=20),AND(uczniowie5[[#This Row],[miesiac]]=1,uczniowie5[[#This Row],[dzień]]&lt;=3)),"tak","nie")</f>
        <v>nie</v>
      </c>
    </row>
    <row r="224" spans="1:19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>uczniowie5[[#This Row],[Godzina zakończenia]]-uczniowie5[[#This Row],[Godzina rozpoczęcia]]</f>
        <v>5.208333333333337E-2</v>
      </c>
      <c r="H224" s="3">
        <f>uczniowie5[[#This Row],[czas]]*24</f>
        <v>1.2500000000000009</v>
      </c>
      <c r="I224" s="9">
        <f>MONTH(uczniowie5[[#This Row],[Data]])</f>
        <v>2</v>
      </c>
      <c r="J224" s="9">
        <f>DAY(uczniowie5[[#This Row],[Data]])</f>
        <v>20</v>
      </c>
      <c r="K224">
        <f>uczniowie5[[#This Row],[Stawka za godzinę]]*uczniowie5[[#This Row],[cas trwania w h]]</f>
        <v>62.500000000000043</v>
      </c>
      <c r="L224">
        <f>WEEKDAY(uczniowie5[[#This Row],[Data]],2)</f>
        <v>5</v>
      </c>
      <c r="M224" s="6">
        <f>R223+uczniowie5[[#This Row],[koszt za zajęcia]]-uczniowie5[[#This Row],[koszty transport]]-uczniowie5[[#This Row],[koszty zakupy]]-uczniowie5[[#This Row],[koszt akademik]]</f>
        <v>3678.19</v>
      </c>
      <c r="N224" s="6">
        <f>IF(uczniowie5[[#This Row],[dzien]]&lt;L223,20,0)</f>
        <v>0</v>
      </c>
      <c r="O224" s="6">
        <f>IF(OR(AND(uczniowie5[[#This Row],[dzień]]=15,uczniowie5[[#This Row],[dzień]]&lt;&gt;J223),AND(uczniowie5[[#This Row],[dzień]]&gt;15,J223&lt;15)),600,0)</f>
        <v>0</v>
      </c>
      <c r="P224" s="6">
        <f>IF(AND(uczniowie5[[#This Row],[dzien]]=2,uczniowie5[[#This Row],[dzien]]&lt;&gt;L223),250,0)</f>
        <v>0</v>
      </c>
      <c r="Q224" s="6" t="b">
        <f>IF(OR(AND(uczniowie5[[#This Row],[dzien]]=4,uczniowie5[[#This Row],[dzien]]&lt;&gt;L223),AND(L223&lt;4,uczniowie5[[#This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4" s="6">
        <f>uczniowie5[[#This Row],[aktualne pieniadze]]-uczniowie5[[#This Row],[koszt za miasto]]</f>
        <v>3678.19</v>
      </c>
      <c r="S224" s="6" t="str">
        <f>IF(OR(AND(uczniowie5[[#This Row],[miesiac]]=12,uczniowie5[[#This Row],[dzień]]&gt;=20),AND(uczniowie5[[#This Row],[miesiac]]=1,uczniowie5[[#This Row],[dzień]]&lt;=3)),"tak","nie")</f>
        <v>nie</v>
      </c>
    </row>
    <row r="225" spans="1:19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>uczniowie5[[#This Row],[Godzina zakończenia]]-uczniowie5[[#This Row],[Godzina rozpoczęcia]]</f>
        <v>6.25E-2</v>
      </c>
      <c r="H225" s="3">
        <f>uczniowie5[[#This Row],[czas]]*24</f>
        <v>1.5</v>
      </c>
      <c r="I225" s="9">
        <f>MONTH(uczniowie5[[#This Row],[Data]])</f>
        <v>2</v>
      </c>
      <c r="J225" s="9">
        <f>DAY(uczniowie5[[#This Row],[Data]])</f>
        <v>20</v>
      </c>
      <c r="K225">
        <f>uczniowie5[[#This Row],[Stawka za godzinę]]*uczniowie5[[#This Row],[cas trwania w h]]</f>
        <v>90</v>
      </c>
      <c r="L225">
        <f>WEEKDAY(uczniowie5[[#This Row],[Data]],2)</f>
        <v>5</v>
      </c>
      <c r="M225" s="6">
        <f>R224+uczniowie5[[#This Row],[koszt za zajęcia]]-uczniowie5[[#This Row],[koszty transport]]-uczniowie5[[#This Row],[koszty zakupy]]-uczniowie5[[#This Row],[koszt akademik]]</f>
        <v>3768.19</v>
      </c>
      <c r="N225" s="6">
        <f>IF(uczniowie5[[#This Row],[dzien]]&lt;L224,20,0)</f>
        <v>0</v>
      </c>
      <c r="O225" s="6">
        <f>IF(OR(AND(uczniowie5[[#This Row],[dzień]]=15,uczniowie5[[#This Row],[dzień]]&lt;&gt;J224),AND(uczniowie5[[#This Row],[dzień]]&gt;15,J224&lt;15)),600,0)</f>
        <v>0</v>
      </c>
      <c r="P225" s="6">
        <f>IF(AND(uczniowie5[[#This Row],[dzien]]=2,uczniowie5[[#This Row],[dzien]]&lt;&gt;L224),250,0)</f>
        <v>0</v>
      </c>
      <c r="Q225" s="6" t="b">
        <f>IF(OR(AND(uczniowie5[[#This Row],[dzien]]=4,uczniowie5[[#This Row],[dzien]]&lt;&gt;L224),AND(L224&lt;4,uczniowie5[[#This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5" s="6">
        <f>uczniowie5[[#This Row],[aktualne pieniadze]]-uczniowie5[[#This Row],[koszt za miasto]]</f>
        <v>3768.19</v>
      </c>
      <c r="S225" s="6" t="str">
        <f>IF(OR(AND(uczniowie5[[#This Row],[miesiac]]=12,uczniowie5[[#This Row],[dzień]]&gt;=20),AND(uczniowie5[[#This Row],[miesiac]]=1,uczniowie5[[#This Row],[dzień]]&lt;=3)),"tak","nie")</f>
        <v>nie</v>
      </c>
    </row>
    <row r="226" spans="1:19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>uczniowie5[[#This Row],[Godzina zakończenia]]-uczniowie5[[#This Row],[Godzina rozpoczęcia]]</f>
        <v>5.2083333333333315E-2</v>
      </c>
      <c r="H226" s="3">
        <f>uczniowie5[[#This Row],[czas]]*24</f>
        <v>1.2499999999999996</v>
      </c>
      <c r="I226" s="9">
        <f>MONTH(uczniowie5[[#This Row],[Data]])</f>
        <v>2</v>
      </c>
      <c r="J226" s="9">
        <f>DAY(uczniowie5[[#This Row],[Data]])</f>
        <v>23</v>
      </c>
      <c r="K226">
        <f>uczniowie5[[#This Row],[Stawka za godzinę]]*uczniowie5[[#This Row],[cas trwania w h]]</f>
        <v>49.999999999999986</v>
      </c>
      <c r="L226">
        <f>WEEKDAY(uczniowie5[[#This Row],[Data]],2)</f>
        <v>1</v>
      </c>
      <c r="M226" s="6">
        <f>R225+uczniowie5[[#This Row],[koszt za zajęcia]]-uczniowie5[[#This Row],[koszty transport]]-uczniowie5[[#This Row],[koszty zakupy]]-uczniowie5[[#This Row],[koszt akademik]]</f>
        <v>3798.19</v>
      </c>
      <c r="N226" s="6">
        <f>IF(uczniowie5[[#This Row],[dzien]]&lt;L225,20,0)</f>
        <v>20</v>
      </c>
      <c r="O226" s="6">
        <f>IF(OR(AND(uczniowie5[[#This Row],[dzień]]=15,uczniowie5[[#This Row],[dzień]]&lt;&gt;J225),AND(uczniowie5[[#This Row],[dzień]]&gt;15,J225&lt;15)),600,0)</f>
        <v>0</v>
      </c>
      <c r="P226" s="6">
        <f>IF(AND(uczniowie5[[#This Row],[dzien]]=2,uczniowie5[[#This Row],[dzien]]&lt;&gt;L225),250,0)</f>
        <v>0</v>
      </c>
      <c r="Q226" s="6" t="b">
        <f>IF(OR(AND(uczniowie5[[#This Row],[dzien]]=4,uczniowie5[[#This Row],[dzien]]&lt;&gt;L225),AND(L225&lt;4,uczniowie5[[#This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6" s="6">
        <f>uczniowie5[[#This Row],[aktualne pieniadze]]-uczniowie5[[#This Row],[koszt za miasto]]</f>
        <v>3798.19</v>
      </c>
      <c r="S226" s="6" t="str">
        <f>IF(OR(AND(uczniowie5[[#This Row],[miesiac]]=12,uczniowie5[[#This Row],[dzień]]&gt;=20),AND(uczniowie5[[#This Row],[miesiac]]=1,uczniowie5[[#This Row],[dzień]]&lt;=3)),"tak","nie")</f>
        <v>nie</v>
      </c>
    </row>
    <row r="227" spans="1:19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>uczniowie5[[#This Row],[Godzina zakończenia]]-uczniowie5[[#This Row],[Godzina rozpoczęcia]]</f>
        <v>6.25E-2</v>
      </c>
      <c r="H227" s="3">
        <f>uczniowie5[[#This Row],[czas]]*24</f>
        <v>1.5</v>
      </c>
      <c r="I227" s="9">
        <f>MONTH(uczniowie5[[#This Row],[Data]])</f>
        <v>2</v>
      </c>
      <c r="J227" s="9">
        <f>DAY(uczniowie5[[#This Row],[Data]])</f>
        <v>24</v>
      </c>
      <c r="K227">
        <f>uczniowie5[[#This Row],[Stawka za godzinę]]*uczniowie5[[#This Row],[cas trwania w h]]</f>
        <v>60</v>
      </c>
      <c r="L227">
        <f>WEEKDAY(uczniowie5[[#This Row],[Data]],2)</f>
        <v>2</v>
      </c>
      <c r="M227" s="6">
        <f>R226+uczniowie5[[#This Row],[koszt za zajęcia]]-uczniowie5[[#This Row],[koszty transport]]-uczniowie5[[#This Row],[koszty zakupy]]-uczniowie5[[#This Row],[koszt akademik]]</f>
        <v>3608.19</v>
      </c>
      <c r="N227" s="6">
        <f>IF(uczniowie5[[#This Row],[dzien]]&lt;L226,20,0)</f>
        <v>0</v>
      </c>
      <c r="O227" s="6">
        <f>IF(OR(AND(uczniowie5[[#This Row],[dzień]]=15,uczniowie5[[#This Row],[dzień]]&lt;&gt;J226),AND(uczniowie5[[#This Row],[dzień]]&gt;15,J226&lt;15)),600,0)</f>
        <v>0</v>
      </c>
      <c r="P227" s="6">
        <f>IF(AND(uczniowie5[[#This Row],[dzien]]=2,uczniowie5[[#This Row],[dzien]]&lt;&gt;L226),250,0)</f>
        <v>250</v>
      </c>
      <c r="Q227" s="6" t="b">
        <f>IF(OR(AND(uczniowie5[[#This Row],[dzien]]=4,uczniowie5[[#This Row],[dzien]]&lt;&gt;L226),AND(L226&lt;4,uczniowie5[[#This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7" s="6">
        <f>uczniowie5[[#This Row],[aktualne pieniadze]]-uczniowie5[[#This Row],[koszt za miasto]]</f>
        <v>3608.19</v>
      </c>
      <c r="S227" s="6" t="str">
        <f>IF(OR(AND(uczniowie5[[#This Row],[miesiac]]=12,uczniowie5[[#This Row],[dzień]]&gt;=20),AND(uczniowie5[[#This Row],[miesiac]]=1,uczniowie5[[#This Row],[dzień]]&lt;=3)),"tak","nie")</f>
        <v>nie</v>
      </c>
    </row>
    <row r="228" spans="1:19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>uczniowie5[[#This Row],[Godzina zakończenia]]-uczniowie5[[#This Row],[Godzina rozpoczęcia]]</f>
        <v>7.291666666666663E-2</v>
      </c>
      <c r="H228" s="3">
        <f>uczniowie5[[#This Row],[czas]]*24</f>
        <v>1.7499999999999991</v>
      </c>
      <c r="I228" s="9">
        <f>MONTH(uczniowie5[[#This Row],[Data]])</f>
        <v>2</v>
      </c>
      <c r="J228" s="9">
        <f>DAY(uczniowie5[[#This Row],[Data]])</f>
        <v>24</v>
      </c>
      <c r="K228">
        <f>uczniowie5[[#This Row],[Stawka za godzinę]]*uczniowie5[[#This Row],[cas trwania w h]]</f>
        <v>104.99999999999994</v>
      </c>
      <c r="L228">
        <f>WEEKDAY(uczniowie5[[#This Row],[Data]],2)</f>
        <v>2</v>
      </c>
      <c r="M228" s="6">
        <f>R227+uczniowie5[[#This Row],[koszt za zajęcia]]-uczniowie5[[#This Row],[koszty transport]]-uczniowie5[[#This Row],[koszty zakupy]]-uczniowie5[[#This Row],[koszt akademik]]</f>
        <v>3713.19</v>
      </c>
      <c r="N228" s="6">
        <f>IF(uczniowie5[[#This Row],[dzien]]&lt;L227,20,0)</f>
        <v>0</v>
      </c>
      <c r="O228" s="6">
        <f>IF(OR(AND(uczniowie5[[#This Row],[dzień]]=15,uczniowie5[[#This Row],[dzień]]&lt;&gt;J227),AND(uczniowie5[[#This Row],[dzień]]&gt;15,J227&lt;15)),600,0)</f>
        <v>0</v>
      </c>
      <c r="P228" s="6">
        <f>IF(AND(uczniowie5[[#This Row],[dzien]]=2,uczniowie5[[#This Row],[dzien]]&lt;&gt;L227),250,0)</f>
        <v>0</v>
      </c>
      <c r="Q228" s="6" t="b">
        <f>IF(OR(AND(uczniowie5[[#This Row],[dzien]]=4,uczniowie5[[#This Row],[dzien]]&lt;&gt;L227),AND(L227&lt;4,uczniowie5[[#This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8" s="6">
        <f>uczniowie5[[#This Row],[aktualne pieniadze]]-uczniowie5[[#This Row],[koszt za miasto]]</f>
        <v>3713.19</v>
      </c>
      <c r="S228" s="6" t="str">
        <f>IF(OR(AND(uczniowie5[[#This Row],[miesiac]]=12,uczniowie5[[#This Row],[dzień]]&gt;=20),AND(uczniowie5[[#This Row],[miesiac]]=1,uczniowie5[[#This Row],[dzień]]&lt;=3)),"tak","nie")</f>
        <v>nie</v>
      </c>
    </row>
    <row r="229" spans="1:19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>uczniowie5[[#This Row],[Godzina zakończenia]]-uczniowie5[[#This Row],[Godzina rozpoczęcia]]</f>
        <v>6.25E-2</v>
      </c>
      <c r="H229" s="3">
        <f>uczniowie5[[#This Row],[czas]]*24</f>
        <v>1.5</v>
      </c>
      <c r="I229" s="9">
        <f>MONTH(uczniowie5[[#This Row],[Data]])</f>
        <v>2</v>
      </c>
      <c r="J229" s="9">
        <f>DAY(uczniowie5[[#This Row],[Data]])</f>
        <v>24</v>
      </c>
      <c r="K229">
        <f>uczniowie5[[#This Row],[Stawka za godzinę]]*uczniowie5[[#This Row],[cas trwania w h]]</f>
        <v>60</v>
      </c>
      <c r="L229">
        <f>WEEKDAY(uczniowie5[[#This Row],[Data]],2)</f>
        <v>2</v>
      </c>
      <c r="M229" s="6">
        <f>R228+uczniowie5[[#This Row],[koszt za zajęcia]]-uczniowie5[[#This Row],[koszty transport]]-uczniowie5[[#This Row],[koszty zakupy]]-uczniowie5[[#This Row],[koszt akademik]]</f>
        <v>3773.19</v>
      </c>
      <c r="N229" s="6">
        <f>IF(uczniowie5[[#This Row],[dzien]]&lt;L228,20,0)</f>
        <v>0</v>
      </c>
      <c r="O229" s="6">
        <f>IF(OR(AND(uczniowie5[[#This Row],[dzień]]=15,uczniowie5[[#This Row],[dzień]]&lt;&gt;J228),AND(uczniowie5[[#This Row],[dzień]]&gt;15,J228&lt;15)),600,0)</f>
        <v>0</v>
      </c>
      <c r="P229" s="6">
        <f>IF(AND(uczniowie5[[#This Row],[dzien]]=2,uczniowie5[[#This Row],[dzien]]&lt;&gt;L228),250,0)</f>
        <v>0</v>
      </c>
      <c r="Q229" s="6" t="b">
        <f>IF(OR(AND(uczniowie5[[#This Row],[dzien]]=4,uczniowie5[[#This Row],[dzien]]&lt;&gt;L228),AND(L228&lt;4,uczniowie5[[#This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29" s="6">
        <f>uczniowie5[[#This Row],[aktualne pieniadze]]-uczniowie5[[#This Row],[koszt za miasto]]</f>
        <v>3773.19</v>
      </c>
      <c r="S229" s="6" t="str">
        <f>IF(OR(AND(uczniowie5[[#This Row],[miesiac]]=12,uczniowie5[[#This Row],[dzień]]&gt;=20),AND(uczniowie5[[#This Row],[miesiac]]=1,uczniowie5[[#This Row],[dzień]]&lt;=3)),"tak","nie")</f>
        <v>nie</v>
      </c>
    </row>
    <row r="230" spans="1:19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>uczniowie5[[#This Row],[Godzina zakończenia]]-uczniowie5[[#This Row],[Godzina rozpoczęcia]]</f>
        <v>8.3333333333333315E-2</v>
      </c>
      <c r="H230" s="3">
        <f>uczniowie5[[#This Row],[czas]]*24</f>
        <v>1.9999999999999996</v>
      </c>
      <c r="I230" s="9">
        <f>MONTH(uczniowie5[[#This Row],[Data]])</f>
        <v>2</v>
      </c>
      <c r="J230" s="9">
        <f>DAY(uczniowie5[[#This Row],[Data]])</f>
        <v>26</v>
      </c>
      <c r="K230">
        <f>uczniowie5[[#This Row],[Stawka za godzinę]]*uczniowie5[[#This Row],[cas trwania w h]]</f>
        <v>79.999999999999986</v>
      </c>
      <c r="L230">
        <f>WEEKDAY(uczniowie5[[#This Row],[Data]],2)</f>
        <v>4</v>
      </c>
      <c r="M230" s="6">
        <f>R229+uczniowie5[[#This Row],[koszt za zajęcia]]-uczniowie5[[#This Row],[koszty transport]]-uczniowie5[[#This Row],[koszty zakupy]]-uczniowie5[[#This Row],[koszt akademik]]</f>
        <v>3853.19</v>
      </c>
      <c r="N230" s="6">
        <f>IF(uczniowie5[[#This Row],[dzien]]&lt;L229,20,0)</f>
        <v>0</v>
      </c>
      <c r="O230" s="6">
        <f>IF(OR(AND(uczniowie5[[#This Row],[dzień]]=15,uczniowie5[[#This Row],[dzień]]&lt;&gt;J229),AND(uczniowie5[[#This Row],[dzień]]&gt;15,J229&lt;15)),600,0)</f>
        <v>0</v>
      </c>
      <c r="P230" s="6">
        <f>IF(AND(uczniowie5[[#This Row],[dzien]]=2,uczniowie5[[#This Row],[dzien]]&lt;&gt;L229),250,0)</f>
        <v>0</v>
      </c>
      <c r="Q230" s="6">
        <f>IF(OR(AND(uczniowie5[[#This Row],[dzien]]=4,uczniowie5[[#This Row],[dzien]]&lt;&gt;L229),AND(L229&lt;4,uczniowie5[[#This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400</v>
      </c>
      <c r="R230" s="6">
        <f>uczniowie5[[#This Row],[aktualne pieniadze]]-uczniowie5[[#This Row],[koszt za miasto]]</f>
        <v>3453.19</v>
      </c>
      <c r="S230" s="6" t="str">
        <f>IF(OR(AND(uczniowie5[[#This Row],[miesiac]]=12,uczniowie5[[#This Row],[dzień]]&gt;=20),AND(uczniowie5[[#This Row],[miesiac]]=1,uczniowie5[[#This Row],[dzień]]&lt;=3)),"tak","nie")</f>
        <v>nie</v>
      </c>
    </row>
    <row r="231" spans="1:19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>uczniowie5[[#This Row],[Godzina zakończenia]]-uczniowie5[[#This Row],[Godzina rozpoczęcia]]</f>
        <v>5.2083333333333315E-2</v>
      </c>
      <c r="H231" s="3">
        <f>uczniowie5[[#This Row],[czas]]*24</f>
        <v>1.2499999999999996</v>
      </c>
      <c r="I231" s="9">
        <f>MONTH(uczniowie5[[#This Row],[Data]])</f>
        <v>2</v>
      </c>
      <c r="J231" s="9">
        <f>DAY(uczniowie5[[#This Row],[Data]])</f>
        <v>26</v>
      </c>
      <c r="K231">
        <f>uczniowie5[[#This Row],[Stawka za godzinę]]*uczniowie5[[#This Row],[cas trwania w h]]</f>
        <v>49.999999999999986</v>
      </c>
      <c r="L231">
        <f>WEEKDAY(uczniowie5[[#This Row],[Data]],2)</f>
        <v>4</v>
      </c>
      <c r="M231" s="6">
        <f>R230+uczniowie5[[#This Row],[koszt za zajęcia]]-uczniowie5[[#This Row],[koszty transport]]-uczniowie5[[#This Row],[koszty zakupy]]-uczniowie5[[#This Row],[koszt akademik]]</f>
        <v>3503.19</v>
      </c>
      <c r="N231" s="6">
        <f>IF(uczniowie5[[#This Row],[dzien]]&lt;L230,20,0)</f>
        <v>0</v>
      </c>
      <c r="O231" s="6">
        <f>IF(OR(AND(uczniowie5[[#This Row],[dzień]]=15,uczniowie5[[#This Row],[dzień]]&lt;&gt;J230),AND(uczniowie5[[#This Row],[dzień]]&gt;15,J230&lt;15)),600,0)</f>
        <v>0</v>
      </c>
      <c r="P231" s="6">
        <f>IF(AND(uczniowie5[[#This Row],[dzien]]=2,uczniowie5[[#This Row],[dzien]]&lt;&gt;L230),250,0)</f>
        <v>0</v>
      </c>
      <c r="Q231" s="6" t="b">
        <f>IF(OR(AND(uczniowie5[[#This Row],[dzien]]=4,uczniowie5[[#This Row],[dzien]]&lt;&gt;L230),AND(L230&lt;4,uczniowie5[[#This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31" s="6">
        <f>uczniowie5[[#This Row],[aktualne pieniadze]]-uczniowie5[[#This Row],[koszt za miasto]]</f>
        <v>3503.19</v>
      </c>
      <c r="S231" s="6" t="str">
        <f>IF(OR(AND(uczniowie5[[#This Row],[miesiac]]=12,uczniowie5[[#This Row],[dzień]]&gt;=20),AND(uczniowie5[[#This Row],[miesiac]]=1,uczniowie5[[#This Row],[dzień]]&lt;=3)),"tak","nie")</f>
        <v>nie</v>
      </c>
    </row>
    <row r="232" spans="1:19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>uczniowie5[[#This Row],[Godzina zakończenia]]-uczniowie5[[#This Row],[Godzina rozpoczęcia]]</f>
        <v>6.25E-2</v>
      </c>
      <c r="H232" s="3">
        <f>uczniowie5[[#This Row],[czas]]*24</f>
        <v>1.5</v>
      </c>
      <c r="I232" s="9">
        <f>MONTH(uczniowie5[[#This Row],[Data]])</f>
        <v>2</v>
      </c>
      <c r="J232" s="9">
        <f>DAY(uczniowie5[[#This Row],[Data]])</f>
        <v>26</v>
      </c>
      <c r="K232">
        <f>uczniowie5[[#This Row],[Stawka za godzinę]]*uczniowie5[[#This Row],[cas trwania w h]]</f>
        <v>90</v>
      </c>
      <c r="L232">
        <f>WEEKDAY(uczniowie5[[#This Row],[Data]],2)</f>
        <v>4</v>
      </c>
      <c r="M232" s="6">
        <f>R231+uczniowie5[[#This Row],[koszt za zajęcia]]-uczniowie5[[#This Row],[koszty transport]]-uczniowie5[[#This Row],[koszty zakupy]]-uczniowie5[[#This Row],[koszt akademik]]</f>
        <v>3593.19</v>
      </c>
      <c r="N232" s="6">
        <f>IF(uczniowie5[[#This Row],[dzien]]&lt;L231,20,0)</f>
        <v>0</v>
      </c>
      <c r="O232" s="6">
        <f>IF(OR(AND(uczniowie5[[#This Row],[dzień]]=15,uczniowie5[[#This Row],[dzień]]&lt;&gt;J231),AND(uczniowie5[[#This Row],[dzień]]&gt;15,J231&lt;15)),600,0)</f>
        <v>0</v>
      </c>
      <c r="P232" s="6">
        <f>IF(AND(uczniowie5[[#This Row],[dzien]]=2,uczniowie5[[#This Row],[dzien]]&lt;&gt;L231),250,0)</f>
        <v>0</v>
      </c>
      <c r="Q232" s="6" t="b">
        <f>IF(OR(AND(uczniowie5[[#This Row],[dzien]]=4,uczniowie5[[#This Row],[dzien]]&lt;&gt;L231),AND(L231&lt;4,uczniowie5[[#This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32" s="6">
        <f>uczniowie5[[#This Row],[aktualne pieniadze]]-uczniowie5[[#This Row],[koszt za miasto]]</f>
        <v>3593.19</v>
      </c>
      <c r="S232" s="6" t="str">
        <f>IF(OR(AND(uczniowie5[[#This Row],[miesiac]]=12,uczniowie5[[#This Row],[dzień]]&gt;=20),AND(uczniowie5[[#This Row],[miesiac]]=1,uczniowie5[[#This Row],[dzień]]&lt;=3)),"tak","nie")</f>
        <v>nie</v>
      </c>
    </row>
    <row r="233" spans="1:19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>uczniowie5[[#This Row],[Godzina zakończenia]]-uczniowie5[[#This Row],[Godzina rozpoczęcia]]</f>
        <v>7.2916666666666685E-2</v>
      </c>
      <c r="H233" s="3">
        <f>uczniowie5[[#This Row],[czas]]*24</f>
        <v>1.7500000000000004</v>
      </c>
      <c r="I233" s="9">
        <f>MONTH(uczniowie5[[#This Row],[Data]])</f>
        <v>2</v>
      </c>
      <c r="J233" s="9">
        <f>DAY(uczniowie5[[#This Row],[Data]])</f>
        <v>27</v>
      </c>
      <c r="K233">
        <f>uczniowie5[[#This Row],[Stawka za godzinę]]*uczniowie5[[#This Row],[cas trwania w h]]</f>
        <v>70.000000000000014</v>
      </c>
      <c r="L233">
        <f>WEEKDAY(uczniowie5[[#This Row],[Data]],2)</f>
        <v>5</v>
      </c>
      <c r="M233" s="6">
        <f>R232+uczniowie5[[#This Row],[koszt za zajęcia]]-uczniowie5[[#This Row],[koszty transport]]-uczniowie5[[#This Row],[koszty zakupy]]-uczniowie5[[#This Row],[koszt akademik]]</f>
        <v>3663.19</v>
      </c>
      <c r="N233" s="6">
        <f>IF(uczniowie5[[#This Row],[dzien]]&lt;L232,20,0)</f>
        <v>0</v>
      </c>
      <c r="O233" s="6">
        <f>IF(OR(AND(uczniowie5[[#This Row],[dzień]]=15,uczniowie5[[#This Row],[dzień]]&lt;&gt;J232),AND(uczniowie5[[#This Row],[dzień]]&gt;15,J232&lt;15)),600,0)</f>
        <v>0</v>
      </c>
      <c r="P233" s="6">
        <f>IF(AND(uczniowie5[[#This Row],[dzien]]=2,uczniowie5[[#This Row],[dzien]]&lt;&gt;L232),250,0)</f>
        <v>0</v>
      </c>
      <c r="Q233" s="6" t="b">
        <f>IF(OR(AND(uczniowie5[[#This Row],[dzien]]=4,uczniowie5[[#This Row],[dzien]]&lt;&gt;L232),AND(L232&lt;4,uczniowie5[[#This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33" s="6">
        <f>uczniowie5[[#This Row],[aktualne pieniadze]]-uczniowie5[[#This Row],[koszt za miasto]]</f>
        <v>3663.19</v>
      </c>
      <c r="S233" s="6" t="str">
        <f>IF(OR(AND(uczniowie5[[#This Row],[miesiac]]=12,uczniowie5[[#This Row],[dzień]]&gt;=20),AND(uczniowie5[[#This Row],[miesiac]]=1,uczniowie5[[#This Row],[dzień]]&lt;=3)),"tak","nie")</f>
        <v>nie</v>
      </c>
    </row>
    <row r="234" spans="1:19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>uczniowie5[[#This Row],[Godzina zakończenia]]-uczniowie5[[#This Row],[Godzina rozpoczęcia]]</f>
        <v>7.2916666666666685E-2</v>
      </c>
      <c r="H234" s="3">
        <f>uczniowie5[[#This Row],[czas]]*24</f>
        <v>1.7500000000000004</v>
      </c>
      <c r="I234" s="9">
        <f>MONTH(uczniowie5[[#This Row],[Data]])</f>
        <v>2</v>
      </c>
      <c r="J234" s="9">
        <f>DAY(uczniowie5[[#This Row],[Data]])</f>
        <v>27</v>
      </c>
      <c r="K234">
        <f>uczniowie5[[#This Row],[Stawka za godzinę]]*uczniowie5[[#This Row],[cas trwania w h]]</f>
        <v>70.000000000000014</v>
      </c>
      <c r="L234">
        <f>WEEKDAY(uczniowie5[[#This Row],[Data]],2)</f>
        <v>5</v>
      </c>
      <c r="M234" s="6">
        <f>R233+uczniowie5[[#This Row],[koszt za zajęcia]]-uczniowie5[[#This Row],[koszty transport]]-uczniowie5[[#This Row],[koszty zakupy]]-uczniowie5[[#This Row],[koszt akademik]]</f>
        <v>3733.19</v>
      </c>
      <c r="N234" s="6">
        <f>IF(uczniowie5[[#This Row],[dzien]]&lt;L233,20,0)</f>
        <v>0</v>
      </c>
      <c r="O234" s="6">
        <f>IF(OR(AND(uczniowie5[[#This Row],[dzień]]=15,uczniowie5[[#This Row],[dzień]]&lt;&gt;J233),AND(uczniowie5[[#This Row],[dzień]]&gt;15,J233&lt;15)),600,0)</f>
        <v>0</v>
      </c>
      <c r="P234" s="6">
        <f>IF(AND(uczniowie5[[#This Row],[dzien]]=2,uczniowie5[[#This Row],[dzien]]&lt;&gt;L233),250,0)</f>
        <v>0</v>
      </c>
      <c r="Q234" s="6" t="b">
        <f>IF(OR(AND(uczniowie5[[#This Row],[dzien]]=4,uczniowie5[[#This Row],[dzien]]&lt;&gt;L233),AND(L233&lt;4,uczniowie5[[#This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34" s="6">
        <f>uczniowie5[[#This Row],[aktualne pieniadze]]-uczniowie5[[#This Row],[koszt za miasto]]</f>
        <v>3733.19</v>
      </c>
      <c r="S234" s="6" t="str">
        <f>IF(OR(AND(uczniowie5[[#This Row],[miesiac]]=12,uczniowie5[[#This Row],[dzień]]&gt;=20),AND(uczniowie5[[#This Row],[miesiac]]=1,uczniowie5[[#This Row],[dzień]]&lt;=3)),"tak","nie")</f>
        <v>nie</v>
      </c>
    </row>
    <row r="235" spans="1:19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>uczniowie5[[#This Row],[Godzina zakończenia]]-uczniowie5[[#This Row],[Godzina rozpoczęcia]]</f>
        <v>5.208333333333337E-2</v>
      </c>
      <c r="H235" s="3">
        <f>uczniowie5[[#This Row],[czas]]*24</f>
        <v>1.2500000000000009</v>
      </c>
      <c r="I235" s="9">
        <f>MONTH(uczniowie5[[#This Row],[Data]])</f>
        <v>2</v>
      </c>
      <c r="J235" s="9">
        <f>DAY(uczniowie5[[#This Row],[Data]])</f>
        <v>27</v>
      </c>
      <c r="K235">
        <f>uczniowie5[[#This Row],[Stawka za godzinę]]*uczniowie5[[#This Row],[cas trwania w h]]</f>
        <v>75.000000000000057</v>
      </c>
      <c r="L235">
        <f>WEEKDAY(uczniowie5[[#This Row],[Data]],2)</f>
        <v>5</v>
      </c>
      <c r="M235" s="6">
        <f>R234+uczniowie5[[#This Row],[koszt za zajęcia]]-uczniowie5[[#This Row],[koszty transport]]-uczniowie5[[#This Row],[koszty zakupy]]-uczniowie5[[#This Row],[koszt akademik]]</f>
        <v>3808.19</v>
      </c>
      <c r="N235" s="6">
        <f>IF(uczniowie5[[#This Row],[dzien]]&lt;L234,20,0)</f>
        <v>0</v>
      </c>
      <c r="O235" s="6">
        <f>IF(OR(AND(uczniowie5[[#This Row],[dzień]]=15,uczniowie5[[#This Row],[dzień]]&lt;&gt;J234),AND(uczniowie5[[#This Row],[dzień]]&gt;15,J234&lt;15)),600,0)</f>
        <v>0</v>
      </c>
      <c r="P235" s="6">
        <f>IF(AND(uczniowie5[[#This Row],[dzien]]=2,uczniowie5[[#This Row],[dzien]]&lt;&gt;L234),250,0)</f>
        <v>0</v>
      </c>
      <c r="Q235" s="6" t="b">
        <f>IF(OR(AND(uczniowie5[[#This Row],[dzien]]=4,uczniowie5[[#This Row],[dzien]]&lt;&gt;L234),AND(L234&lt;4,uczniowie5[[#This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35" s="6">
        <f>uczniowie5[[#This Row],[aktualne pieniadze]]-uczniowie5[[#This Row],[koszt za miasto]]</f>
        <v>3808.19</v>
      </c>
      <c r="S235" s="6" t="str">
        <f>IF(OR(AND(uczniowie5[[#This Row],[miesiac]]=12,uczniowie5[[#This Row],[dzień]]&gt;=20),AND(uczniowie5[[#This Row],[miesiac]]=1,uczniowie5[[#This Row],[dzień]]&lt;=3)),"tak","nie")</f>
        <v>nie</v>
      </c>
    </row>
    <row r="236" spans="1:19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>uczniowie5[[#This Row],[Godzina zakończenia]]-uczniowie5[[#This Row],[Godzina rozpoczęcia]]</f>
        <v>6.25E-2</v>
      </c>
      <c r="H236" s="3">
        <f>uczniowie5[[#This Row],[czas]]*24</f>
        <v>1.5</v>
      </c>
      <c r="I236" s="9">
        <f>MONTH(uczniowie5[[#This Row],[Data]])</f>
        <v>2</v>
      </c>
      <c r="J236" s="9">
        <f>DAY(uczniowie5[[#This Row],[Data]])</f>
        <v>27</v>
      </c>
      <c r="K236">
        <f>uczniowie5[[#This Row],[Stawka za godzinę]]*uczniowie5[[#This Row],[cas trwania w h]]</f>
        <v>75</v>
      </c>
      <c r="L236">
        <f>WEEKDAY(uczniowie5[[#This Row],[Data]],2)</f>
        <v>5</v>
      </c>
      <c r="M236" s="6">
        <f>R235+uczniowie5[[#This Row],[koszt za zajęcia]]-uczniowie5[[#This Row],[koszty transport]]-uczniowie5[[#This Row],[koszty zakupy]]-uczniowie5[[#This Row],[koszt akademik]]</f>
        <v>3883.19</v>
      </c>
      <c r="N236" s="6">
        <f>IF(uczniowie5[[#This Row],[dzien]]&lt;L235,20,0)</f>
        <v>0</v>
      </c>
      <c r="O236" s="6">
        <f>IF(OR(AND(uczniowie5[[#This Row],[dzień]]=15,uczniowie5[[#This Row],[dzień]]&lt;&gt;J235),AND(uczniowie5[[#This Row],[dzień]]&gt;15,J235&lt;15)),600,0)</f>
        <v>0</v>
      </c>
      <c r="P236" s="6">
        <f>IF(AND(uczniowie5[[#This Row],[dzien]]=2,uczniowie5[[#This Row],[dzien]]&lt;&gt;L235),250,0)</f>
        <v>0</v>
      </c>
      <c r="Q236" s="6" t="b">
        <f>IF(OR(AND(uczniowie5[[#This Row],[dzien]]=4,uczniowie5[[#This Row],[dzien]]&lt;&gt;L235),AND(L235&lt;4,uczniowie5[[#This Row],[dzien]]&gt;4)),IF(uczniowie5[[#This Row],[aktualne pieniadze]]&lt;=500,IF(ROUNDDOWN(uczniowie5[[#This Row],[aktualne pieniadze]]/5,2)&gt;50,ROUNDDOWN(uczniowie5[[#This Row],[aktualne pieniadze]]/5,2),50),IF(uczniowie5[[#This Row],[aktualne pieniadze]]&lt;=600,IF(ROUNDDOWN(uczniowie5[[#This Row],[aktualne pieniadze]]/2,2)&gt;100,ROUNDDOWN(uczniowie5[[#This Row],[aktualne pieniadze]]/2,2),100),IF(uczniowie5[[#This Row],[aktualne pieniadze]]&gt;600,400,0))))</f>
        <v>0</v>
      </c>
      <c r="R236" s="6">
        <f>uczniowie5[[#This Row],[aktualne pieniadze]]-uczniowie5[[#This Row],[koszt za miasto]]</f>
        <v>3883.19</v>
      </c>
      <c r="S236" s="6" t="str">
        <f>IF(OR(AND(uczniowie5[[#This Row],[miesiac]]=12,uczniowie5[[#This Row],[dzień]]&gt;=20),AND(uczniowie5[[#This Row],[miesiac]]=1,uczniowie5[[#This Row],[dzień]]&lt;=3)),"tak","nie")</f>
        <v>nie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workbookViewId="0">
      <selection activeCell="P2" sqref="P2:P23"/>
    </sheetView>
  </sheetViews>
  <sheetFormatPr defaultRowHeight="15" x14ac:dyDescent="0.25"/>
  <cols>
    <col min="3" max="3" width="10.140625" bestFit="1" customWidth="1"/>
    <col min="8" max="8" width="16.85546875" bestFit="1" customWidth="1"/>
    <col min="9" max="9" width="16.7109375" bestFit="1" customWidth="1"/>
    <col min="11" max="11" width="11.140625" bestFit="1" customWidth="1"/>
    <col min="16" max="16" width="19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  <c r="J1" t="s">
        <v>35</v>
      </c>
      <c r="K1" t="s">
        <v>34</v>
      </c>
      <c r="P1" t="s">
        <v>37</v>
      </c>
    </row>
    <row r="2" spans="1:16" x14ac:dyDescent="0.25">
      <c r="A2" t="s">
        <v>13</v>
      </c>
      <c r="B2" t="s">
        <v>7</v>
      </c>
      <c r="C2" s="1">
        <v>45952</v>
      </c>
      <c r="D2" s="2">
        <v>0.44791666666666669</v>
      </c>
      <c r="E2" s="2">
        <v>0.48958333333333331</v>
      </c>
      <c r="F2">
        <v>60</v>
      </c>
      <c r="G2">
        <f>uczniowie3[[#This Row],[Godzina zakończenia]]-uczniowie3[[#This Row],[Godzina rozpoczęcia]]</f>
        <v>4.166666666666663E-2</v>
      </c>
      <c r="H2" s="3">
        <f>uczniowie3[[#This Row],[czas]]*24</f>
        <v>0.99999999999999911</v>
      </c>
      <c r="I2">
        <f>uczniowie3[[#This Row],[Stawka za godzinę]]*uczniowie3[[#This Row],[cas trwania w h]]</f>
        <v>59.999999999999943</v>
      </c>
      <c r="J2">
        <v>1</v>
      </c>
      <c r="K2" t="s">
        <v>36</v>
      </c>
      <c r="P2" t="s">
        <v>38</v>
      </c>
    </row>
    <row r="3" spans="1:16" x14ac:dyDescent="0.25">
      <c r="A3" t="s">
        <v>13</v>
      </c>
      <c r="B3" t="s">
        <v>7</v>
      </c>
      <c r="C3" s="1">
        <v>45967</v>
      </c>
      <c r="D3" s="2">
        <v>0.64583333333333337</v>
      </c>
      <c r="E3" s="2">
        <v>0.70833333333333337</v>
      </c>
      <c r="F3">
        <v>60</v>
      </c>
      <c r="G3">
        <f>uczniowie3[[#This Row],[Godzina zakończenia]]-uczniowie3[[#This Row],[Godzina rozpoczęcia]]</f>
        <v>6.25E-2</v>
      </c>
      <c r="H3" s="3">
        <f>uczniowie3[[#This Row],[czas]]*24</f>
        <v>1.5</v>
      </c>
      <c r="I3">
        <f>uczniowie3[[#This Row],[Stawka za godzinę]]*uczniowie3[[#This Row],[cas trwania w h]]</f>
        <v>90</v>
      </c>
      <c r="J3">
        <f>IF(AND(uczniowie3[[#This Row],[Imię kursanta]]=A2,uczniowie3[[#This Row],[Przedmiot]]=B2),J2+1,1)</f>
        <v>2</v>
      </c>
      <c r="K3" t="str">
        <f>IF(uczniowie3[[#This Row],[licznik]]&gt;=J4,CONCATENATE(MID(UPPER(uczniowie3[[#This Row],[Imię kursanta]]),1,3),MID(UPPER(uczniowie3[[#This Row],[Przedmiot]]),1,3),uczniowie3[[#This Row],[licznik]]),"BRAK")</f>
        <v>BRAK</v>
      </c>
      <c r="P3" t="s">
        <v>39</v>
      </c>
    </row>
    <row r="4" spans="1:16" x14ac:dyDescent="0.25">
      <c r="A4" t="s">
        <v>13</v>
      </c>
      <c r="B4" t="s">
        <v>7</v>
      </c>
      <c r="C4" s="1">
        <v>45968</v>
      </c>
      <c r="D4" s="2">
        <v>0.44791666666666669</v>
      </c>
      <c r="E4" s="2">
        <v>0.51041666666666663</v>
      </c>
      <c r="F4">
        <v>60</v>
      </c>
      <c r="G4">
        <f>uczniowie3[[#This Row],[Godzina zakończenia]]-uczniowie3[[#This Row],[Godzina rozpoczęcia]]</f>
        <v>6.2499999999999944E-2</v>
      </c>
      <c r="H4" s="3">
        <f>uczniowie3[[#This Row],[czas]]*24</f>
        <v>1.4999999999999987</v>
      </c>
      <c r="I4">
        <f>uczniowie3[[#This Row],[Stawka za godzinę]]*uczniowie3[[#This Row],[cas trwania w h]]</f>
        <v>89.999999999999915</v>
      </c>
      <c r="J4">
        <f>IF(AND(uczniowie3[[#This Row],[Imię kursanta]]=A3,uczniowie3[[#This Row],[Przedmiot]]=B3),J3+1,1)</f>
        <v>3</v>
      </c>
      <c r="K4" t="str">
        <f>IF(uczniowie3[[#This Row],[licznik]]&gt;=J5,CONCATENATE(MID(UPPER(uczniowie3[[#This Row],[Imię kursanta]]),1,3),MID(UPPER(uczniowie3[[#This Row],[Przedmiot]]),1,3),uczniowie3[[#This Row],[licznik]]),"BRAK")</f>
        <v>BRAK</v>
      </c>
      <c r="P4" t="s">
        <v>40</v>
      </c>
    </row>
    <row r="5" spans="1:16" x14ac:dyDescent="0.25">
      <c r="A5" t="s">
        <v>13</v>
      </c>
      <c r="B5" t="s">
        <v>7</v>
      </c>
      <c r="C5" s="1">
        <v>45972</v>
      </c>
      <c r="D5" s="2">
        <v>0.46875</v>
      </c>
      <c r="E5" s="2">
        <v>0.51041666666666663</v>
      </c>
      <c r="F5">
        <v>60</v>
      </c>
      <c r="G5">
        <f>uczniowie3[[#This Row],[Godzina zakończenia]]-uczniowie3[[#This Row],[Godzina rozpoczęcia]]</f>
        <v>4.166666666666663E-2</v>
      </c>
      <c r="H5" s="3">
        <f>uczniowie3[[#This Row],[czas]]*24</f>
        <v>0.99999999999999911</v>
      </c>
      <c r="I5">
        <f>uczniowie3[[#This Row],[Stawka za godzinę]]*uczniowie3[[#This Row],[cas trwania w h]]</f>
        <v>59.999999999999943</v>
      </c>
      <c r="J5">
        <f>IF(AND(uczniowie3[[#This Row],[Imię kursanta]]=A4,uczniowie3[[#This Row],[Przedmiot]]=B4),J4+1,1)</f>
        <v>4</v>
      </c>
      <c r="K5" t="str">
        <f>IF(uczniowie3[[#This Row],[licznik]]&gt;=J6,CONCATENATE(MID(UPPER(uczniowie3[[#This Row],[Imię kursanta]]),1,3),MID(UPPER(uczniowie3[[#This Row],[Przedmiot]]),1,3),uczniowie3[[#This Row],[licznik]]),"BRAK")</f>
        <v>BRAK</v>
      </c>
      <c r="P5" t="s">
        <v>41</v>
      </c>
    </row>
    <row r="6" spans="1:16" x14ac:dyDescent="0.25">
      <c r="A6" t="s">
        <v>13</v>
      </c>
      <c r="B6" t="s">
        <v>7</v>
      </c>
      <c r="C6" s="1">
        <v>45973</v>
      </c>
      <c r="D6" s="2">
        <v>0.57291666666666663</v>
      </c>
      <c r="E6" s="2">
        <v>0.625</v>
      </c>
      <c r="F6">
        <v>60</v>
      </c>
      <c r="G6">
        <f>uczniowie3[[#This Row],[Godzina zakończenia]]-uczniowie3[[#This Row],[Godzina rozpoczęcia]]</f>
        <v>5.208333333333337E-2</v>
      </c>
      <c r="H6" s="3">
        <f>uczniowie3[[#This Row],[czas]]*24</f>
        <v>1.2500000000000009</v>
      </c>
      <c r="I6">
        <f>uczniowie3[[#This Row],[Stawka za godzinę]]*uczniowie3[[#This Row],[cas trwania w h]]</f>
        <v>75.000000000000057</v>
      </c>
      <c r="J6">
        <f>IF(AND(uczniowie3[[#This Row],[Imię kursanta]]=A5,uczniowie3[[#This Row],[Przedmiot]]=B5),J5+1,1)</f>
        <v>5</v>
      </c>
      <c r="K6" t="str">
        <f>IF(uczniowie3[[#This Row],[licznik]]&gt;=J7,CONCATENATE(MID(UPPER(uczniowie3[[#This Row],[Imię kursanta]]),1,3),MID(UPPER(uczniowie3[[#This Row],[Przedmiot]]),1,3),uczniowie3[[#This Row],[licznik]]),"BRAK")</f>
        <v>BRAK</v>
      </c>
      <c r="P6" t="s">
        <v>42</v>
      </c>
    </row>
    <row r="7" spans="1:16" x14ac:dyDescent="0.25">
      <c r="A7" t="s">
        <v>13</v>
      </c>
      <c r="B7" t="s">
        <v>7</v>
      </c>
      <c r="C7" s="1">
        <v>45986</v>
      </c>
      <c r="D7" s="2">
        <v>0.375</v>
      </c>
      <c r="E7" s="2">
        <v>0.42708333333333331</v>
      </c>
      <c r="F7">
        <v>60</v>
      </c>
      <c r="G7">
        <f>uczniowie3[[#This Row],[Godzina zakończenia]]-uczniowie3[[#This Row],[Godzina rozpoczęcia]]</f>
        <v>5.2083333333333315E-2</v>
      </c>
      <c r="H7" s="3">
        <f>uczniowie3[[#This Row],[czas]]*24</f>
        <v>1.2499999999999996</v>
      </c>
      <c r="I7">
        <f>uczniowie3[[#This Row],[Stawka za godzinę]]*uczniowie3[[#This Row],[cas trwania w h]]</f>
        <v>74.999999999999972</v>
      </c>
      <c r="J7">
        <f>IF(AND(uczniowie3[[#This Row],[Imię kursanta]]=A6,uczniowie3[[#This Row],[Przedmiot]]=B6),J6+1,1)</f>
        <v>6</v>
      </c>
      <c r="K7" t="str">
        <f>IF(uczniowie3[[#This Row],[licznik]]&gt;=J8,CONCATENATE(MID(UPPER(uczniowie3[[#This Row],[Imię kursanta]]),1,3),MID(UPPER(uczniowie3[[#This Row],[Przedmiot]]),1,3),uczniowie3[[#This Row],[licznik]]),"BRAK")</f>
        <v>BRAK</v>
      </c>
      <c r="P7" t="s">
        <v>43</v>
      </c>
    </row>
    <row r="8" spans="1:16" x14ac:dyDescent="0.25">
      <c r="A8" t="s">
        <v>13</v>
      </c>
      <c r="B8" t="s">
        <v>7</v>
      </c>
      <c r="C8" s="1">
        <v>45987</v>
      </c>
      <c r="D8" s="2">
        <v>0.375</v>
      </c>
      <c r="E8" s="2">
        <v>0.41666666666666669</v>
      </c>
      <c r="F8">
        <v>60</v>
      </c>
      <c r="G8">
        <f>uczniowie3[[#This Row],[Godzina zakończenia]]-uczniowie3[[#This Row],[Godzina rozpoczęcia]]</f>
        <v>4.1666666666666685E-2</v>
      </c>
      <c r="H8" s="3">
        <f>uczniowie3[[#This Row],[czas]]*24</f>
        <v>1.0000000000000004</v>
      </c>
      <c r="I8">
        <f>uczniowie3[[#This Row],[Stawka za godzinę]]*uczniowie3[[#This Row],[cas trwania w h]]</f>
        <v>60.000000000000028</v>
      </c>
      <c r="J8">
        <f>IF(AND(uczniowie3[[#This Row],[Imię kursanta]]=A7,uczniowie3[[#This Row],[Przedmiot]]=B7),J7+1,1)</f>
        <v>7</v>
      </c>
      <c r="K8" t="str">
        <f>IF(uczniowie3[[#This Row],[licznik]]&gt;=J9,CONCATENATE(MID(UPPER(uczniowie3[[#This Row],[Imię kursanta]]),1,3),MID(UPPER(uczniowie3[[#This Row],[Przedmiot]]),1,3),uczniowie3[[#This Row],[licznik]]),"BRAK")</f>
        <v>BRAK</v>
      </c>
      <c r="P8" t="s">
        <v>44</v>
      </c>
    </row>
    <row r="9" spans="1:16" x14ac:dyDescent="0.25">
      <c r="A9" t="s">
        <v>13</v>
      </c>
      <c r="B9" t="s">
        <v>7</v>
      </c>
      <c r="C9" s="1">
        <v>46001</v>
      </c>
      <c r="D9" s="2">
        <v>0.54166666666666663</v>
      </c>
      <c r="E9" s="2">
        <v>0.59375</v>
      </c>
      <c r="F9">
        <v>60</v>
      </c>
      <c r="G9">
        <f>uczniowie3[[#This Row],[Godzina zakończenia]]-uczniowie3[[#This Row],[Godzina rozpoczęcia]]</f>
        <v>5.208333333333337E-2</v>
      </c>
      <c r="H9" s="3">
        <f>uczniowie3[[#This Row],[czas]]*24</f>
        <v>1.2500000000000009</v>
      </c>
      <c r="I9">
        <f>uczniowie3[[#This Row],[Stawka za godzinę]]*uczniowie3[[#This Row],[cas trwania w h]]</f>
        <v>75.000000000000057</v>
      </c>
      <c r="J9">
        <f>IF(AND(uczniowie3[[#This Row],[Imię kursanta]]=A8,uczniowie3[[#This Row],[Przedmiot]]=B8),J8+1,1)</f>
        <v>8</v>
      </c>
      <c r="K9" t="str">
        <f>IF(uczniowie3[[#This Row],[licznik]]&gt;=J10,CONCATENATE(MID(UPPER(uczniowie3[[#This Row],[Imię kursanta]]),1,3),MID(UPPER(uczniowie3[[#This Row],[Przedmiot]]),1,3),uczniowie3[[#This Row],[licznik]]),"BRAK")</f>
        <v>BRAK</v>
      </c>
      <c r="P9" t="s">
        <v>45</v>
      </c>
    </row>
    <row r="10" spans="1:16" x14ac:dyDescent="0.25">
      <c r="A10" t="s">
        <v>13</v>
      </c>
      <c r="B10" t="s">
        <v>7</v>
      </c>
      <c r="C10" s="1">
        <v>46045</v>
      </c>
      <c r="D10" s="2">
        <v>0.375</v>
      </c>
      <c r="E10" s="2">
        <v>0.41666666666666669</v>
      </c>
      <c r="F10">
        <v>60</v>
      </c>
      <c r="G10">
        <f>uczniowie3[[#This Row],[Godzina zakończenia]]-uczniowie3[[#This Row],[Godzina rozpoczęcia]]</f>
        <v>4.1666666666666685E-2</v>
      </c>
      <c r="H10" s="3">
        <f>uczniowie3[[#This Row],[czas]]*24</f>
        <v>1.0000000000000004</v>
      </c>
      <c r="I10">
        <f>uczniowie3[[#This Row],[Stawka za godzinę]]*uczniowie3[[#This Row],[cas trwania w h]]</f>
        <v>60.000000000000028</v>
      </c>
      <c r="J10">
        <f>IF(AND(uczniowie3[[#This Row],[Imię kursanta]]=A9,uczniowie3[[#This Row],[Przedmiot]]=B9),J9+1,1)</f>
        <v>9</v>
      </c>
      <c r="K10" t="str">
        <f>IF(uczniowie3[[#This Row],[licznik]]&gt;=J11,CONCATENATE(MID(UPPER(uczniowie3[[#This Row],[Imię kursanta]]),1,3),MID(UPPER(uczniowie3[[#This Row],[Przedmiot]]),1,3),uczniowie3[[#This Row],[licznik]]),"BRAK")</f>
        <v>BRAK</v>
      </c>
      <c r="P10" t="s">
        <v>46</v>
      </c>
    </row>
    <row r="11" spans="1:16" x14ac:dyDescent="0.25">
      <c r="A11" t="s">
        <v>13</v>
      </c>
      <c r="B11" t="s">
        <v>7</v>
      </c>
      <c r="C11" s="1">
        <v>46064</v>
      </c>
      <c r="D11" s="2">
        <v>0.55208333333333337</v>
      </c>
      <c r="E11" s="2">
        <v>0.59375</v>
      </c>
      <c r="F11">
        <v>60</v>
      </c>
      <c r="G11">
        <f>uczniowie3[[#This Row],[Godzina zakończenia]]-uczniowie3[[#This Row],[Godzina rozpoczęcia]]</f>
        <v>4.166666666666663E-2</v>
      </c>
      <c r="H11" s="3">
        <f>uczniowie3[[#This Row],[czas]]*24</f>
        <v>0.99999999999999911</v>
      </c>
      <c r="I11">
        <f>uczniowie3[[#This Row],[Stawka za godzinę]]*uczniowie3[[#This Row],[cas trwania w h]]</f>
        <v>59.999999999999943</v>
      </c>
      <c r="J11">
        <f>IF(AND(uczniowie3[[#This Row],[Imię kursanta]]=A10,uczniowie3[[#This Row],[Przedmiot]]=B10),J10+1,1)</f>
        <v>10</v>
      </c>
      <c r="K11" t="str">
        <f>IF(uczniowie3[[#This Row],[licznik]]&gt;=J12,CONCATENATE(MID(UPPER(uczniowie3[[#This Row],[Imię kursanta]]),1,3),MID(UPPER(uczniowie3[[#This Row],[Przedmiot]]),1,3),uczniowie3[[#This Row],[licznik]]),"BRAK")</f>
        <v>AGNINF10</v>
      </c>
      <c r="P11" t="s">
        <v>47</v>
      </c>
    </row>
    <row r="12" spans="1:16" x14ac:dyDescent="0.25">
      <c r="A12" t="s">
        <v>13</v>
      </c>
      <c r="B12" t="s">
        <v>9</v>
      </c>
      <c r="C12" s="1">
        <v>45937</v>
      </c>
      <c r="D12" s="2">
        <v>0.375</v>
      </c>
      <c r="E12" s="2">
        <v>0.42708333333333331</v>
      </c>
      <c r="F12">
        <v>50</v>
      </c>
      <c r="G12">
        <f>uczniowie3[[#This Row],[Godzina zakończenia]]-uczniowie3[[#This Row],[Godzina rozpoczęcia]]</f>
        <v>5.2083333333333315E-2</v>
      </c>
      <c r="H12" s="3">
        <f>uczniowie3[[#This Row],[czas]]*24</f>
        <v>1.2499999999999996</v>
      </c>
      <c r="I12">
        <f>uczniowie3[[#This Row],[Stawka za godzinę]]*uczniowie3[[#This Row],[cas trwania w h]]</f>
        <v>62.499999999999979</v>
      </c>
      <c r="J12">
        <f>IF(AND(uczniowie3[[#This Row],[Imię kursanta]]=A11,uczniowie3[[#This Row],[Przedmiot]]=B11),J11+1,1)</f>
        <v>1</v>
      </c>
      <c r="K12" t="str">
        <f>IF(uczniowie3[[#This Row],[licznik]]&gt;=J13,CONCATENATE(MID(UPPER(uczniowie3[[#This Row],[Imię kursanta]]),1,3),MID(UPPER(uczniowie3[[#This Row],[Przedmiot]]),1,3),uczniowie3[[#This Row],[licznik]]),"BRAK")</f>
        <v>BRAK</v>
      </c>
      <c r="P12" t="s">
        <v>48</v>
      </c>
    </row>
    <row r="13" spans="1:16" x14ac:dyDescent="0.25">
      <c r="A13" t="s">
        <v>13</v>
      </c>
      <c r="B13" t="s">
        <v>9</v>
      </c>
      <c r="C13" s="1">
        <v>45974</v>
      </c>
      <c r="D13" s="2">
        <v>0.5625</v>
      </c>
      <c r="E13" s="2">
        <v>0.63541666666666663</v>
      </c>
      <c r="F13">
        <v>50</v>
      </c>
      <c r="G13">
        <f>uczniowie3[[#This Row],[Godzina zakończenia]]-uczniowie3[[#This Row],[Godzina rozpoczęcia]]</f>
        <v>7.291666666666663E-2</v>
      </c>
      <c r="H13" s="3">
        <f>uczniowie3[[#This Row],[czas]]*24</f>
        <v>1.7499999999999991</v>
      </c>
      <c r="I13">
        <f>uczniowie3[[#This Row],[Stawka za godzinę]]*uczniowie3[[#This Row],[cas trwania w h]]</f>
        <v>87.499999999999957</v>
      </c>
      <c r="J13">
        <f>IF(AND(uczniowie3[[#This Row],[Imię kursanta]]=A12,uczniowie3[[#This Row],[Przedmiot]]=B12),J12+1,1)</f>
        <v>2</v>
      </c>
      <c r="K13" t="str">
        <f>IF(uczniowie3[[#This Row],[licznik]]&gt;=J14,CONCATENATE(MID(UPPER(uczniowie3[[#This Row],[Imię kursanta]]),1,3),MID(UPPER(uczniowie3[[#This Row],[Przedmiot]]),1,3),uczniowie3[[#This Row],[licznik]]),"BRAK")</f>
        <v>BRAK</v>
      </c>
      <c r="P13" t="s">
        <v>49</v>
      </c>
    </row>
    <row r="14" spans="1:16" x14ac:dyDescent="0.25">
      <c r="A14" t="s">
        <v>13</v>
      </c>
      <c r="B14" t="s">
        <v>9</v>
      </c>
      <c r="C14" s="1">
        <v>46035</v>
      </c>
      <c r="D14" s="2">
        <v>0.375</v>
      </c>
      <c r="E14" s="2">
        <v>0.45833333333333331</v>
      </c>
      <c r="F14">
        <v>50</v>
      </c>
      <c r="G14">
        <f>uczniowie3[[#This Row],[Godzina zakończenia]]-uczniowie3[[#This Row],[Godzina rozpoczęcia]]</f>
        <v>8.3333333333333315E-2</v>
      </c>
      <c r="H14" s="3">
        <f>uczniowie3[[#This Row],[czas]]*24</f>
        <v>1.9999999999999996</v>
      </c>
      <c r="I14">
        <f>uczniowie3[[#This Row],[Stawka za godzinę]]*uczniowie3[[#This Row],[cas trwania w h]]</f>
        <v>99.999999999999972</v>
      </c>
      <c r="J14">
        <f>IF(AND(uczniowie3[[#This Row],[Imię kursanta]]=A13,uczniowie3[[#This Row],[Przedmiot]]=B13),J13+1,1)</f>
        <v>3</v>
      </c>
      <c r="K14" t="str">
        <f>IF(uczniowie3[[#This Row],[licznik]]&gt;=J15,CONCATENATE(MID(UPPER(uczniowie3[[#This Row],[Imię kursanta]]),1,3),MID(UPPER(uczniowie3[[#This Row],[Przedmiot]]),1,3),uczniowie3[[#This Row],[licznik]]),"BRAK")</f>
        <v>BRAK</v>
      </c>
      <c r="P14" t="s">
        <v>50</v>
      </c>
    </row>
    <row r="15" spans="1:16" x14ac:dyDescent="0.25">
      <c r="A15" t="s">
        <v>13</v>
      </c>
      <c r="B15" t="s">
        <v>9</v>
      </c>
      <c r="C15" s="1">
        <v>46037</v>
      </c>
      <c r="D15" s="2">
        <v>0.60416666666666663</v>
      </c>
      <c r="E15" s="2">
        <v>0.67708333333333337</v>
      </c>
      <c r="F15">
        <v>50</v>
      </c>
      <c r="G15">
        <f>uczniowie3[[#This Row],[Godzina zakończenia]]-uczniowie3[[#This Row],[Godzina rozpoczęcia]]</f>
        <v>7.2916666666666741E-2</v>
      </c>
      <c r="H15" s="3">
        <f>uczniowie3[[#This Row],[czas]]*24</f>
        <v>1.7500000000000018</v>
      </c>
      <c r="I15">
        <f>uczniowie3[[#This Row],[Stawka za godzinę]]*uczniowie3[[#This Row],[cas trwania w h]]</f>
        <v>87.500000000000085</v>
      </c>
      <c r="J15">
        <f>IF(AND(uczniowie3[[#This Row],[Imię kursanta]]=A14,uczniowie3[[#This Row],[Przedmiot]]=B14),J14+1,1)</f>
        <v>4</v>
      </c>
      <c r="K15" t="str">
        <f>IF(uczniowie3[[#This Row],[licznik]]&gt;=J16,CONCATENATE(MID(UPPER(uczniowie3[[#This Row],[Imię kursanta]]),1,3),MID(UPPER(uczniowie3[[#This Row],[Przedmiot]]),1,3),uczniowie3[[#This Row],[licznik]]),"BRAK")</f>
        <v>BRAK</v>
      </c>
      <c r="P15" t="s">
        <v>51</v>
      </c>
    </row>
    <row r="16" spans="1:16" x14ac:dyDescent="0.25">
      <c r="A16" t="s">
        <v>13</v>
      </c>
      <c r="B16" t="s">
        <v>9</v>
      </c>
      <c r="C16" s="1">
        <v>46045</v>
      </c>
      <c r="D16" s="2">
        <v>0.46875</v>
      </c>
      <c r="E16" s="2">
        <v>0.53125</v>
      </c>
      <c r="F16">
        <v>50</v>
      </c>
      <c r="G16">
        <f>uczniowie3[[#This Row],[Godzina zakończenia]]-uczniowie3[[#This Row],[Godzina rozpoczęcia]]</f>
        <v>6.25E-2</v>
      </c>
      <c r="H16" s="3">
        <f>uczniowie3[[#This Row],[czas]]*24</f>
        <v>1.5</v>
      </c>
      <c r="I16">
        <f>uczniowie3[[#This Row],[Stawka za godzinę]]*uczniowie3[[#This Row],[cas trwania w h]]</f>
        <v>75</v>
      </c>
      <c r="J16">
        <f>IF(AND(uczniowie3[[#This Row],[Imię kursanta]]=A15,uczniowie3[[#This Row],[Przedmiot]]=B15),J15+1,1)</f>
        <v>5</v>
      </c>
      <c r="K16" t="str">
        <f>IF(uczniowie3[[#This Row],[licznik]]&gt;=J17,CONCATENATE(MID(UPPER(uczniowie3[[#This Row],[Imię kursanta]]),1,3),MID(UPPER(uczniowie3[[#This Row],[Przedmiot]]),1,3),uczniowie3[[#This Row],[licznik]]),"BRAK")</f>
        <v>BRAK</v>
      </c>
      <c r="P16" t="s">
        <v>52</v>
      </c>
    </row>
    <row r="17" spans="1:16" x14ac:dyDescent="0.25">
      <c r="A17" t="s">
        <v>13</v>
      </c>
      <c r="B17" t="s">
        <v>9</v>
      </c>
      <c r="C17" s="1">
        <v>46080</v>
      </c>
      <c r="D17" s="2">
        <v>0.59375</v>
      </c>
      <c r="E17" s="2">
        <v>0.65625</v>
      </c>
      <c r="F17">
        <v>50</v>
      </c>
      <c r="G17">
        <f>uczniowie3[[#This Row],[Godzina zakończenia]]-uczniowie3[[#This Row],[Godzina rozpoczęcia]]</f>
        <v>6.25E-2</v>
      </c>
      <c r="H17" s="3">
        <f>uczniowie3[[#This Row],[czas]]*24</f>
        <v>1.5</v>
      </c>
      <c r="I17">
        <f>uczniowie3[[#This Row],[Stawka za godzinę]]*uczniowie3[[#This Row],[cas trwania w h]]</f>
        <v>75</v>
      </c>
      <c r="J17">
        <f>IF(AND(uczniowie3[[#This Row],[Imię kursanta]]=A16,uczniowie3[[#This Row],[Przedmiot]]=B16),J16+1,1)</f>
        <v>6</v>
      </c>
      <c r="K17" t="str">
        <f>IF(uczniowie3[[#This Row],[licznik]]&gt;=J18,CONCATENATE(MID(UPPER(uczniowie3[[#This Row],[Imię kursanta]]),1,3),MID(UPPER(uczniowie3[[#This Row],[Przedmiot]]),1,3),uczniowie3[[#This Row],[licznik]]),"BRAK")</f>
        <v>AGNMAT6</v>
      </c>
      <c r="P17" t="s">
        <v>53</v>
      </c>
    </row>
    <row r="18" spans="1:16" x14ac:dyDescent="0.25">
      <c r="A18" t="s">
        <v>21</v>
      </c>
      <c r="B18" t="s">
        <v>7</v>
      </c>
      <c r="C18" s="1">
        <v>45980</v>
      </c>
      <c r="D18" s="2">
        <v>0.46875</v>
      </c>
      <c r="E18" s="2">
        <v>0.51041666666666663</v>
      </c>
      <c r="F18">
        <v>60</v>
      </c>
      <c r="G18">
        <f>uczniowie3[[#This Row],[Godzina zakończenia]]-uczniowie3[[#This Row],[Godzina rozpoczęcia]]</f>
        <v>4.166666666666663E-2</v>
      </c>
      <c r="H18" s="3">
        <f>uczniowie3[[#This Row],[czas]]*24</f>
        <v>0.99999999999999911</v>
      </c>
      <c r="I18">
        <f>uczniowie3[[#This Row],[Stawka za godzinę]]*uczniowie3[[#This Row],[cas trwania w h]]</f>
        <v>59.999999999999943</v>
      </c>
      <c r="J18">
        <f>IF(AND(uczniowie3[[#This Row],[Imię kursanta]]=A17,uczniowie3[[#This Row],[Przedmiot]]=B17),J17+1,1)</f>
        <v>1</v>
      </c>
      <c r="K18" t="str">
        <f>IF(uczniowie3[[#This Row],[licznik]]&gt;=J19,CONCATENATE(MID(UPPER(uczniowie3[[#This Row],[Imię kursanta]]),1,3),MID(UPPER(uczniowie3[[#This Row],[Przedmiot]]),1,3),uczniowie3[[#This Row],[licznik]]),"BRAK")</f>
        <v>ANDINF1</v>
      </c>
      <c r="P18" t="s">
        <v>54</v>
      </c>
    </row>
    <row r="19" spans="1:16" x14ac:dyDescent="0.25">
      <c r="A19" t="s">
        <v>24</v>
      </c>
      <c r="B19" t="s">
        <v>7</v>
      </c>
      <c r="C19" s="1">
        <v>46001</v>
      </c>
      <c r="D19" s="2">
        <v>0.4375</v>
      </c>
      <c r="E19" s="2">
        <v>0.5</v>
      </c>
      <c r="F19">
        <v>60</v>
      </c>
      <c r="G19">
        <f>uczniowie3[[#This Row],[Godzina zakończenia]]-uczniowie3[[#This Row],[Godzina rozpoczęcia]]</f>
        <v>6.25E-2</v>
      </c>
      <c r="H19" s="3">
        <f>uczniowie3[[#This Row],[czas]]*24</f>
        <v>1.5</v>
      </c>
      <c r="I19">
        <f>uczniowie3[[#This Row],[Stawka za godzinę]]*uczniowie3[[#This Row],[cas trwania w h]]</f>
        <v>90</v>
      </c>
      <c r="J19">
        <f>IF(AND(uczniowie3[[#This Row],[Imię kursanta]]=A18,uczniowie3[[#This Row],[Przedmiot]]=B18),J18+1,1)</f>
        <v>1</v>
      </c>
      <c r="K19" t="str">
        <f>IF(uczniowie3[[#This Row],[licznik]]&gt;=J20,CONCATENATE(MID(UPPER(uczniowie3[[#This Row],[Imię kursanta]]),1,3),MID(UPPER(uczniowie3[[#This Row],[Przedmiot]]),1,3),uczniowie3[[#This Row],[licznik]]),"BRAK")</f>
        <v>BRAK</v>
      </c>
      <c r="P19" t="s">
        <v>55</v>
      </c>
    </row>
    <row r="20" spans="1:16" x14ac:dyDescent="0.25">
      <c r="A20" t="s">
        <v>24</v>
      </c>
      <c r="B20" t="s">
        <v>7</v>
      </c>
      <c r="C20" s="1">
        <v>46007</v>
      </c>
      <c r="D20" s="2">
        <v>0.375</v>
      </c>
      <c r="E20" s="2">
        <v>0.41666666666666669</v>
      </c>
      <c r="F20">
        <v>60</v>
      </c>
      <c r="G20">
        <f>uczniowie3[[#This Row],[Godzina zakończenia]]-uczniowie3[[#This Row],[Godzina rozpoczęcia]]</f>
        <v>4.1666666666666685E-2</v>
      </c>
      <c r="H20" s="3">
        <f>uczniowie3[[#This Row],[czas]]*24</f>
        <v>1.0000000000000004</v>
      </c>
      <c r="I20">
        <f>uczniowie3[[#This Row],[Stawka za godzinę]]*uczniowie3[[#This Row],[cas trwania w h]]</f>
        <v>60.000000000000028</v>
      </c>
      <c r="J20">
        <f>IF(AND(uczniowie3[[#This Row],[Imię kursanta]]=A19,uczniowie3[[#This Row],[Przedmiot]]=B19),J19+1,1)</f>
        <v>2</v>
      </c>
      <c r="K20" t="str">
        <f>IF(uczniowie3[[#This Row],[licznik]]&gt;=J21,CONCATENATE(MID(UPPER(uczniowie3[[#This Row],[Imię kursanta]]),1,3),MID(UPPER(uczniowie3[[#This Row],[Przedmiot]]),1,3),uczniowie3[[#This Row],[licznik]]),"BRAK")</f>
        <v>BRAK</v>
      </c>
      <c r="P20" t="s">
        <v>56</v>
      </c>
    </row>
    <row r="21" spans="1:16" x14ac:dyDescent="0.25">
      <c r="A21" t="s">
        <v>24</v>
      </c>
      <c r="B21" t="s">
        <v>7</v>
      </c>
      <c r="C21" s="1">
        <v>46027</v>
      </c>
      <c r="D21" s="2">
        <v>0.57291666666666663</v>
      </c>
      <c r="E21" s="2">
        <v>0.61458333333333337</v>
      </c>
      <c r="F21">
        <v>60</v>
      </c>
      <c r="G21">
        <f>uczniowie3[[#This Row],[Godzina zakończenia]]-uczniowie3[[#This Row],[Godzina rozpoczęcia]]</f>
        <v>4.1666666666666741E-2</v>
      </c>
      <c r="H21" s="3">
        <f>uczniowie3[[#This Row],[czas]]*24</f>
        <v>1.0000000000000018</v>
      </c>
      <c r="I21">
        <f>uczniowie3[[#This Row],[Stawka za godzinę]]*uczniowie3[[#This Row],[cas trwania w h]]</f>
        <v>60.000000000000107</v>
      </c>
      <c r="J21">
        <f>IF(AND(uczniowie3[[#This Row],[Imię kursanta]]=A20,uczniowie3[[#This Row],[Przedmiot]]=B20),J20+1,1)</f>
        <v>3</v>
      </c>
      <c r="K21" t="str">
        <f>IF(uczniowie3[[#This Row],[licznik]]&gt;=J22,CONCATENATE(MID(UPPER(uczniowie3[[#This Row],[Imię kursanta]]),1,3),MID(UPPER(uczniowie3[[#This Row],[Przedmiot]]),1,3),uczniowie3[[#This Row],[licznik]]),"BRAK")</f>
        <v>BRAK</v>
      </c>
      <c r="P21" t="s">
        <v>57</v>
      </c>
    </row>
    <row r="22" spans="1:16" x14ac:dyDescent="0.25">
      <c r="A22" t="s">
        <v>24</v>
      </c>
      <c r="B22" t="s">
        <v>7</v>
      </c>
      <c r="C22" s="1">
        <v>46029</v>
      </c>
      <c r="D22" s="2">
        <v>0.46875</v>
      </c>
      <c r="E22" s="2">
        <v>0.54166666666666663</v>
      </c>
      <c r="F22">
        <v>60</v>
      </c>
      <c r="G22">
        <f>uczniowie3[[#This Row],[Godzina zakończenia]]-uczniowie3[[#This Row],[Godzina rozpoczęcia]]</f>
        <v>7.291666666666663E-2</v>
      </c>
      <c r="H22" s="3">
        <f>uczniowie3[[#This Row],[czas]]*24</f>
        <v>1.7499999999999991</v>
      </c>
      <c r="I22">
        <f>uczniowie3[[#This Row],[Stawka za godzinę]]*uczniowie3[[#This Row],[cas trwania w h]]</f>
        <v>104.99999999999994</v>
      </c>
      <c r="J22">
        <f>IF(AND(uczniowie3[[#This Row],[Imię kursanta]]=A21,uczniowie3[[#This Row],[Przedmiot]]=B21),J21+1,1)</f>
        <v>4</v>
      </c>
      <c r="K22" t="str">
        <f>IF(uczniowie3[[#This Row],[licznik]]&gt;=J23,CONCATENATE(MID(UPPER(uczniowie3[[#This Row],[Imię kursanta]]),1,3),MID(UPPER(uczniowie3[[#This Row],[Przedmiot]]),1,3),uczniowie3[[#This Row],[licznik]]),"BRAK")</f>
        <v>BRAK</v>
      </c>
      <c r="P22" t="s">
        <v>58</v>
      </c>
    </row>
    <row r="23" spans="1:16" x14ac:dyDescent="0.25">
      <c r="A23" t="s">
        <v>24</v>
      </c>
      <c r="B23" t="s">
        <v>7</v>
      </c>
      <c r="C23" s="1">
        <v>46034</v>
      </c>
      <c r="D23" s="2">
        <v>0.44791666666666669</v>
      </c>
      <c r="E23" s="2">
        <v>0.5</v>
      </c>
      <c r="F23">
        <v>60</v>
      </c>
      <c r="G23">
        <f>uczniowie3[[#This Row],[Godzina zakończenia]]-uczniowie3[[#This Row],[Godzina rozpoczęcia]]</f>
        <v>5.2083333333333315E-2</v>
      </c>
      <c r="H23" s="3">
        <f>uczniowie3[[#This Row],[czas]]*24</f>
        <v>1.2499999999999996</v>
      </c>
      <c r="I23">
        <f>uczniowie3[[#This Row],[Stawka za godzinę]]*uczniowie3[[#This Row],[cas trwania w h]]</f>
        <v>74.999999999999972</v>
      </c>
      <c r="J23">
        <f>IF(AND(uczniowie3[[#This Row],[Imię kursanta]]=A22,uczniowie3[[#This Row],[Przedmiot]]=B22),J22+1,1)</f>
        <v>5</v>
      </c>
      <c r="K23" t="str">
        <f>IF(uczniowie3[[#This Row],[licznik]]&gt;=J24,CONCATENATE(MID(UPPER(uczniowie3[[#This Row],[Imię kursanta]]),1,3),MID(UPPER(uczniowie3[[#This Row],[Przedmiot]]),1,3),uczniowie3[[#This Row],[licznik]]),"BRAK")</f>
        <v>BRAK</v>
      </c>
      <c r="P23" t="s">
        <v>59</v>
      </c>
    </row>
    <row r="24" spans="1:16" x14ac:dyDescent="0.25">
      <c r="A24" t="s">
        <v>24</v>
      </c>
      <c r="B24" t="s">
        <v>7</v>
      </c>
      <c r="C24" s="1">
        <v>46034</v>
      </c>
      <c r="D24" s="2">
        <v>0.5</v>
      </c>
      <c r="E24" s="2">
        <v>0.54166666666666663</v>
      </c>
      <c r="F24">
        <v>60</v>
      </c>
      <c r="G24">
        <f>uczniowie3[[#This Row],[Godzina zakończenia]]-uczniowie3[[#This Row],[Godzina rozpoczęcia]]</f>
        <v>4.166666666666663E-2</v>
      </c>
      <c r="H24" s="3">
        <f>uczniowie3[[#This Row],[czas]]*24</f>
        <v>0.99999999999999911</v>
      </c>
      <c r="I24">
        <f>uczniowie3[[#This Row],[Stawka za godzinę]]*uczniowie3[[#This Row],[cas trwania w h]]</f>
        <v>59.999999999999943</v>
      </c>
      <c r="J24">
        <f>IF(AND(uczniowie3[[#This Row],[Imię kursanta]]=A23,uczniowie3[[#This Row],[Przedmiot]]=B23),J23+1,1)</f>
        <v>6</v>
      </c>
      <c r="K24" t="str">
        <f>IF(uczniowie3[[#This Row],[licznik]]&gt;=J25,CONCATENATE(MID(UPPER(uczniowie3[[#This Row],[Imię kursanta]]),1,3),MID(UPPER(uczniowie3[[#This Row],[Przedmiot]]),1,3),uczniowie3[[#This Row],[licznik]]),"BRAK")</f>
        <v>BRAK</v>
      </c>
    </row>
    <row r="25" spans="1:16" x14ac:dyDescent="0.25">
      <c r="A25" t="s">
        <v>24</v>
      </c>
      <c r="B25" t="s">
        <v>7</v>
      </c>
      <c r="C25" s="1">
        <v>46041</v>
      </c>
      <c r="D25" s="2">
        <v>0.45833333333333331</v>
      </c>
      <c r="E25" s="2">
        <v>0.52083333333333337</v>
      </c>
      <c r="F25">
        <v>60</v>
      </c>
      <c r="G25">
        <f>uczniowie3[[#This Row],[Godzina zakończenia]]-uczniowie3[[#This Row],[Godzina rozpoczęcia]]</f>
        <v>6.2500000000000056E-2</v>
      </c>
      <c r="H25" s="3">
        <f>uczniowie3[[#This Row],[czas]]*24</f>
        <v>1.5000000000000013</v>
      </c>
      <c r="I25">
        <f>uczniowie3[[#This Row],[Stawka za godzinę]]*uczniowie3[[#This Row],[cas trwania w h]]</f>
        <v>90.000000000000085</v>
      </c>
      <c r="J25">
        <f>IF(AND(uczniowie3[[#This Row],[Imię kursanta]]=A24,uczniowie3[[#This Row],[Przedmiot]]=B24),J24+1,1)</f>
        <v>7</v>
      </c>
      <c r="K25" t="str">
        <f>IF(uczniowie3[[#This Row],[licznik]]&gt;=J26,CONCATENATE(MID(UPPER(uczniowie3[[#This Row],[Imię kursanta]]),1,3),MID(UPPER(uczniowie3[[#This Row],[Przedmiot]]),1,3),uczniowie3[[#This Row],[licznik]]),"BRAK")</f>
        <v>BRAK</v>
      </c>
    </row>
    <row r="26" spans="1:16" x14ac:dyDescent="0.25">
      <c r="A26" t="s">
        <v>24</v>
      </c>
      <c r="B26" t="s">
        <v>7</v>
      </c>
      <c r="C26" s="1">
        <v>46044</v>
      </c>
      <c r="D26" s="2">
        <v>0.375</v>
      </c>
      <c r="E26" s="2">
        <v>0.42708333333333331</v>
      </c>
      <c r="F26">
        <v>60</v>
      </c>
      <c r="G26">
        <f>uczniowie3[[#This Row],[Godzina zakończenia]]-uczniowie3[[#This Row],[Godzina rozpoczęcia]]</f>
        <v>5.2083333333333315E-2</v>
      </c>
      <c r="H26" s="3">
        <f>uczniowie3[[#This Row],[czas]]*24</f>
        <v>1.2499999999999996</v>
      </c>
      <c r="I26">
        <f>uczniowie3[[#This Row],[Stawka za godzinę]]*uczniowie3[[#This Row],[cas trwania w h]]</f>
        <v>74.999999999999972</v>
      </c>
      <c r="J26">
        <f>IF(AND(uczniowie3[[#This Row],[Imię kursanta]]=A25,uczniowie3[[#This Row],[Przedmiot]]=B25),J25+1,1)</f>
        <v>8</v>
      </c>
      <c r="K26" t="str">
        <f>IF(uczniowie3[[#This Row],[licznik]]&gt;=J27,CONCATENATE(MID(UPPER(uczniowie3[[#This Row],[Imię kursanta]]),1,3),MID(UPPER(uczniowie3[[#This Row],[Przedmiot]]),1,3),uczniowie3[[#This Row],[licznik]]),"BRAK")</f>
        <v>BRAK</v>
      </c>
    </row>
    <row r="27" spans="1:16" x14ac:dyDescent="0.25">
      <c r="A27" t="s">
        <v>24</v>
      </c>
      <c r="B27" t="s">
        <v>7</v>
      </c>
      <c r="C27" s="1">
        <v>46064</v>
      </c>
      <c r="D27" s="2">
        <v>0.44791666666666669</v>
      </c>
      <c r="E27" s="2">
        <v>0.5</v>
      </c>
      <c r="F27">
        <v>60</v>
      </c>
      <c r="G27">
        <f>uczniowie3[[#This Row],[Godzina zakończenia]]-uczniowie3[[#This Row],[Godzina rozpoczęcia]]</f>
        <v>5.2083333333333315E-2</v>
      </c>
      <c r="H27" s="3">
        <f>uczniowie3[[#This Row],[czas]]*24</f>
        <v>1.2499999999999996</v>
      </c>
      <c r="I27">
        <f>uczniowie3[[#This Row],[Stawka za godzinę]]*uczniowie3[[#This Row],[cas trwania w h]]</f>
        <v>74.999999999999972</v>
      </c>
      <c r="J27">
        <f>IF(AND(uczniowie3[[#This Row],[Imię kursanta]]=A26,uczniowie3[[#This Row],[Przedmiot]]=B26),J26+1,1)</f>
        <v>9</v>
      </c>
      <c r="K27" t="str">
        <f>IF(uczniowie3[[#This Row],[licznik]]&gt;=J28,CONCATENATE(MID(UPPER(uczniowie3[[#This Row],[Imię kursanta]]),1,3),MID(UPPER(uczniowie3[[#This Row],[Przedmiot]]),1,3),uczniowie3[[#This Row],[licznik]]),"BRAK")</f>
        <v>BRAK</v>
      </c>
    </row>
    <row r="28" spans="1:16" x14ac:dyDescent="0.25">
      <c r="A28" t="s">
        <v>24</v>
      </c>
      <c r="B28" t="s">
        <v>7</v>
      </c>
      <c r="C28" s="1">
        <v>46071</v>
      </c>
      <c r="D28" s="2">
        <v>0.58333333333333337</v>
      </c>
      <c r="E28" s="2">
        <v>0.64583333333333337</v>
      </c>
      <c r="F28">
        <v>60</v>
      </c>
      <c r="G28">
        <f>uczniowie3[[#This Row],[Godzina zakończenia]]-uczniowie3[[#This Row],[Godzina rozpoczęcia]]</f>
        <v>6.25E-2</v>
      </c>
      <c r="H28" s="3">
        <f>uczniowie3[[#This Row],[czas]]*24</f>
        <v>1.5</v>
      </c>
      <c r="I28">
        <f>uczniowie3[[#This Row],[Stawka za godzinę]]*uczniowie3[[#This Row],[cas trwania w h]]</f>
        <v>90</v>
      </c>
      <c r="J28">
        <f>IF(AND(uczniowie3[[#This Row],[Imię kursanta]]=A27,uczniowie3[[#This Row],[Przedmiot]]=B27),J27+1,1)</f>
        <v>10</v>
      </c>
      <c r="K28" t="str">
        <f>IF(uczniowie3[[#This Row],[licznik]]&gt;=J29,CONCATENATE(MID(UPPER(uczniowie3[[#This Row],[Imię kursanta]]),1,3),MID(UPPER(uczniowie3[[#This Row],[Przedmiot]]),1,3),uczniowie3[[#This Row],[licznik]]),"BRAK")</f>
        <v>ANNINF10</v>
      </c>
    </row>
    <row r="29" spans="1:16" x14ac:dyDescent="0.25">
      <c r="A29" t="s">
        <v>6</v>
      </c>
      <c r="B29" t="s">
        <v>7</v>
      </c>
      <c r="C29" s="1">
        <v>45931</v>
      </c>
      <c r="D29" s="2">
        <v>0.375</v>
      </c>
      <c r="E29" s="2">
        <v>0.41666666666666669</v>
      </c>
      <c r="F29">
        <v>60</v>
      </c>
      <c r="G29">
        <f>uczniowie3[[#This Row],[Godzina zakończenia]]-uczniowie3[[#This Row],[Godzina rozpoczęcia]]</f>
        <v>4.1666666666666685E-2</v>
      </c>
      <c r="H29" s="3">
        <f>uczniowie3[[#This Row],[czas]]*24</f>
        <v>1.0000000000000004</v>
      </c>
      <c r="I29">
        <f>uczniowie3[[#This Row],[Stawka za godzinę]]*uczniowie3[[#This Row],[cas trwania w h]]</f>
        <v>60.000000000000028</v>
      </c>
      <c r="J29">
        <f>IF(AND(uczniowie3[[#This Row],[Imię kursanta]]=A28,uczniowie3[[#This Row],[Przedmiot]]=B28),J28+1,1)</f>
        <v>1</v>
      </c>
      <c r="K29" t="str">
        <f>IF(uczniowie3[[#This Row],[licznik]]&gt;=J30,CONCATENATE(MID(UPPER(uczniowie3[[#This Row],[Imię kursanta]]),1,3),MID(UPPER(uczniowie3[[#This Row],[Przedmiot]]),1,3),uczniowie3[[#This Row],[licznik]]),"BRAK")</f>
        <v>BRAK</v>
      </c>
    </row>
    <row r="30" spans="1:16" x14ac:dyDescent="0.25">
      <c r="A30" t="s">
        <v>6</v>
      </c>
      <c r="B30" t="s">
        <v>7</v>
      </c>
      <c r="C30" s="1">
        <v>45940</v>
      </c>
      <c r="D30" s="2">
        <v>0.4375</v>
      </c>
      <c r="E30" s="2">
        <v>0.5</v>
      </c>
      <c r="F30">
        <v>60</v>
      </c>
      <c r="G30">
        <f>uczniowie3[[#This Row],[Godzina zakończenia]]-uczniowie3[[#This Row],[Godzina rozpoczęcia]]</f>
        <v>6.25E-2</v>
      </c>
      <c r="H30" s="3">
        <f>uczniowie3[[#This Row],[czas]]*24</f>
        <v>1.5</v>
      </c>
      <c r="I30">
        <f>uczniowie3[[#This Row],[Stawka za godzinę]]*uczniowie3[[#This Row],[cas trwania w h]]</f>
        <v>90</v>
      </c>
      <c r="J30">
        <f>IF(AND(uczniowie3[[#This Row],[Imię kursanta]]=A29,uczniowie3[[#This Row],[Przedmiot]]=B29),J29+1,1)</f>
        <v>2</v>
      </c>
      <c r="K30" t="str">
        <f>IF(uczniowie3[[#This Row],[licznik]]&gt;=J31,CONCATENATE(MID(UPPER(uczniowie3[[#This Row],[Imię kursanta]]),1,3),MID(UPPER(uczniowie3[[#This Row],[Przedmiot]]),1,3),uczniowie3[[#This Row],[licznik]]),"BRAK")</f>
        <v>BRAK</v>
      </c>
    </row>
    <row r="31" spans="1:16" x14ac:dyDescent="0.25">
      <c r="A31" t="s">
        <v>6</v>
      </c>
      <c r="B31" t="s">
        <v>7</v>
      </c>
      <c r="C31" s="1">
        <v>45940</v>
      </c>
      <c r="D31" s="2">
        <v>0.59375</v>
      </c>
      <c r="E31" s="2">
        <v>0.65625</v>
      </c>
      <c r="F31">
        <v>60</v>
      </c>
      <c r="G31">
        <f>uczniowie3[[#This Row],[Godzina zakończenia]]-uczniowie3[[#This Row],[Godzina rozpoczęcia]]</f>
        <v>6.25E-2</v>
      </c>
      <c r="H31" s="3">
        <f>uczniowie3[[#This Row],[czas]]*24</f>
        <v>1.5</v>
      </c>
      <c r="I31">
        <f>uczniowie3[[#This Row],[Stawka za godzinę]]*uczniowie3[[#This Row],[cas trwania w h]]</f>
        <v>90</v>
      </c>
      <c r="J31">
        <f>IF(AND(uczniowie3[[#This Row],[Imię kursanta]]=A30,uczniowie3[[#This Row],[Przedmiot]]=B30),J30+1,1)</f>
        <v>3</v>
      </c>
      <c r="K31" t="str">
        <f>IF(uczniowie3[[#This Row],[licznik]]&gt;=J32,CONCATENATE(MID(UPPER(uczniowie3[[#This Row],[Imię kursanta]]),1,3),MID(UPPER(uczniowie3[[#This Row],[Przedmiot]]),1,3),uczniowie3[[#This Row],[licznik]]),"BRAK")</f>
        <v>BRAK</v>
      </c>
    </row>
    <row r="32" spans="1:16" x14ac:dyDescent="0.25">
      <c r="A32" t="s">
        <v>6</v>
      </c>
      <c r="B32" t="s">
        <v>7</v>
      </c>
      <c r="C32" s="1">
        <v>45954</v>
      </c>
      <c r="D32" s="2">
        <v>0.375</v>
      </c>
      <c r="E32" s="2">
        <v>0.41666666666666669</v>
      </c>
      <c r="F32">
        <v>60</v>
      </c>
      <c r="G32">
        <f>uczniowie3[[#This Row],[Godzina zakończenia]]-uczniowie3[[#This Row],[Godzina rozpoczęcia]]</f>
        <v>4.1666666666666685E-2</v>
      </c>
      <c r="H32" s="3">
        <f>uczniowie3[[#This Row],[czas]]*24</f>
        <v>1.0000000000000004</v>
      </c>
      <c r="I32">
        <f>uczniowie3[[#This Row],[Stawka za godzinę]]*uczniowie3[[#This Row],[cas trwania w h]]</f>
        <v>60.000000000000028</v>
      </c>
      <c r="J32">
        <f>IF(AND(uczniowie3[[#This Row],[Imię kursanta]]=A31,uczniowie3[[#This Row],[Przedmiot]]=B31),J31+1,1)</f>
        <v>4</v>
      </c>
      <c r="K32" t="str">
        <f>IF(uczniowie3[[#This Row],[licznik]]&gt;=J33,CONCATENATE(MID(UPPER(uczniowie3[[#This Row],[Imię kursanta]]),1,3),MID(UPPER(uczniowie3[[#This Row],[Przedmiot]]),1,3),uczniowie3[[#This Row],[licznik]]),"BRAK")</f>
        <v>BRAK</v>
      </c>
    </row>
    <row r="33" spans="1:11" x14ac:dyDescent="0.25">
      <c r="A33" t="s">
        <v>6</v>
      </c>
      <c r="B33" t="s">
        <v>7</v>
      </c>
      <c r="C33" s="1">
        <v>45961</v>
      </c>
      <c r="D33" s="2">
        <v>0.60416666666666663</v>
      </c>
      <c r="E33" s="2">
        <v>0.67708333333333337</v>
      </c>
      <c r="F33">
        <v>60</v>
      </c>
      <c r="G33">
        <f>uczniowie3[[#This Row],[Godzina zakończenia]]-uczniowie3[[#This Row],[Godzina rozpoczęcia]]</f>
        <v>7.2916666666666741E-2</v>
      </c>
      <c r="H33" s="3">
        <f>uczniowie3[[#This Row],[czas]]*24</f>
        <v>1.7500000000000018</v>
      </c>
      <c r="I33">
        <f>uczniowie3[[#This Row],[Stawka za godzinę]]*uczniowie3[[#This Row],[cas trwania w h]]</f>
        <v>105.00000000000011</v>
      </c>
      <c r="J33">
        <f>IF(AND(uczniowie3[[#This Row],[Imię kursanta]]=A32,uczniowie3[[#This Row],[Przedmiot]]=B32),J32+1,1)</f>
        <v>5</v>
      </c>
      <c r="K33" t="str">
        <f>IF(uczniowie3[[#This Row],[licznik]]&gt;=J34,CONCATENATE(MID(UPPER(uczniowie3[[#This Row],[Imię kursanta]]),1,3),MID(UPPER(uczniowie3[[#This Row],[Przedmiot]]),1,3),uczniowie3[[#This Row],[licznik]]),"BRAK")</f>
        <v>BRAK</v>
      </c>
    </row>
    <row r="34" spans="1:11" x14ac:dyDescent="0.25">
      <c r="A34" t="s">
        <v>6</v>
      </c>
      <c r="B34" t="s">
        <v>7</v>
      </c>
      <c r="C34" s="1">
        <v>45967</v>
      </c>
      <c r="D34" s="2">
        <v>0.375</v>
      </c>
      <c r="E34" s="2">
        <v>0.4375</v>
      </c>
      <c r="F34">
        <v>60</v>
      </c>
      <c r="G34">
        <f>uczniowie3[[#This Row],[Godzina zakończenia]]-uczniowie3[[#This Row],[Godzina rozpoczęcia]]</f>
        <v>6.25E-2</v>
      </c>
      <c r="H34" s="3">
        <f>uczniowie3[[#This Row],[czas]]*24</f>
        <v>1.5</v>
      </c>
      <c r="I34">
        <f>uczniowie3[[#This Row],[Stawka za godzinę]]*uczniowie3[[#This Row],[cas trwania w h]]</f>
        <v>90</v>
      </c>
      <c r="J34">
        <f>IF(AND(uczniowie3[[#This Row],[Imię kursanta]]=A33,uczniowie3[[#This Row],[Przedmiot]]=B33),J33+1,1)</f>
        <v>6</v>
      </c>
      <c r="K34" t="str">
        <f>IF(uczniowie3[[#This Row],[licznik]]&gt;=J35,CONCATENATE(MID(UPPER(uczniowie3[[#This Row],[Imię kursanta]]),1,3),MID(UPPER(uczniowie3[[#This Row],[Przedmiot]]),1,3),uczniowie3[[#This Row],[licznik]]),"BRAK")</f>
        <v>BRAK</v>
      </c>
    </row>
    <row r="35" spans="1:11" x14ac:dyDescent="0.25">
      <c r="A35" t="s">
        <v>6</v>
      </c>
      <c r="B35" t="s">
        <v>7</v>
      </c>
      <c r="C35" s="1">
        <v>45973</v>
      </c>
      <c r="D35" s="2">
        <v>0.53125</v>
      </c>
      <c r="E35" s="2">
        <v>0.57291666666666663</v>
      </c>
      <c r="F35">
        <v>60</v>
      </c>
      <c r="G35">
        <f>uczniowie3[[#This Row],[Godzina zakończenia]]-uczniowie3[[#This Row],[Godzina rozpoczęcia]]</f>
        <v>4.166666666666663E-2</v>
      </c>
      <c r="H35" s="3">
        <f>uczniowie3[[#This Row],[czas]]*24</f>
        <v>0.99999999999999911</v>
      </c>
      <c r="I35">
        <f>uczniowie3[[#This Row],[Stawka za godzinę]]*uczniowie3[[#This Row],[cas trwania w h]]</f>
        <v>59.999999999999943</v>
      </c>
      <c r="J35">
        <f>IF(AND(uczniowie3[[#This Row],[Imię kursanta]]=A34,uczniowie3[[#This Row],[Przedmiot]]=B34),J34+1,1)</f>
        <v>7</v>
      </c>
      <c r="K35" t="str">
        <f>IF(uczniowie3[[#This Row],[licznik]]&gt;=J36,CONCATENATE(MID(UPPER(uczniowie3[[#This Row],[Imię kursanta]]),1,3),MID(UPPER(uczniowie3[[#This Row],[Przedmiot]]),1,3),uczniowie3[[#This Row],[licznik]]),"BRAK")</f>
        <v>BRAK</v>
      </c>
    </row>
    <row r="36" spans="1:11" x14ac:dyDescent="0.25">
      <c r="A36" t="s">
        <v>6</v>
      </c>
      <c r="B36" t="s">
        <v>7</v>
      </c>
      <c r="C36" s="1">
        <v>45978</v>
      </c>
      <c r="D36" s="2">
        <v>0.47916666666666669</v>
      </c>
      <c r="E36" s="2">
        <v>0.55208333333333337</v>
      </c>
      <c r="F36">
        <v>60</v>
      </c>
      <c r="G36">
        <f>uczniowie3[[#This Row],[Godzina zakończenia]]-uczniowie3[[#This Row],[Godzina rozpoczęcia]]</f>
        <v>7.2916666666666685E-2</v>
      </c>
      <c r="H36" s="3">
        <f>uczniowie3[[#This Row],[czas]]*24</f>
        <v>1.7500000000000004</v>
      </c>
      <c r="I36">
        <f>uczniowie3[[#This Row],[Stawka za godzinę]]*uczniowie3[[#This Row],[cas trwania w h]]</f>
        <v>105.00000000000003</v>
      </c>
      <c r="J36">
        <f>IF(AND(uczniowie3[[#This Row],[Imię kursanta]]=A35,uczniowie3[[#This Row],[Przedmiot]]=B35),J35+1,1)</f>
        <v>8</v>
      </c>
      <c r="K36" t="str">
        <f>IF(uczniowie3[[#This Row],[licznik]]&gt;=J37,CONCATENATE(MID(UPPER(uczniowie3[[#This Row],[Imię kursanta]]),1,3),MID(UPPER(uczniowie3[[#This Row],[Przedmiot]]),1,3),uczniowie3[[#This Row],[licznik]]),"BRAK")</f>
        <v>BRAK</v>
      </c>
    </row>
    <row r="37" spans="1:11" x14ac:dyDescent="0.25">
      <c r="A37" t="s">
        <v>6</v>
      </c>
      <c r="B37" t="s">
        <v>7</v>
      </c>
      <c r="C37" s="1">
        <v>45978</v>
      </c>
      <c r="D37" s="2">
        <v>0.5625</v>
      </c>
      <c r="E37" s="2">
        <v>0.625</v>
      </c>
      <c r="F37">
        <v>60</v>
      </c>
      <c r="G37">
        <f>uczniowie3[[#This Row],[Godzina zakończenia]]-uczniowie3[[#This Row],[Godzina rozpoczęcia]]</f>
        <v>6.25E-2</v>
      </c>
      <c r="H37" s="3">
        <f>uczniowie3[[#This Row],[czas]]*24</f>
        <v>1.5</v>
      </c>
      <c r="I37">
        <f>uczniowie3[[#This Row],[Stawka za godzinę]]*uczniowie3[[#This Row],[cas trwania w h]]</f>
        <v>90</v>
      </c>
      <c r="J37">
        <f>IF(AND(uczniowie3[[#This Row],[Imię kursanta]]=A36,uczniowie3[[#This Row],[Przedmiot]]=B36),J36+1,1)</f>
        <v>9</v>
      </c>
      <c r="K37" t="str">
        <f>IF(uczniowie3[[#This Row],[licznik]]&gt;=J38,CONCATENATE(MID(UPPER(uczniowie3[[#This Row],[Imię kursanta]]),1,3),MID(UPPER(uczniowie3[[#This Row],[Przedmiot]]),1,3),uczniowie3[[#This Row],[licznik]]),"BRAK")</f>
        <v>BRAK</v>
      </c>
    </row>
    <row r="38" spans="1:11" x14ac:dyDescent="0.25">
      <c r="A38" t="s">
        <v>6</v>
      </c>
      <c r="B38" t="s">
        <v>7</v>
      </c>
      <c r="C38" s="1">
        <v>45987</v>
      </c>
      <c r="D38" s="2">
        <v>0.6875</v>
      </c>
      <c r="E38" s="2">
        <v>0.72916666666666663</v>
      </c>
      <c r="F38">
        <v>60</v>
      </c>
      <c r="G38">
        <f>uczniowie3[[#This Row],[Godzina zakończenia]]-uczniowie3[[#This Row],[Godzina rozpoczęcia]]</f>
        <v>4.166666666666663E-2</v>
      </c>
      <c r="H38" s="3">
        <f>uczniowie3[[#This Row],[czas]]*24</f>
        <v>0.99999999999999911</v>
      </c>
      <c r="I38">
        <f>uczniowie3[[#This Row],[Stawka za godzinę]]*uczniowie3[[#This Row],[cas trwania w h]]</f>
        <v>59.999999999999943</v>
      </c>
      <c r="J38">
        <f>IF(AND(uczniowie3[[#This Row],[Imię kursanta]]=A37,uczniowie3[[#This Row],[Przedmiot]]=B37),J37+1,1)</f>
        <v>10</v>
      </c>
      <c r="K38" t="str">
        <f>IF(uczniowie3[[#This Row],[licznik]]&gt;=J39,CONCATENATE(MID(UPPER(uczniowie3[[#This Row],[Imię kursanta]]),1,3),MID(UPPER(uczniowie3[[#This Row],[Przedmiot]]),1,3),uczniowie3[[#This Row],[licznik]]),"BRAK")</f>
        <v>BRAK</v>
      </c>
    </row>
    <row r="39" spans="1:11" x14ac:dyDescent="0.25">
      <c r="A39" t="s">
        <v>6</v>
      </c>
      <c r="B39" t="s">
        <v>7</v>
      </c>
      <c r="C39" s="1">
        <v>45993</v>
      </c>
      <c r="D39" s="2">
        <v>0.47916666666666669</v>
      </c>
      <c r="E39" s="2">
        <v>0.5625</v>
      </c>
      <c r="F39">
        <v>60</v>
      </c>
      <c r="G39">
        <f>uczniowie3[[#This Row],[Godzina zakończenia]]-uczniowie3[[#This Row],[Godzina rozpoczęcia]]</f>
        <v>8.3333333333333315E-2</v>
      </c>
      <c r="H39" s="3">
        <f>uczniowie3[[#This Row],[czas]]*24</f>
        <v>1.9999999999999996</v>
      </c>
      <c r="I39">
        <f>uczniowie3[[#This Row],[Stawka za godzinę]]*uczniowie3[[#This Row],[cas trwania w h]]</f>
        <v>119.99999999999997</v>
      </c>
      <c r="J39">
        <f>IF(AND(uczniowie3[[#This Row],[Imię kursanta]]=A38,uczniowie3[[#This Row],[Przedmiot]]=B38),J38+1,1)</f>
        <v>11</v>
      </c>
      <c r="K39" t="str">
        <f>IF(uczniowie3[[#This Row],[licznik]]&gt;=J40,CONCATENATE(MID(UPPER(uczniowie3[[#This Row],[Imię kursanta]]),1,3),MID(UPPER(uczniowie3[[#This Row],[Przedmiot]]),1,3),uczniowie3[[#This Row],[licznik]]),"BRAK")</f>
        <v>BRAK</v>
      </c>
    </row>
    <row r="40" spans="1:11" x14ac:dyDescent="0.25">
      <c r="A40" t="s">
        <v>6</v>
      </c>
      <c r="B40" t="s">
        <v>7</v>
      </c>
      <c r="C40" s="1">
        <v>46003</v>
      </c>
      <c r="D40" s="2">
        <v>0.47916666666666669</v>
      </c>
      <c r="E40" s="2">
        <v>0.55208333333333337</v>
      </c>
      <c r="F40">
        <v>60</v>
      </c>
      <c r="G40">
        <f>uczniowie3[[#This Row],[Godzina zakończenia]]-uczniowie3[[#This Row],[Godzina rozpoczęcia]]</f>
        <v>7.2916666666666685E-2</v>
      </c>
      <c r="H40" s="3">
        <f>uczniowie3[[#This Row],[czas]]*24</f>
        <v>1.7500000000000004</v>
      </c>
      <c r="I40">
        <f>uczniowie3[[#This Row],[Stawka za godzinę]]*uczniowie3[[#This Row],[cas trwania w h]]</f>
        <v>105.00000000000003</v>
      </c>
      <c r="J40">
        <f>IF(AND(uczniowie3[[#This Row],[Imię kursanta]]=A39,uczniowie3[[#This Row],[Przedmiot]]=B39),J39+1,1)</f>
        <v>12</v>
      </c>
      <c r="K40" t="str">
        <f>IF(uczniowie3[[#This Row],[licznik]]&gt;=J41,CONCATENATE(MID(UPPER(uczniowie3[[#This Row],[Imię kursanta]]),1,3),MID(UPPER(uczniowie3[[#This Row],[Przedmiot]]),1,3),uczniowie3[[#This Row],[licznik]]),"BRAK")</f>
        <v>BRAK</v>
      </c>
    </row>
    <row r="41" spans="1:11" x14ac:dyDescent="0.25">
      <c r="A41" t="s">
        <v>6</v>
      </c>
      <c r="B41" t="s">
        <v>7</v>
      </c>
      <c r="C41" s="1">
        <v>46027</v>
      </c>
      <c r="D41" s="2">
        <v>0.375</v>
      </c>
      <c r="E41" s="2">
        <v>0.44791666666666669</v>
      </c>
      <c r="F41">
        <v>60</v>
      </c>
      <c r="G41">
        <f>uczniowie3[[#This Row],[Godzina zakończenia]]-uczniowie3[[#This Row],[Godzina rozpoczęcia]]</f>
        <v>7.2916666666666685E-2</v>
      </c>
      <c r="H41" s="3">
        <f>uczniowie3[[#This Row],[czas]]*24</f>
        <v>1.7500000000000004</v>
      </c>
      <c r="I41">
        <f>uczniowie3[[#This Row],[Stawka za godzinę]]*uczniowie3[[#This Row],[cas trwania w h]]</f>
        <v>105.00000000000003</v>
      </c>
      <c r="J41">
        <f>IF(AND(uczniowie3[[#This Row],[Imię kursanta]]=A40,uczniowie3[[#This Row],[Przedmiot]]=B40),J40+1,1)</f>
        <v>13</v>
      </c>
      <c r="K41" t="str">
        <f>IF(uczniowie3[[#This Row],[licznik]]&gt;=J42,CONCATENATE(MID(UPPER(uczniowie3[[#This Row],[Imię kursanta]]),1,3),MID(UPPER(uczniowie3[[#This Row],[Przedmiot]]),1,3),uczniowie3[[#This Row],[licznik]]),"BRAK")</f>
        <v>BRAK</v>
      </c>
    </row>
    <row r="42" spans="1:11" x14ac:dyDescent="0.25">
      <c r="A42" t="s">
        <v>6</v>
      </c>
      <c r="B42" t="s">
        <v>7</v>
      </c>
      <c r="C42" s="1">
        <v>46035</v>
      </c>
      <c r="D42" s="2">
        <v>0.65625</v>
      </c>
      <c r="E42" s="2">
        <v>0.72916666666666663</v>
      </c>
      <c r="F42">
        <v>60</v>
      </c>
      <c r="G42">
        <f>uczniowie3[[#This Row],[Godzina zakończenia]]-uczniowie3[[#This Row],[Godzina rozpoczęcia]]</f>
        <v>7.291666666666663E-2</v>
      </c>
      <c r="H42" s="3">
        <f>uczniowie3[[#This Row],[czas]]*24</f>
        <v>1.7499999999999991</v>
      </c>
      <c r="I42">
        <f>uczniowie3[[#This Row],[Stawka za godzinę]]*uczniowie3[[#This Row],[cas trwania w h]]</f>
        <v>104.99999999999994</v>
      </c>
      <c r="J42">
        <f>IF(AND(uczniowie3[[#This Row],[Imię kursanta]]=A41,uczniowie3[[#This Row],[Przedmiot]]=B41),J41+1,1)</f>
        <v>14</v>
      </c>
      <c r="K42" t="str">
        <f>IF(uczniowie3[[#This Row],[licznik]]&gt;=J43,CONCATENATE(MID(UPPER(uczniowie3[[#This Row],[Imię kursanta]]),1,3),MID(UPPER(uczniowie3[[#This Row],[Przedmiot]]),1,3),uczniowie3[[#This Row],[licznik]]),"BRAK")</f>
        <v>BRAK</v>
      </c>
    </row>
    <row r="43" spans="1:11" x14ac:dyDescent="0.25">
      <c r="A43" t="s">
        <v>6</v>
      </c>
      <c r="B43" t="s">
        <v>7</v>
      </c>
      <c r="C43" s="1">
        <v>46037</v>
      </c>
      <c r="D43" s="2">
        <v>0.45833333333333331</v>
      </c>
      <c r="E43" s="2">
        <v>0.51041666666666663</v>
      </c>
      <c r="F43">
        <v>60</v>
      </c>
      <c r="G43">
        <f>uczniowie3[[#This Row],[Godzina zakończenia]]-uczniowie3[[#This Row],[Godzina rozpoczęcia]]</f>
        <v>5.2083333333333315E-2</v>
      </c>
      <c r="H43" s="3">
        <f>uczniowie3[[#This Row],[czas]]*24</f>
        <v>1.2499999999999996</v>
      </c>
      <c r="I43">
        <f>uczniowie3[[#This Row],[Stawka za godzinę]]*uczniowie3[[#This Row],[cas trwania w h]]</f>
        <v>74.999999999999972</v>
      </c>
      <c r="J43">
        <f>IF(AND(uczniowie3[[#This Row],[Imię kursanta]]=A42,uczniowie3[[#This Row],[Przedmiot]]=B42),J42+1,1)</f>
        <v>15</v>
      </c>
      <c r="K43" t="str">
        <f>IF(uczniowie3[[#This Row],[licznik]]&gt;=J44,CONCATENATE(MID(UPPER(uczniowie3[[#This Row],[Imię kursanta]]),1,3),MID(UPPER(uczniowie3[[#This Row],[Przedmiot]]),1,3),uczniowie3[[#This Row],[licznik]]),"BRAK")</f>
        <v>BRAK</v>
      </c>
    </row>
    <row r="44" spans="1:11" x14ac:dyDescent="0.25">
      <c r="A44" t="s">
        <v>6</v>
      </c>
      <c r="B44" t="s">
        <v>7</v>
      </c>
      <c r="C44" s="1">
        <v>46058</v>
      </c>
      <c r="D44" s="2">
        <v>0.57291666666666663</v>
      </c>
      <c r="E44" s="2">
        <v>0.63541666666666663</v>
      </c>
      <c r="F44">
        <v>60</v>
      </c>
      <c r="G44">
        <f>uczniowie3[[#This Row],[Godzina zakończenia]]-uczniowie3[[#This Row],[Godzina rozpoczęcia]]</f>
        <v>6.25E-2</v>
      </c>
      <c r="H44" s="3">
        <f>uczniowie3[[#This Row],[czas]]*24</f>
        <v>1.5</v>
      </c>
      <c r="I44">
        <f>uczniowie3[[#This Row],[Stawka za godzinę]]*uczniowie3[[#This Row],[cas trwania w h]]</f>
        <v>90</v>
      </c>
      <c r="J44">
        <f>IF(AND(uczniowie3[[#This Row],[Imię kursanta]]=A43,uczniowie3[[#This Row],[Przedmiot]]=B43),J43+1,1)</f>
        <v>16</v>
      </c>
      <c r="K44" t="str">
        <f>IF(uczniowie3[[#This Row],[licznik]]&gt;=J45,CONCATENATE(MID(UPPER(uczniowie3[[#This Row],[Imię kursanta]]),1,3),MID(UPPER(uczniowie3[[#This Row],[Przedmiot]]),1,3),uczniowie3[[#This Row],[licznik]]),"BRAK")</f>
        <v>BRAK</v>
      </c>
    </row>
    <row r="45" spans="1:11" x14ac:dyDescent="0.25">
      <c r="A45" t="s">
        <v>6</v>
      </c>
      <c r="B45" t="s">
        <v>7</v>
      </c>
      <c r="C45" s="1">
        <v>46071</v>
      </c>
      <c r="D45" s="2">
        <v>0.47916666666666669</v>
      </c>
      <c r="E45" s="2">
        <v>0.54166666666666663</v>
      </c>
      <c r="F45">
        <v>60</v>
      </c>
      <c r="G45">
        <f>uczniowie3[[#This Row],[Godzina zakończenia]]-uczniowie3[[#This Row],[Godzina rozpoczęcia]]</f>
        <v>6.2499999999999944E-2</v>
      </c>
      <c r="H45" s="3">
        <f>uczniowie3[[#This Row],[czas]]*24</f>
        <v>1.4999999999999987</v>
      </c>
      <c r="I45">
        <f>uczniowie3[[#This Row],[Stawka za godzinę]]*uczniowie3[[#This Row],[cas trwania w h]]</f>
        <v>89.999999999999915</v>
      </c>
      <c r="J45">
        <f>IF(AND(uczniowie3[[#This Row],[Imię kursanta]]=A44,uczniowie3[[#This Row],[Przedmiot]]=B44),J44+1,1)</f>
        <v>17</v>
      </c>
      <c r="K45" t="str">
        <f>IF(uczniowie3[[#This Row],[licznik]]&gt;=J46,CONCATENATE(MID(UPPER(uczniowie3[[#This Row],[Imię kursanta]]),1,3),MID(UPPER(uczniowie3[[#This Row],[Przedmiot]]),1,3),uczniowie3[[#This Row],[licznik]]),"BRAK")</f>
        <v>BRAK</v>
      </c>
    </row>
    <row r="46" spans="1:11" x14ac:dyDescent="0.25">
      <c r="A46" t="s">
        <v>6</v>
      </c>
      <c r="B46" t="s">
        <v>7</v>
      </c>
      <c r="C46" s="1">
        <v>46073</v>
      </c>
      <c r="D46" s="2">
        <v>0.375</v>
      </c>
      <c r="E46" s="2">
        <v>0.42708333333333331</v>
      </c>
      <c r="F46">
        <v>60</v>
      </c>
      <c r="G46">
        <f>uczniowie3[[#This Row],[Godzina zakończenia]]-uczniowie3[[#This Row],[Godzina rozpoczęcia]]</f>
        <v>5.2083333333333315E-2</v>
      </c>
      <c r="H46" s="3">
        <f>uczniowie3[[#This Row],[czas]]*24</f>
        <v>1.2499999999999996</v>
      </c>
      <c r="I46">
        <f>uczniowie3[[#This Row],[Stawka za godzinę]]*uczniowie3[[#This Row],[cas trwania w h]]</f>
        <v>74.999999999999972</v>
      </c>
      <c r="J46">
        <f>IF(AND(uczniowie3[[#This Row],[Imię kursanta]]=A45,uczniowie3[[#This Row],[Przedmiot]]=B45),J45+1,1)</f>
        <v>18</v>
      </c>
      <c r="K46" t="str">
        <f>IF(uczniowie3[[#This Row],[licznik]]&gt;=J47,CONCATENATE(MID(UPPER(uczniowie3[[#This Row],[Imię kursanta]]),1,3),MID(UPPER(uczniowie3[[#This Row],[Przedmiot]]),1,3),uczniowie3[[#This Row],[licznik]]),"BRAK")</f>
        <v>BRAK</v>
      </c>
    </row>
    <row r="47" spans="1:11" x14ac:dyDescent="0.25">
      <c r="A47" t="s">
        <v>6</v>
      </c>
      <c r="B47" t="s">
        <v>7</v>
      </c>
      <c r="C47" s="1">
        <v>46073</v>
      </c>
      <c r="D47" s="2">
        <v>0.4375</v>
      </c>
      <c r="E47" s="2">
        <v>0.48958333333333331</v>
      </c>
      <c r="F47">
        <v>60</v>
      </c>
      <c r="G47">
        <f>uczniowie3[[#This Row],[Godzina zakończenia]]-uczniowie3[[#This Row],[Godzina rozpoczęcia]]</f>
        <v>5.2083333333333315E-2</v>
      </c>
      <c r="H47" s="3">
        <f>uczniowie3[[#This Row],[czas]]*24</f>
        <v>1.2499999999999996</v>
      </c>
      <c r="I47">
        <f>uczniowie3[[#This Row],[Stawka za godzinę]]*uczniowie3[[#This Row],[cas trwania w h]]</f>
        <v>74.999999999999972</v>
      </c>
      <c r="J47">
        <f>IF(AND(uczniowie3[[#This Row],[Imię kursanta]]=A46,uczniowie3[[#This Row],[Przedmiot]]=B46),J46+1,1)</f>
        <v>19</v>
      </c>
      <c r="K47" t="str">
        <f>IF(uczniowie3[[#This Row],[licznik]]&gt;=J48,CONCATENATE(MID(UPPER(uczniowie3[[#This Row],[Imię kursanta]]),1,3),MID(UPPER(uczniowie3[[#This Row],[Przedmiot]]),1,3),uczniowie3[[#This Row],[licznik]]),"BRAK")</f>
        <v>BRAK</v>
      </c>
    </row>
    <row r="48" spans="1:11" x14ac:dyDescent="0.25">
      <c r="A48" t="s">
        <v>6</v>
      </c>
      <c r="B48" t="s">
        <v>7</v>
      </c>
      <c r="C48" s="1">
        <v>46077</v>
      </c>
      <c r="D48" s="2">
        <v>0.4375</v>
      </c>
      <c r="E48" s="2">
        <v>0.51041666666666663</v>
      </c>
      <c r="F48">
        <v>60</v>
      </c>
      <c r="G48">
        <f>uczniowie3[[#This Row],[Godzina zakończenia]]-uczniowie3[[#This Row],[Godzina rozpoczęcia]]</f>
        <v>7.291666666666663E-2</v>
      </c>
      <c r="H48" s="3">
        <f>uczniowie3[[#This Row],[czas]]*24</f>
        <v>1.7499999999999991</v>
      </c>
      <c r="I48">
        <f>uczniowie3[[#This Row],[Stawka za godzinę]]*uczniowie3[[#This Row],[cas trwania w h]]</f>
        <v>104.99999999999994</v>
      </c>
      <c r="J48">
        <f>IF(AND(uczniowie3[[#This Row],[Imię kursanta]]=A47,uczniowie3[[#This Row],[Przedmiot]]=B47),J47+1,1)</f>
        <v>20</v>
      </c>
      <c r="K48" t="str">
        <f>IF(uczniowie3[[#This Row],[licznik]]&gt;=J49,CONCATENATE(MID(UPPER(uczniowie3[[#This Row],[Imię kursanta]]),1,3),MID(UPPER(uczniowie3[[#This Row],[Przedmiot]]),1,3),uczniowie3[[#This Row],[licznik]]),"BRAK")</f>
        <v>BARINF20</v>
      </c>
    </row>
    <row r="49" spans="1:11" x14ac:dyDescent="0.25">
      <c r="A49" t="s">
        <v>17</v>
      </c>
      <c r="B49" t="s">
        <v>9</v>
      </c>
      <c r="C49" s="1">
        <v>45944</v>
      </c>
      <c r="D49" s="2">
        <v>0.375</v>
      </c>
      <c r="E49" s="2">
        <v>0.42708333333333331</v>
      </c>
      <c r="F49">
        <v>50</v>
      </c>
      <c r="G49">
        <f>uczniowie3[[#This Row],[Godzina zakończenia]]-uczniowie3[[#This Row],[Godzina rozpoczęcia]]</f>
        <v>5.2083333333333315E-2</v>
      </c>
      <c r="H49" s="3">
        <f>uczniowie3[[#This Row],[czas]]*24</f>
        <v>1.2499999999999996</v>
      </c>
      <c r="I49">
        <f>uczniowie3[[#This Row],[Stawka za godzinę]]*uczniowie3[[#This Row],[cas trwania w h]]</f>
        <v>62.499999999999979</v>
      </c>
      <c r="J49">
        <f>IF(AND(uczniowie3[[#This Row],[Imię kursanta]]=A48,uczniowie3[[#This Row],[Przedmiot]]=B48),J48+1,1)</f>
        <v>1</v>
      </c>
      <c r="K49" t="str">
        <f>IF(uczniowie3[[#This Row],[licznik]]&gt;=J50,CONCATENATE(MID(UPPER(uczniowie3[[#This Row],[Imię kursanta]]),1,3),MID(UPPER(uczniowie3[[#This Row],[Przedmiot]]),1,3),uczniowie3[[#This Row],[licznik]]),"BRAK")</f>
        <v>BRAK</v>
      </c>
    </row>
    <row r="50" spans="1:11" x14ac:dyDescent="0.25">
      <c r="A50" t="s">
        <v>17</v>
      </c>
      <c r="B50" t="s">
        <v>9</v>
      </c>
      <c r="C50" s="1">
        <v>45945</v>
      </c>
      <c r="D50" s="2">
        <v>0.375</v>
      </c>
      <c r="E50" s="2">
        <v>0.42708333333333331</v>
      </c>
      <c r="F50">
        <v>50</v>
      </c>
      <c r="G50">
        <f>uczniowie3[[#This Row],[Godzina zakończenia]]-uczniowie3[[#This Row],[Godzina rozpoczęcia]]</f>
        <v>5.2083333333333315E-2</v>
      </c>
      <c r="H50" s="3">
        <f>uczniowie3[[#This Row],[czas]]*24</f>
        <v>1.2499999999999996</v>
      </c>
      <c r="I50">
        <f>uczniowie3[[#This Row],[Stawka za godzinę]]*uczniowie3[[#This Row],[cas trwania w h]]</f>
        <v>62.499999999999979</v>
      </c>
      <c r="J50">
        <f>IF(AND(uczniowie3[[#This Row],[Imię kursanta]]=A49,uczniowie3[[#This Row],[Przedmiot]]=B49),J49+1,1)</f>
        <v>2</v>
      </c>
      <c r="K50" t="str">
        <f>IF(uczniowie3[[#This Row],[licznik]]&gt;=J51,CONCATENATE(MID(UPPER(uczniowie3[[#This Row],[Imię kursanta]]),1,3),MID(UPPER(uczniowie3[[#This Row],[Przedmiot]]),1,3),uczniowie3[[#This Row],[licznik]]),"BRAK")</f>
        <v>BRAK</v>
      </c>
    </row>
    <row r="51" spans="1:11" x14ac:dyDescent="0.25">
      <c r="A51" t="s">
        <v>17</v>
      </c>
      <c r="B51" t="s">
        <v>9</v>
      </c>
      <c r="C51" s="1">
        <v>45967</v>
      </c>
      <c r="D51" s="2">
        <v>0.45833333333333331</v>
      </c>
      <c r="E51" s="2">
        <v>0.53125</v>
      </c>
      <c r="F51">
        <v>50</v>
      </c>
      <c r="G51">
        <f>uczniowie3[[#This Row],[Godzina zakończenia]]-uczniowie3[[#This Row],[Godzina rozpoczęcia]]</f>
        <v>7.2916666666666685E-2</v>
      </c>
      <c r="H51" s="3">
        <f>uczniowie3[[#This Row],[czas]]*24</f>
        <v>1.7500000000000004</v>
      </c>
      <c r="I51">
        <f>uczniowie3[[#This Row],[Stawka za godzinę]]*uczniowie3[[#This Row],[cas trwania w h]]</f>
        <v>87.500000000000028</v>
      </c>
      <c r="J51">
        <f>IF(AND(uczniowie3[[#This Row],[Imię kursanta]]=A50,uczniowie3[[#This Row],[Przedmiot]]=B50),J50+1,1)</f>
        <v>3</v>
      </c>
      <c r="K51" t="str">
        <f>IF(uczniowie3[[#This Row],[licznik]]&gt;=J52,CONCATENATE(MID(UPPER(uczniowie3[[#This Row],[Imię kursanta]]),1,3),MID(UPPER(uczniowie3[[#This Row],[Przedmiot]]),1,3),uczniowie3[[#This Row],[licznik]]),"BRAK")</f>
        <v>BRAK</v>
      </c>
    </row>
    <row r="52" spans="1:11" x14ac:dyDescent="0.25">
      <c r="A52" t="s">
        <v>17</v>
      </c>
      <c r="B52" t="s">
        <v>9</v>
      </c>
      <c r="C52" s="1">
        <v>45980</v>
      </c>
      <c r="D52" s="2">
        <v>0.375</v>
      </c>
      <c r="E52" s="2">
        <v>0.44791666666666669</v>
      </c>
      <c r="F52">
        <v>50</v>
      </c>
      <c r="G52">
        <f>uczniowie3[[#This Row],[Godzina zakończenia]]-uczniowie3[[#This Row],[Godzina rozpoczęcia]]</f>
        <v>7.2916666666666685E-2</v>
      </c>
      <c r="H52" s="3">
        <f>uczniowie3[[#This Row],[czas]]*24</f>
        <v>1.7500000000000004</v>
      </c>
      <c r="I52">
        <f>uczniowie3[[#This Row],[Stawka za godzinę]]*uczniowie3[[#This Row],[cas trwania w h]]</f>
        <v>87.500000000000028</v>
      </c>
      <c r="J52">
        <f>IF(AND(uczniowie3[[#This Row],[Imię kursanta]]=A51,uczniowie3[[#This Row],[Przedmiot]]=B51),J51+1,1)</f>
        <v>4</v>
      </c>
      <c r="K52" t="str">
        <f>IF(uczniowie3[[#This Row],[licznik]]&gt;=J53,CONCATENATE(MID(UPPER(uczniowie3[[#This Row],[Imię kursanta]]),1,3),MID(UPPER(uczniowie3[[#This Row],[Przedmiot]]),1,3),uczniowie3[[#This Row],[licznik]]),"BRAK")</f>
        <v>BRAK</v>
      </c>
    </row>
    <row r="53" spans="1:11" x14ac:dyDescent="0.25">
      <c r="A53" t="s">
        <v>17</v>
      </c>
      <c r="B53" t="s">
        <v>9</v>
      </c>
      <c r="C53" s="1">
        <v>45980</v>
      </c>
      <c r="D53" s="2">
        <v>0.65625</v>
      </c>
      <c r="E53" s="2">
        <v>0.71875</v>
      </c>
      <c r="F53">
        <v>50</v>
      </c>
      <c r="G53">
        <f>uczniowie3[[#This Row],[Godzina zakończenia]]-uczniowie3[[#This Row],[Godzina rozpoczęcia]]</f>
        <v>6.25E-2</v>
      </c>
      <c r="H53" s="3">
        <f>uczniowie3[[#This Row],[czas]]*24</f>
        <v>1.5</v>
      </c>
      <c r="I53">
        <f>uczniowie3[[#This Row],[Stawka za godzinę]]*uczniowie3[[#This Row],[cas trwania w h]]</f>
        <v>75</v>
      </c>
      <c r="J53">
        <f>IF(AND(uczniowie3[[#This Row],[Imię kursanta]]=A52,uczniowie3[[#This Row],[Przedmiot]]=B52),J52+1,1)</f>
        <v>5</v>
      </c>
      <c r="K53" t="str">
        <f>IF(uczniowie3[[#This Row],[licznik]]&gt;=J54,CONCATENATE(MID(UPPER(uczniowie3[[#This Row],[Imię kursanta]]),1,3),MID(UPPER(uczniowie3[[#This Row],[Przedmiot]]),1,3),uczniowie3[[#This Row],[licznik]]),"BRAK")</f>
        <v>BRAK</v>
      </c>
    </row>
    <row r="54" spans="1:11" x14ac:dyDescent="0.25">
      <c r="A54" t="s">
        <v>17</v>
      </c>
      <c r="B54" t="s">
        <v>9</v>
      </c>
      <c r="C54" s="1">
        <v>45994</v>
      </c>
      <c r="D54" s="2">
        <v>0.375</v>
      </c>
      <c r="E54" s="2">
        <v>0.44791666666666669</v>
      </c>
      <c r="F54">
        <v>50</v>
      </c>
      <c r="G54">
        <f>uczniowie3[[#This Row],[Godzina zakończenia]]-uczniowie3[[#This Row],[Godzina rozpoczęcia]]</f>
        <v>7.2916666666666685E-2</v>
      </c>
      <c r="H54" s="3">
        <f>uczniowie3[[#This Row],[czas]]*24</f>
        <v>1.7500000000000004</v>
      </c>
      <c r="I54">
        <f>uczniowie3[[#This Row],[Stawka za godzinę]]*uczniowie3[[#This Row],[cas trwania w h]]</f>
        <v>87.500000000000028</v>
      </c>
      <c r="J54">
        <f>IF(AND(uczniowie3[[#This Row],[Imię kursanta]]=A53,uczniowie3[[#This Row],[Przedmiot]]=B53),J53+1,1)</f>
        <v>6</v>
      </c>
      <c r="K54" t="str">
        <f>IF(uczniowie3[[#This Row],[licznik]]&gt;=J55,CONCATENATE(MID(UPPER(uczniowie3[[#This Row],[Imię kursanta]]),1,3),MID(UPPER(uczniowie3[[#This Row],[Przedmiot]]),1,3),uczniowie3[[#This Row],[licznik]]),"BRAK")</f>
        <v>BRAK</v>
      </c>
    </row>
    <row r="55" spans="1:11" x14ac:dyDescent="0.25">
      <c r="A55" t="s">
        <v>17</v>
      </c>
      <c r="B55" t="s">
        <v>9</v>
      </c>
      <c r="C55" s="1">
        <v>45994</v>
      </c>
      <c r="D55" s="2">
        <v>0.57291666666666663</v>
      </c>
      <c r="E55" s="2">
        <v>0.61458333333333337</v>
      </c>
      <c r="F55">
        <v>50</v>
      </c>
      <c r="G55">
        <f>uczniowie3[[#This Row],[Godzina zakończenia]]-uczniowie3[[#This Row],[Godzina rozpoczęcia]]</f>
        <v>4.1666666666666741E-2</v>
      </c>
      <c r="H55" s="3">
        <f>uczniowie3[[#This Row],[czas]]*24</f>
        <v>1.0000000000000018</v>
      </c>
      <c r="I55">
        <f>uczniowie3[[#This Row],[Stawka za godzinę]]*uczniowie3[[#This Row],[cas trwania w h]]</f>
        <v>50.000000000000085</v>
      </c>
      <c r="J55">
        <f>IF(AND(uczniowie3[[#This Row],[Imię kursanta]]=A54,uczniowie3[[#This Row],[Przedmiot]]=B54),J54+1,1)</f>
        <v>7</v>
      </c>
      <c r="K55" t="str">
        <f>IF(uczniowie3[[#This Row],[licznik]]&gt;=J56,CONCATENATE(MID(UPPER(uczniowie3[[#This Row],[Imię kursanta]]),1,3),MID(UPPER(uczniowie3[[#This Row],[Przedmiot]]),1,3),uczniowie3[[#This Row],[licznik]]),"BRAK")</f>
        <v>BRAK</v>
      </c>
    </row>
    <row r="56" spans="1:11" x14ac:dyDescent="0.25">
      <c r="A56" t="s">
        <v>17</v>
      </c>
      <c r="B56" t="s">
        <v>9</v>
      </c>
      <c r="C56" s="1">
        <v>46034</v>
      </c>
      <c r="D56" s="2">
        <v>0.55208333333333337</v>
      </c>
      <c r="E56" s="2">
        <v>0.63541666666666663</v>
      </c>
      <c r="F56">
        <v>50</v>
      </c>
      <c r="G56">
        <f>uczniowie3[[#This Row],[Godzina zakończenia]]-uczniowie3[[#This Row],[Godzina rozpoczęcia]]</f>
        <v>8.3333333333333259E-2</v>
      </c>
      <c r="H56" s="3">
        <f>uczniowie3[[#This Row],[czas]]*24</f>
        <v>1.9999999999999982</v>
      </c>
      <c r="I56">
        <f>uczniowie3[[#This Row],[Stawka za godzinę]]*uczniowie3[[#This Row],[cas trwania w h]]</f>
        <v>99.999999999999915</v>
      </c>
      <c r="J56">
        <f>IF(AND(uczniowie3[[#This Row],[Imię kursanta]]=A55,uczniowie3[[#This Row],[Przedmiot]]=B55),J55+1,1)</f>
        <v>8</v>
      </c>
      <c r="K56" t="str">
        <f>IF(uczniowie3[[#This Row],[licznik]]&gt;=J57,CONCATENATE(MID(UPPER(uczniowie3[[#This Row],[Imię kursanta]]),1,3),MID(UPPER(uczniowie3[[#This Row],[Przedmiot]]),1,3),uczniowie3[[#This Row],[licznik]]),"BRAK")</f>
        <v>BRAK</v>
      </c>
    </row>
    <row r="57" spans="1:11" x14ac:dyDescent="0.25">
      <c r="A57" t="s">
        <v>17</v>
      </c>
      <c r="B57" t="s">
        <v>9</v>
      </c>
      <c r="C57" s="1">
        <v>46036</v>
      </c>
      <c r="D57" s="2">
        <v>0.46875</v>
      </c>
      <c r="E57" s="2">
        <v>0.55208333333333337</v>
      </c>
      <c r="F57">
        <v>50</v>
      </c>
      <c r="G57">
        <f>uczniowie3[[#This Row],[Godzina zakończenia]]-uczniowie3[[#This Row],[Godzina rozpoczęcia]]</f>
        <v>8.333333333333337E-2</v>
      </c>
      <c r="H57" s="3">
        <f>uczniowie3[[#This Row],[czas]]*24</f>
        <v>2.0000000000000009</v>
      </c>
      <c r="I57">
        <f>uczniowie3[[#This Row],[Stawka za godzinę]]*uczniowie3[[#This Row],[cas trwania w h]]</f>
        <v>100.00000000000004</v>
      </c>
      <c r="J57">
        <f>IF(AND(uczniowie3[[#This Row],[Imię kursanta]]=A56,uczniowie3[[#This Row],[Przedmiot]]=B56),J56+1,1)</f>
        <v>9</v>
      </c>
      <c r="K57" t="str">
        <f>IF(uczniowie3[[#This Row],[licznik]]&gt;=J58,CONCATENATE(MID(UPPER(uczniowie3[[#This Row],[Imię kursanta]]),1,3),MID(UPPER(uczniowie3[[#This Row],[Przedmiot]]),1,3),uczniowie3[[#This Row],[licznik]]),"BRAK")</f>
        <v>BRAK</v>
      </c>
    </row>
    <row r="58" spans="1:11" x14ac:dyDescent="0.25">
      <c r="A58" t="s">
        <v>17</v>
      </c>
      <c r="B58" t="s">
        <v>9</v>
      </c>
      <c r="C58" s="1">
        <v>46037</v>
      </c>
      <c r="D58" s="2">
        <v>0.375</v>
      </c>
      <c r="E58" s="2">
        <v>0.45833333333333331</v>
      </c>
      <c r="F58">
        <v>50</v>
      </c>
      <c r="G58">
        <f>uczniowie3[[#This Row],[Godzina zakończenia]]-uczniowie3[[#This Row],[Godzina rozpoczęcia]]</f>
        <v>8.3333333333333315E-2</v>
      </c>
      <c r="H58" s="3">
        <f>uczniowie3[[#This Row],[czas]]*24</f>
        <v>1.9999999999999996</v>
      </c>
      <c r="I58">
        <f>uczniowie3[[#This Row],[Stawka za godzinę]]*uczniowie3[[#This Row],[cas trwania w h]]</f>
        <v>99.999999999999972</v>
      </c>
      <c r="J58">
        <f>IF(AND(uczniowie3[[#This Row],[Imię kursanta]]=A57,uczniowie3[[#This Row],[Przedmiot]]=B57),J57+1,1)</f>
        <v>10</v>
      </c>
      <c r="K58" t="str">
        <f>IF(uczniowie3[[#This Row],[licznik]]&gt;=J59,CONCATENATE(MID(UPPER(uczniowie3[[#This Row],[Imię kursanta]]),1,3),MID(UPPER(uczniowie3[[#This Row],[Przedmiot]]),1,3),uczniowie3[[#This Row],[licznik]]),"BRAK")</f>
        <v>BRAK</v>
      </c>
    </row>
    <row r="59" spans="1:11" x14ac:dyDescent="0.25">
      <c r="A59" t="s">
        <v>17</v>
      </c>
      <c r="B59" t="s">
        <v>9</v>
      </c>
      <c r="C59" s="1">
        <v>46044</v>
      </c>
      <c r="D59" s="2">
        <v>0.4375</v>
      </c>
      <c r="E59" s="2">
        <v>0.48958333333333331</v>
      </c>
      <c r="F59">
        <v>50</v>
      </c>
      <c r="G59">
        <f>uczniowie3[[#This Row],[Godzina zakończenia]]-uczniowie3[[#This Row],[Godzina rozpoczęcia]]</f>
        <v>5.2083333333333315E-2</v>
      </c>
      <c r="H59" s="3">
        <f>uczniowie3[[#This Row],[czas]]*24</f>
        <v>1.2499999999999996</v>
      </c>
      <c r="I59">
        <f>uczniowie3[[#This Row],[Stawka za godzinę]]*uczniowie3[[#This Row],[cas trwania w h]]</f>
        <v>62.499999999999979</v>
      </c>
      <c r="J59">
        <f>IF(AND(uczniowie3[[#This Row],[Imię kursanta]]=A58,uczniowie3[[#This Row],[Przedmiot]]=B58),J58+1,1)</f>
        <v>11</v>
      </c>
      <c r="K59" t="str">
        <f>IF(uczniowie3[[#This Row],[licznik]]&gt;=J60,CONCATENATE(MID(UPPER(uczniowie3[[#This Row],[Imię kursanta]]),1,3),MID(UPPER(uczniowie3[[#This Row],[Przedmiot]]),1,3),uczniowie3[[#This Row],[licznik]]),"BRAK")</f>
        <v>BRAK</v>
      </c>
    </row>
    <row r="60" spans="1:11" x14ac:dyDescent="0.25">
      <c r="A60" t="s">
        <v>17</v>
      </c>
      <c r="B60" t="s">
        <v>9</v>
      </c>
      <c r="C60" s="1">
        <v>46056</v>
      </c>
      <c r="D60" s="2">
        <v>0.58333333333333337</v>
      </c>
      <c r="E60" s="2">
        <v>0.66666666666666663</v>
      </c>
      <c r="F60">
        <v>50</v>
      </c>
      <c r="G60">
        <f>uczniowie3[[#This Row],[Godzina zakończenia]]-uczniowie3[[#This Row],[Godzina rozpoczęcia]]</f>
        <v>8.3333333333333259E-2</v>
      </c>
      <c r="H60" s="3">
        <f>uczniowie3[[#This Row],[czas]]*24</f>
        <v>1.9999999999999982</v>
      </c>
      <c r="I60">
        <f>uczniowie3[[#This Row],[Stawka za godzinę]]*uczniowie3[[#This Row],[cas trwania w h]]</f>
        <v>99.999999999999915</v>
      </c>
      <c r="J60">
        <f>IF(AND(uczniowie3[[#This Row],[Imię kursanta]]=A59,uczniowie3[[#This Row],[Przedmiot]]=B59),J59+1,1)</f>
        <v>12</v>
      </c>
      <c r="K60" t="str">
        <f>IF(uczniowie3[[#This Row],[licznik]]&gt;=J61,CONCATENATE(MID(UPPER(uczniowie3[[#This Row],[Imię kursanta]]),1,3),MID(UPPER(uczniowie3[[#This Row],[Przedmiot]]),1,3),uczniowie3[[#This Row],[licznik]]),"BRAK")</f>
        <v>BRAK</v>
      </c>
    </row>
    <row r="61" spans="1:11" x14ac:dyDescent="0.25">
      <c r="A61" t="s">
        <v>17</v>
      </c>
      <c r="B61" t="s">
        <v>9</v>
      </c>
      <c r="C61" s="1">
        <v>46066</v>
      </c>
      <c r="D61" s="2">
        <v>0.52083333333333337</v>
      </c>
      <c r="E61" s="2">
        <v>0.57291666666666663</v>
      </c>
      <c r="F61">
        <v>50</v>
      </c>
      <c r="G61">
        <f>uczniowie3[[#This Row],[Godzina zakończenia]]-uczniowie3[[#This Row],[Godzina rozpoczęcia]]</f>
        <v>5.2083333333333259E-2</v>
      </c>
      <c r="H61" s="3">
        <f>uczniowie3[[#This Row],[czas]]*24</f>
        <v>1.2499999999999982</v>
      </c>
      <c r="I61">
        <f>uczniowie3[[#This Row],[Stawka za godzinę]]*uczniowie3[[#This Row],[cas trwania w h]]</f>
        <v>62.499999999999915</v>
      </c>
      <c r="J61">
        <f>IF(AND(uczniowie3[[#This Row],[Imię kursanta]]=A60,uczniowie3[[#This Row],[Przedmiot]]=B60),J60+1,1)</f>
        <v>13</v>
      </c>
      <c r="K61" t="str">
        <f>IF(uczniowie3[[#This Row],[licznik]]&gt;=J62,CONCATENATE(MID(UPPER(uczniowie3[[#This Row],[Imię kursanta]]),1,3),MID(UPPER(uczniowie3[[#This Row],[Przedmiot]]),1,3),uczniowie3[[#This Row],[licznik]]),"BRAK")</f>
        <v>BRAK</v>
      </c>
    </row>
    <row r="62" spans="1:11" x14ac:dyDescent="0.25">
      <c r="A62" t="s">
        <v>17</v>
      </c>
      <c r="B62" t="s">
        <v>9</v>
      </c>
      <c r="C62" s="1">
        <v>46073</v>
      </c>
      <c r="D62" s="2">
        <v>0.60416666666666663</v>
      </c>
      <c r="E62" s="2">
        <v>0.65625</v>
      </c>
      <c r="F62">
        <v>50</v>
      </c>
      <c r="G62">
        <f>uczniowie3[[#This Row],[Godzina zakończenia]]-uczniowie3[[#This Row],[Godzina rozpoczęcia]]</f>
        <v>5.208333333333337E-2</v>
      </c>
      <c r="H62" s="3">
        <f>uczniowie3[[#This Row],[czas]]*24</f>
        <v>1.2500000000000009</v>
      </c>
      <c r="I62">
        <f>uczniowie3[[#This Row],[Stawka za godzinę]]*uczniowie3[[#This Row],[cas trwania w h]]</f>
        <v>62.500000000000043</v>
      </c>
      <c r="J62">
        <f>IF(AND(uczniowie3[[#This Row],[Imię kursanta]]=A61,uczniowie3[[#This Row],[Przedmiot]]=B61),J61+1,1)</f>
        <v>14</v>
      </c>
      <c r="K62" t="str">
        <f>IF(uczniowie3[[#This Row],[licznik]]&gt;=J63,CONCATENATE(MID(UPPER(uczniowie3[[#This Row],[Imię kursanta]]),1,3),MID(UPPER(uczniowie3[[#This Row],[Przedmiot]]),1,3),uczniowie3[[#This Row],[licznik]]),"BRAK")</f>
        <v>EWAMAT14</v>
      </c>
    </row>
    <row r="63" spans="1:11" x14ac:dyDescent="0.25">
      <c r="A63" t="s">
        <v>11</v>
      </c>
      <c r="B63" t="s">
        <v>12</v>
      </c>
      <c r="C63" s="1">
        <v>45936</v>
      </c>
      <c r="D63" s="2">
        <v>0.375</v>
      </c>
      <c r="E63" s="2">
        <v>0.45833333333333331</v>
      </c>
      <c r="F63">
        <v>40</v>
      </c>
      <c r="G63">
        <f>uczniowie3[[#This Row],[Godzina zakończenia]]-uczniowie3[[#This Row],[Godzina rozpoczęcia]]</f>
        <v>8.3333333333333315E-2</v>
      </c>
      <c r="H63" s="3">
        <f>uczniowie3[[#This Row],[czas]]*24</f>
        <v>1.9999999999999996</v>
      </c>
      <c r="I63">
        <f>uczniowie3[[#This Row],[Stawka za godzinę]]*uczniowie3[[#This Row],[cas trwania w h]]</f>
        <v>79.999999999999986</v>
      </c>
      <c r="J63">
        <f>IF(AND(uczniowie3[[#This Row],[Imię kursanta]]=A62,uczniowie3[[#This Row],[Przedmiot]]=B62),J62+1,1)</f>
        <v>1</v>
      </c>
      <c r="K63" t="str">
        <f>IF(uczniowie3[[#This Row],[licznik]]&gt;=J64,CONCATENATE(MID(UPPER(uczniowie3[[#This Row],[Imię kursanta]]),1,3),MID(UPPER(uczniowie3[[#This Row],[Przedmiot]]),1,3),uczniowie3[[#This Row],[licznik]]),"BRAK")</f>
        <v>BRAK</v>
      </c>
    </row>
    <row r="64" spans="1:11" x14ac:dyDescent="0.25">
      <c r="A64" t="s">
        <v>11</v>
      </c>
      <c r="B64" t="s">
        <v>12</v>
      </c>
      <c r="C64" s="1">
        <v>45938</v>
      </c>
      <c r="D64" s="2">
        <v>0.44791666666666669</v>
      </c>
      <c r="E64" s="2">
        <v>0.51041666666666663</v>
      </c>
      <c r="F64">
        <v>40</v>
      </c>
      <c r="G64">
        <f>uczniowie3[[#This Row],[Godzina zakończenia]]-uczniowie3[[#This Row],[Godzina rozpoczęcia]]</f>
        <v>6.2499999999999944E-2</v>
      </c>
      <c r="H64" s="3">
        <f>uczniowie3[[#This Row],[czas]]*24</f>
        <v>1.4999999999999987</v>
      </c>
      <c r="I64">
        <f>uczniowie3[[#This Row],[Stawka za godzinę]]*uczniowie3[[#This Row],[cas trwania w h]]</f>
        <v>59.999999999999943</v>
      </c>
      <c r="J64">
        <f>IF(AND(uczniowie3[[#This Row],[Imię kursanta]]=A63,uczniowie3[[#This Row],[Przedmiot]]=B63),J63+1,1)</f>
        <v>2</v>
      </c>
      <c r="K64" t="str">
        <f>IF(uczniowie3[[#This Row],[licznik]]&gt;=J65,CONCATENATE(MID(UPPER(uczniowie3[[#This Row],[Imię kursanta]]),1,3),MID(UPPER(uczniowie3[[#This Row],[Przedmiot]]),1,3),uczniowie3[[#This Row],[licznik]]),"BRAK")</f>
        <v>BRAK</v>
      </c>
    </row>
    <row r="65" spans="1:11" x14ac:dyDescent="0.25">
      <c r="A65" t="s">
        <v>11</v>
      </c>
      <c r="B65" t="s">
        <v>12</v>
      </c>
      <c r="C65" s="1">
        <v>45938</v>
      </c>
      <c r="D65" s="2">
        <v>0.52083333333333337</v>
      </c>
      <c r="E65" s="2">
        <v>0.59375</v>
      </c>
      <c r="F65">
        <v>40</v>
      </c>
      <c r="G65">
        <f>uczniowie3[[#This Row],[Godzina zakończenia]]-uczniowie3[[#This Row],[Godzina rozpoczęcia]]</f>
        <v>7.291666666666663E-2</v>
      </c>
      <c r="H65" s="3">
        <f>uczniowie3[[#This Row],[czas]]*24</f>
        <v>1.7499999999999991</v>
      </c>
      <c r="I65">
        <f>uczniowie3[[#This Row],[Stawka za godzinę]]*uczniowie3[[#This Row],[cas trwania w h]]</f>
        <v>69.999999999999972</v>
      </c>
      <c r="J65">
        <f>IF(AND(uczniowie3[[#This Row],[Imię kursanta]]=A64,uczniowie3[[#This Row],[Przedmiot]]=B64),J64+1,1)</f>
        <v>3</v>
      </c>
      <c r="K65" t="str">
        <f>IF(uczniowie3[[#This Row],[licznik]]&gt;=J66,CONCATENATE(MID(UPPER(uczniowie3[[#This Row],[Imię kursanta]]),1,3),MID(UPPER(uczniowie3[[#This Row],[Przedmiot]]),1,3),uczniowie3[[#This Row],[licznik]]),"BRAK")</f>
        <v>BRAK</v>
      </c>
    </row>
    <row r="66" spans="1:11" x14ac:dyDescent="0.25">
      <c r="A66" t="s">
        <v>11</v>
      </c>
      <c r="B66" t="s">
        <v>12</v>
      </c>
      <c r="C66" s="1">
        <v>45943</v>
      </c>
      <c r="D66" s="2">
        <v>0.46875</v>
      </c>
      <c r="E66" s="2">
        <v>0.52083333333333337</v>
      </c>
      <c r="F66">
        <v>40</v>
      </c>
      <c r="G66">
        <f>uczniowie3[[#This Row],[Godzina zakończenia]]-uczniowie3[[#This Row],[Godzina rozpoczęcia]]</f>
        <v>5.208333333333337E-2</v>
      </c>
      <c r="H66" s="3">
        <f>uczniowie3[[#This Row],[czas]]*24</f>
        <v>1.2500000000000009</v>
      </c>
      <c r="I66">
        <f>uczniowie3[[#This Row],[Stawka za godzinę]]*uczniowie3[[#This Row],[cas trwania w h]]</f>
        <v>50.000000000000036</v>
      </c>
      <c r="J66">
        <f>IF(AND(uczniowie3[[#This Row],[Imię kursanta]]=A65,uczniowie3[[#This Row],[Przedmiot]]=B65),J65+1,1)</f>
        <v>4</v>
      </c>
      <c r="K66" t="str">
        <f>IF(uczniowie3[[#This Row],[licznik]]&gt;=J67,CONCATENATE(MID(UPPER(uczniowie3[[#This Row],[Imię kursanta]]),1,3),MID(UPPER(uczniowie3[[#This Row],[Przedmiot]]),1,3),uczniowie3[[#This Row],[licznik]]),"BRAK")</f>
        <v>BRAK</v>
      </c>
    </row>
    <row r="67" spans="1:11" x14ac:dyDescent="0.25">
      <c r="A67" t="s">
        <v>11</v>
      </c>
      <c r="B67" t="s">
        <v>12</v>
      </c>
      <c r="C67" s="1">
        <v>45943</v>
      </c>
      <c r="D67" s="2">
        <v>0.625</v>
      </c>
      <c r="E67" s="2">
        <v>0.70833333333333337</v>
      </c>
      <c r="F67">
        <v>40</v>
      </c>
      <c r="G67">
        <f>uczniowie3[[#This Row],[Godzina zakończenia]]-uczniowie3[[#This Row],[Godzina rozpoczęcia]]</f>
        <v>8.333333333333337E-2</v>
      </c>
      <c r="H67" s="3">
        <f>uczniowie3[[#This Row],[czas]]*24</f>
        <v>2.0000000000000009</v>
      </c>
      <c r="I67">
        <f>uczniowie3[[#This Row],[Stawka za godzinę]]*uczniowie3[[#This Row],[cas trwania w h]]</f>
        <v>80.000000000000028</v>
      </c>
      <c r="J67">
        <f>IF(AND(uczniowie3[[#This Row],[Imię kursanta]]=A66,uczniowie3[[#This Row],[Przedmiot]]=B66),J66+1,1)</f>
        <v>5</v>
      </c>
      <c r="K67" t="str">
        <f>IF(uczniowie3[[#This Row],[licznik]]&gt;=J68,CONCATENATE(MID(UPPER(uczniowie3[[#This Row],[Imię kursanta]]),1,3),MID(UPPER(uczniowie3[[#This Row],[Przedmiot]]),1,3),uczniowie3[[#This Row],[licznik]]),"BRAK")</f>
        <v>BRAK</v>
      </c>
    </row>
    <row r="68" spans="1:11" x14ac:dyDescent="0.25">
      <c r="A68" t="s">
        <v>11</v>
      </c>
      <c r="B68" t="s">
        <v>12</v>
      </c>
      <c r="C68" s="1">
        <v>45950</v>
      </c>
      <c r="D68" s="2">
        <v>0.63541666666666663</v>
      </c>
      <c r="E68" s="2">
        <v>0.69791666666666663</v>
      </c>
      <c r="F68">
        <v>40</v>
      </c>
      <c r="G68">
        <f>uczniowie3[[#This Row],[Godzina zakończenia]]-uczniowie3[[#This Row],[Godzina rozpoczęcia]]</f>
        <v>6.25E-2</v>
      </c>
      <c r="H68" s="3">
        <f>uczniowie3[[#This Row],[czas]]*24</f>
        <v>1.5</v>
      </c>
      <c r="I68">
        <f>uczniowie3[[#This Row],[Stawka za godzinę]]*uczniowie3[[#This Row],[cas trwania w h]]</f>
        <v>60</v>
      </c>
      <c r="J68">
        <f>IF(AND(uczniowie3[[#This Row],[Imię kursanta]]=A67,uczniowie3[[#This Row],[Przedmiot]]=B67),J67+1,1)</f>
        <v>6</v>
      </c>
      <c r="K68" t="str">
        <f>IF(uczniowie3[[#This Row],[licznik]]&gt;=J69,CONCATENATE(MID(UPPER(uczniowie3[[#This Row],[Imię kursanta]]),1,3),MID(UPPER(uczniowie3[[#This Row],[Przedmiot]]),1,3),uczniowie3[[#This Row],[licznik]]),"BRAK")</f>
        <v>BRAK</v>
      </c>
    </row>
    <row r="69" spans="1:11" x14ac:dyDescent="0.25">
      <c r="A69" t="s">
        <v>11</v>
      </c>
      <c r="B69" t="s">
        <v>12</v>
      </c>
      <c r="C69" s="1">
        <v>45971</v>
      </c>
      <c r="D69" s="2">
        <v>0.375</v>
      </c>
      <c r="E69" s="2">
        <v>0.42708333333333331</v>
      </c>
      <c r="F69">
        <v>40</v>
      </c>
      <c r="G69">
        <f>uczniowie3[[#This Row],[Godzina zakończenia]]-uczniowie3[[#This Row],[Godzina rozpoczęcia]]</f>
        <v>5.2083333333333315E-2</v>
      </c>
      <c r="H69" s="3">
        <f>uczniowie3[[#This Row],[czas]]*24</f>
        <v>1.2499999999999996</v>
      </c>
      <c r="I69">
        <f>uczniowie3[[#This Row],[Stawka za godzinę]]*uczniowie3[[#This Row],[cas trwania w h]]</f>
        <v>49.999999999999986</v>
      </c>
      <c r="J69">
        <f>IF(AND(uczniowie3[[#This Row],[Imię kursanta]]=A68,uczniowie3[[#This Row],[Przedmiot]]=B68),J68+1,1)</f>
        <v>7</v>
      </c>
      <c r="K69" t="str">
        <f>IF(uczniowie3[[#This Row],[licznik]]&gt;=J70,CONCATENATE(MID(UPPER(uczniowie3[[#This Row],[Imię kursanta]]),1,3),MID(UPPER(uczniowie3[[#This Row],[Przedmiot]]),1,3),uczniowie3[[#This Row],[licznik]]),"BRAK")</f>
        <v>BRAK</v>
      </c>
    </row>
    <row r="70" spans="1:11" x14ac:dyDescent="0.25">
      <c r="A70" t="s">
        <v>11</v>
      </c>
      <c r="B70" t="s">
        <v>12</v>
      </c>
      <c r="C70" s="1">
        <v>45971</v>
      </c>
      <c r="D70" s="2">
        <v>0.42708333333333331</v>
      </c>
      <c r="E70" s="2">
        <v>0.47916666666666669</v>
      </c>
      <c r="F70">
        <v>40</v>
      </c>
      <c r="G70">
        <f>uczniowie3[[#This Row],[Godzina zakończenia]]-uczniowie3[[#This Row],[Godzina rozpoczęcia]]</f>
        <v>5.208333333333337E-2</v>
      </c>
      <c r="H70" s="3">
        <f>uczniowie3[[#This Row],[czas]]*24</f>
        <v>1.2500000000000009</v>
      </c>
      <c r="I70">
        <f>uczniowie3[[#This Row],[Stawka za godzinę]]*uczniowie3[[#This Row],[cas trwania w h]]</f>
        <v>50.000000000000036</v>
      </c>
      <c r="J70">
        <f>IF(AND(uczniowie3[[#This Row],[Imię kursanta]]=A69,uczniowie3[[#This Row],[Przedmiot]]=B69),J69+1,1)</f>
        <v>8</v>
      </c>
      <c r="K70" t="str">
        <f>IF(uczniowie3[[#This Row],[licznik]]&gt;=J71,CONCATENATE(MID(UPPER(uczniowie3[[#This Row],[Imię kursanta]]),1,3),MID(UPPER(uczniowie3[[#This Row],[Przedmiot]]),1,3),uczniowie3[[#This Row],[licznik]]),"BRAK")</f>
        <v>BRAK</v>
      </c>
    </row>
    <row r="71" spans="1:11" x14ac:dyDescent="0.25">
      <c r="A71" t="s">
        <v>11</v>
      </c>
      <c r="B71" t="s">
        <v>12</v>
      </c>
      <c r="C71" s="1">
        <v>45975</v>
      </c>
      <c r="D71" s="2">
        <v>0.51041666666666663</v>
      </c>
      <c r="E71" s="2">
        <v>0.59375</v>
      </c>
      <c r="F71">
        <v>40</v>
      </c>
      <c r="G71">
        <f>uczniowie3[[#This Row],[Godzina zakończenia]]-uczniowie3[[#This Row],[Godzina rozpoczęcia]]</f>
        <v>8.333333333333337E-2</v>
      </c>
      <c r="H71" s="3">
        <f>uczniowie3[[#This Row],[czas]]*24</f>
        <v>2.0000000000000009</v>
      </c>
      <c r="I71">
        <f>uczniowie3[[#This Row],[Stawka za godzinę]]*uczniowie3[[#This Row],[cas trwania w h]]</f>
        <v>80.000000000000028</v>
      </c>
      <c r="J71">
        <f>IF(AND(uczniowie3[[#This Row],[Imię kursanta]]=A70,uczniowie3[[#This Row],[Przedmiot]]=B70),J70+1,1)</f>
        <v>9</v>
      </c>
      <c r="K71" t="str">
        <f>IF(uczniowie3[[#This Row],[licznik]]&gt;=J72,CONCATENATE(MID(UPPER(uczniowie3[[#This Row],[Imię kursanta]]),1,3),MID(UPPER(uczniowie3[[#This Row],[Przedmiot]]),1,3),uczniowie3[[#This Row],[licznik]]),"BRAK")</f>
        <v>BRAK</v>
      </c>
    </row>
    <row r="72" spans="1:11" x14ac:dyDescent="0.25">
      <c r="A72" t="s">
        <v>11</v>
      </c>
      <c r="B72" t="s">
        <v>12</v>
      </c>
      <c r="C72" s="1">
        <v>45978</v>
      </c>
      <c r="D72" s="2">
        <v>0.375</v>
      </c>
      <c r="E72" s="2">
        <v>0.45833333333333331</v>
      </c>
      <c r="F72">
        <v>40</v>
      </c>
      <c r="G72">
        <f>uczniowie3[[#This Row],[Godzina zakończenia]]-uczniowie3[[#This Row],[Godzina rozpoczęcia]]</f>
        <v>8.3333333333333315E-2</v>
      </c>
      <c r="H72" s="3">
        <f>uczniowie3[[#This Row],[czas]]*24</f>
        <v>1.9999999999999996</v>
      </c>
      <c r="I72">
        <f>uczniowie3[[#This Row],[Stawka za godzinę]]*uczniowie3[[#This Row],[cas trwania w h]]</f>
        <v>79.999999999999986</v>
      </c>
      <c r="J72">
        <f>IF(AND(uczniowie3[[#This Row],[Imię kursanta]]=A71,uczniowie3[[#This Row],[Przedmiot]]=B71),J71+1,1)</f>
        <v>10</v>
      </c>
      <c r="K72" t="str">
        <f>IF(uczniowie3[[#This Row],[licznik]]&gt;=J73,CONCATENATE(MID(UPPER(uczniowie3[[#This Row],[Imię kursanta]]),1,3),MID(UPPER(uczniowie3[[#This Row],[Przedmiot]]),1,3),uczniowie3[[#This Row],[licznik]]),"BRAK")</f>
        <v>BRAK</v>
      </c>
    </row>
    <row r="73" spans="1:11" x14ac:dyDescent="0.25">
      <c r="A73" t="s">
        <v>11</v>
      </c>
      <c r="B73" t="s">
        <v>12</v>
      </c>
      <c r="C73" s="1">
        <v>45981</v>
      </c>
      <c r="D73" s="2">
        <v>0.41666666666666669</v>
      </c>
      <c r="E73" s="2">
        <v>0.5</v>
      </c>
      <c r="F73">
        <v>40</v>
      </c>
      <c r="G73">
        <f>uczniowie3[[#This Row],[Godzina zakończenia]]-uczniowie3[[#This Row],[Godzina rozpoczęcia]]</f>
        <v>8.3333333333333315E-2</v>
      </c>
      <c r="H73" s="3">
        <f>uczniowie3[[#This Row],[czas]]*24</f>
        <v>1.9999999999999996</v>
      </c>
      <c r="I73">
        <f>uczniowie3[[#This Row],[Stawka za godzinę]]*uczniowie3[[#This Row],[cas trwania w h]]</f>
        <v>79.999999999999986</v>
      </c>
      <c r="J73">
        <f>IF(AND(uczniowie3[[#This Row],[Imię kursanta]]=A72,uczniowie3[[#This Row],[Przedmiot]]=B72),J72+1,1)</f>
        <v>11</v>
      </c>
      <c r="K73" t="str">
        <f>IF(uczniowie3[[#This Row],[licznik]]&gt;=J74,CONCATENATE(MID(UPPER(uczniowie3[[#This Row],[Imię kursanta]]),1,3),MID(UPPER(uczniowie3[[#This Row],[Przedmiot]]),1,3),uczniowie3[[#This Row],[licznik]]),"BRAK")</f>
        <v>BRAK</v>
      </c>
    </row>
    <row r="74" spans="1:11" x14ac:dyDescent="0.25">
      <c r="A74" t="s">
        <v>11</v>
      </c>
      <c r="B74" t="s">
        <v>12</v>
      </c>
      <c r="C74" s="1">
        <v>45985</v>
      </c>
      <c r="D74" s="2">
        <v>0.375</v>
      </c>
      <c r="E74" s="2">
        <v>0.4375</v>
      </c>
      <c r="F74">
        <v>40</v>
      </c>
      <c r="G74">
        <f>uczniowie3[[#This Row],[Godzina zakończenia]]-uczniowie3[[#This Row],[Godzina rozpoczęcia]]</f>
        <v>6.25E-2</v>
      </c>
      <c r="H74" s="3">
        <f>uczniowie3[[#This Row],[czas]]*24</f>
        <v>1.5</v>
      </c>
      <c r="I74">
        <f>uczniowie3[[#This Row],[Stawka za godzinę]]*uczniowie3[[#This Row],[cas trwania w h]]</f>
        <v>60</v>
      </c>
      <c r="J74">
        <f>IF(AND(uczniowie3[[#This Row],[Imię kursanta]]=A73,uczniowie3[[#This Row],[Przedmiot]]=B73),J73+1,1)</f>
        <v>12</v>
      </c>
      <c r="K74" t="str">
        <f>IF(uczniowie3[[#This Row],[licznik]]&gt;=J75,CONCATENATE(MID(UPPER(uczniowie3[[#This Row],[Imię kursanta]]),1,3),MID(UPPER(uczniowie3[[#This Row],[Przedmiot]]),1,3),uczniowie3[[#This Row],[licznik]]),"BRAK")</f>
        <v>BRAK</v>
      </c>
    </row>
    <row r="75" spans="1:11" x14ac:dyDescent="0.25">
      <c r="A75" t="s">
        <v>11</v>
      </c>
      <c r="B75" t="s">
        <v>12</v>
      </c>
      <c r="C75" s="1">
        <v>45989</v>
      </c>
      <c r="D75" s="2">
        <v>0.47916666666666669</v>
      </c>
      <c r="E75" s="2">
        <v>0.53125</v>
      </c>
      <c r="F75">
        <v>40</v>
      </c>
      <c r="G75">
        <f>uczniowie3[[#This Row],[Godzina zakończenia]]-uczniowie3[[#This Row],[Godzina rozpoczęcia]]</f>
        <v>5.2083333333333315E-2</v>
      </c>
      <c r="H75" s="3">
        <f>uczniowie3[[#This Row],[czas]]*24</f>
        <v>1.2499999999999996</v>
      </c>
      <c r="I75">
        <f>uczniowie3[[#This Row],[Stawka za godzinę]]*uczniowie3[[#This Row],[cas trwania w h]]</f>
        <v>49.999999999999986</v>
      </c>
      <c r="J75">
        <f>IF(AND(uczniowie3[[#This Row],[Imię kursanta]]=A74,uczniowie3[[#This Row],[Przedmiot]]=B74),J74+1,1)</f>
        <v>13</v>
      </c>
      <c r="K75" t="str">
        <f>IF(uczniowie3[[#This Row],[licznik]]&gt;=J76,CONCATENATE(MID(UPPER(uczniowie3[[#This Row],[Imię kursanta]]),1,3),MID(UPPER(uczniowie3[[#This Row],[Przedmiot]]),1,3),uczniowie3[[#This Row],[licznik]]),"BRAK")</f>
        <v>BRAK</v>
      </c>
    </row>
    <row r="76" spans="1:11" x14ac:dyDescent="0.25">
      <c r="A76" t="s">
        <v>11</v>
      </c>
      <c r="B76" t="s">
        <v>12</v>
      </c>
      <c r="C76" s="1">
        <v>45999</v>
      </c>
      <c r="D76" s="2">
        <v>0.46875</v>
      </c>
      <c r="E76" s="2">
        <v>0.54166666666666663</v>
      </c>
      <c r="F76">
        <v>40</v>
      </c>
      <c r="G76">
        <f>uczniowie3[[#This Row],[Godzina zakończenia]]-uczniowie3[[#This Row],[Godzina rozpoczęcia]]</f>
        <v>7.291666666666663E-2</v>
      </c>
      <c r="H76" s="3">
        <f>uczniowie3[[#This Row],[czas]]*24</f>
        <v>1.7499999999999991</v>
      </c>
      <c r="I76">
        <f>uczniowie3[[#This Row],[Stawka za godzinę]]*uczniowie3[[#This Row],[cas trwania w h]]</f>
        <v>69.999999999999972</v>
      </c>
      <c r="J76">
        <f>IF(AND(uczniowie3[[#This Row],[Imię kursanta]]=A75,uczniowie3[[#This Row],[Przedmiot]]=B75),J75+1,1)</f>
        <v>14</v>
      </c>
      <c r="K76" t="str">
        <f>IF(uczniowie3[[#This Row],[licznik]]&gt;=J77,CONCATENATE(MID(UPPER(uczniowie3[[#This Row],[Imię kursanta]]),1,3),MID(UPPER(uczniowie3[[#This Row],[Przedmiot]]),1,3),uczniowie3[[#This Row],[licznik]]),"BRAK")</f>
        <v>BRAK</v>
      </c>
    </row>
    <row r="77" spans="1:11" x14ac:dyDescent="0.25">
      <c r="A77" t="s">
        <v>11</v>
      </c>
      <c r="B77" t="s">
        <v>12</v>
      </c>
      <c r="C77" s="1">
        <v>46001</v>
      </c>
      <c r="D77" s="2">
        <v>0.67708333333333337</v>
      </c>
      <c r="E77" s="2">
        <v>0.73958333333333337</v>
      </c>
      <c r="F77">
        <v>40</v>
      </c>
      <c r="G77">
        <f>uczniowie3[[#This Row],[Godzina zakończenia]]-uczniowie3[[#This Row],[Godzina rozpoczęcia]]</f>
        <v>6.25E-2</v>
      </c>
      <c r="H77" s="3">
        <f>uczniowie3[[#This Row],[czas]]*24</f>
        <v>1.5</v>
      </c>
      <c r="I77">
        <f>uczniowie3[[#This Row],[Stawka za godzinę]]*uczniowie3[[#This Row],[cas trwania w h]]</f>
        <v>60</v>
      </c>
      <c r="J77">
        <f>IF(AND(uczniowie3[[#This Row],[Imię kursanta]]=A76,uczniowie3[[#This Row],[Przedmiot]]=B76),J76+1,1)</f>
        <v>15</v>
      </c>
      <c r="K77" t="str">
        <f>IF(uczniowie3[[#This Row],[licznik]]&gt;=J78,CONCATENATE(MID(UPPER(uczniowie3[[#This Row],[Imię kursanta]]),1,3),MID(UPPER(uczniowie3[[#This Row],[Przedmiot]]),1,3),uczniowie3[[#This Row],[licznik]]),"BRAK")</f>
        <v>BRAK</v>
      </c>
    </row>
    <row r="78" spans="1:11" x14ac:dyDescent="0.25">
      <c r="A78" t="s">
        <v>11</v>
      </c>
      <c r="B78" t="s">
        <v>12</v>
      </c>
      <c r="C78" s="1">
        <v>46003</v>
      </c>
      <c r="D78" s="2">
        <v>0.375</v>
      </c>
      <c r="E78" s="2">
        <v>0.42708333333333331</v>
      </c>
      <c r="F78">
        <v>40</v>
      </c>
      <c r="G78">
        <f>uczniowie3[[#This Row],[Godzina zakończenia]]-uczniowie3[[#This Row],[Godzina rozpoczęcia]]</f>
        <v>5.2083333333333315E-2</v>
      </c>
      <c r="H78" s="3">
        <f>uczniowie3[[#This Row],[czas]]*24</f>
        <v>1.2499999999999996</v>
      </c>
      <c r="I78">
        <f>uczniowie3[[#This Row],[Stawka za godzinę]]*uczniowie3[[#This Row],[cas trwania w h]]</f>
        <v>49.999999999999986</v>
      </c>
      <c r="J78">
        <f>IF(AND(uczniowie3[[#This Row],[Imię kursanta]]=A77,uczniowie3[[#This Row],[Przedmiot]]=B77),J77+1,1)</f>
        <v>16</v>
      </c>
      <c r="K78" t="str">
        <f>IF(uczniowie3[[#This Row],[licznik]]&gt;=J79,CONCATENATE(MID(UPPER(uczniowie3[[#This Row],[Imię kursanta]]),1,3),MID(UPPER(uczniowie3[[#This Row],[Przedmiot]]),1,3),uczniowie3[[#This Row],[licznik]]),"BRAK")</f>
        <v>BRAK</v>
      </c>
    </row>
    <row r="79" spans="1:11" x14ac:dyDescent="0.25">
      <c r="A79" t="s">
        <v>11</v>
      </c>
      <c r="B79" t="s">
        <v>12</v>
      </c>
      <c r="C79" s="1">
        <v>46036</v>
      </c>
      <c r="D79" s="2">
        <v>0.57291666666666663</v>
      </c>
      <c r="E79" s="2">
        <v>0.61458333333333337</v>
      </c>
      <c r="F79">
        <v>40</v>
      </c>
      <c r="G79">
        <f>uczniowie3[[#This Row],[Godzina zakończenia]]-uczniowie3[[#This Row],[Godzina rozpoczęcia]]</f>
        <v>4.1666666666666741E-2</v>
      </c>
      <c r="H79" s="3">
        <f>uczniowie3[[#This Row],[czas]]*24</f>
        <v>1.0000000000000018</v>
      </c>
      <c r="I79">
        <f>uczniowie3[[#This Row],[Stawka za godzinę]]*uczniowie3[[#This Row],[cas trwania w h]]</f>
        <v>40.000000000000071</v>
      </c>
      <c r="J79">
        <f>IF(AND(uczniowie3[[#This Row],[Imię kursanta]]=A78,uczniowie3[[#This Row],[Przedmiot]]=B78),J78+1,1)</f>
        <v>17</v>
      </c>
      <c r="K79" t="str">
        <f>IF(uczniowie3[[#This Row],[licznik]]&gt;=J80,CONCATENATE(MID(UPPER(uczniowie3[[#This Row],[Imię kursanta]]),1,3),MID(UPPER(uczniowie3[[#This Row],[Przedmiot]]),1,3),uczniowie3[[#This Row],[licznik]]),"BRAK")</f>
        <v>BRAK</v>
      </c>
    </row>
    <row r="80" spans="1:11" x14ac:dyDescent="0.25">
      <c r="A80" t="s">
        <v>11</v>
      </c>
      <c r="B80" t="s">
        <v>12</v>
      </c>
      <c r="C80" s="1">
        <v>46045</v>
      </c>
      <c r="D80" s="2">
        <v>0.41666666666666669</v>
      </c>
      <c r="E80" s="2">
        <v>0.45833333333333331</v>
      </c>
      <c r="F80">
        <v>40</v>
      </c>
      <c r="G80">
        <f>uczniowie3[[#This Row],[Godzina zakończenia]]-uczniowie3[[#This Row],[Godzina rozpoczęcia]]</f>
        <v>4.166666666666663E-2</v>
      </c>
      <c r="H80" s="3">
        <f>uczniowie3[[#This Row],[czas]]*24</f>
        <v>0.99999999999999911</v>
      </c>
      <c r="I80">
        <f>uczniowie3[[#This Row],[Stawka za godzinę]]*uczniowie3[[#This Row],[cas trwania w h]]</f>
        <v>39.999999999999964</v>
      </c>
      <c r="J80">
        <f>IF(AND(uczniowie3[[#This Row],[Imię kursanta]]=A79,uczniowie3[[#This Row],[Przedmiot]]=B79),J79+1,1)</f>
        <v>18</v>
      </c>
      <c r="K80" t="str">
        <f>IF(uczniowie3[[#This Row],[licznik]]&gt;=J81,CONCATENATE(MID(UPPER(uczniowie3[[#This Row],[Imię kursanta]]),1,3),MID(UPPER(uczniowie3[[#This Row],[Przedmiot]]),1,3),uczniowie3[[#This Row],[licznik]]),"BRAK")</f>
        <v>BRAK</v>
      </c>
    </row>
    <row r="81" spans="1:11" x14ac:dyDescent="0.25">
      <c r="A81" t="s">
        <v>11</v>
      </c>
      <c r="B81" t="s">
        <v>12</v>
      </c>
      <c r="C81" s="1">
        <v>46045</v>
      </c>
      <c r="D81" s="2">
        <v>0.57291666666666663</v>
      </c>
      <c r="E81" s="2">
        <v>0.63541666666666663</v>
      </c>
      <c r="F81">
        <v>40</v>
      </c>
      <c r="G81">
        <f>uczniowie3[[#This Row],[Godzina zakończenia]]-uczniowie3[[#This Row],[Godzina rozpoczęcia]]</f>
        <v>6.25E-2</v>
      </c>
      <c r="H81" s="3">
        <f>uczniowie3[[#This Row],[czas]]*24</f>
        <v>1.5</v>
      </c>
      <c r="I81">
        <f>uczniowie3[[#This Row],[Stawka za godzinę]]*uczniowie3[[#This Row],[cas trwania w h]]</f>
        <v>60</v>
      </c>
      <c r="J81">
        <f>IF(AND(uczniowie3[[#This Row],[Imię kursanta]]=A80,uczniowie3[[#This Row],[Przedmiot]]=B80),J80+1,1)</f>
        <v>19</v>
      </c>
      <c r="K81" t="str">
        <f>IF(uczniowie3[[#This Row],[licznik]]&gt;=J82,CONCATENATE(MID(UPPER(uczniowie3[[#This Row],[Imię kursanta]]),1,3),MID(UPPER(uczniowie3[[#This Row],[Przedmiot]]),1,3),uczniowie3[[#This Row],[licznik]]),"BRAK")</f>
        <v>BRAK</v>
      </c>
    </row>
    <row r="82" spans="1:11" x14ac:dyDescent="0.25">
      <c r="A82" t="s">
        <v>11</v>
      </c>
      <c r="B82" t="s">
        <v>12</v>
      </c>
      <c r="C82" s="1">
        <v>46056</v>
      </c>
      <c r="D82" s="2">
        <v>0.66666666666666663</v>
      </c>
      <c r="E82" s="2">
        <v>0.72916666666666663</v>
      </c>
      <c r="F82">
        <v>40</v>
      </c>
      <c r="G82">
        <f>uczniowie3[[#This Row],[Godzina zakończenia]]-uczniowie3[[#This Row],[Godzina rozpoczęcia]]</f>
        <v>6.25E-2</v>
      </c>
      <c r="H82" s="3">
        <f>uczniowie3[[#This Row],[czas]]*24</f>
        <v>1.5</v>
      </c>
      <c r="I82">
        <f>uczniowie3[[#This Row],[Stawka za godzinę]]*uczniowie3[[#This Row],[cas trwania w h]]</f>
        <v>60</v>
      </c>
      <c r="J82">
        <f>IF(AND(uczniowie3[[#This Row],[Imię kursanta]]=A81,uczniowie3[[#This Row],[Przedmiot]]=B81),J81+1,1)</f>
        <v>20</v>
      </c>
      <c r="K82" t="str">
        <f>IF(uczniowie3[[#This Row],[licznik]]&gt;=J83,CONCATENATE(MID(UPPER(uczniowie3[[#This Row],[Imię kursanta]]),1,3),MID(UPPER(uczniowie3[[#This Row],[Przedmiot]]),1,3),uczniowie3[[#This Row],[licznik]]),"BRAK")</f>
        <v>BRAK</v>
      </c>
    </row>
    <row r="83" spans="1:11" x14ac:dyDescent="0.25">
      <c r="A83" t="s">
        <v>11</v>
      </c>
      <c r="B83" t="s">
        <v>12</v>
      </c>
      <c r="C83" s="1">
        <v>46059</v>
      </c>
      <c r="D83" s="2">
        <v>0.64583333333333337</v>
      </c>
      <c r="E83" s="2">
        <v>0.72916666666666663</v>
      </c>
      <c r="F83">
        <v>40</v>
      </c>
      <c r="G83">
        <f>uczniowie3[[#This Row],[Godzina zakończenia]]-uczniowie3[[#This Row],[Godzina rozpoczęcia]]</f>
        <v>8.3333333333333259E-2</v>
      </c>
      <c r="H83" s="3">
        <f>uczniowie3[[#This Row],[czas]]*24</f>
        <v>1.9999999999999982</v>
      </c>
      <c r="I83">
        <f>uczniowie3[[#This Row],[Stawka za godzinę]]*uczniowie3[[#This Row],[cas trwania w h]]</f>
        <v>79.999999999999929</v>
      </c>
      <c r="J83">
        <f>IF(AND(uczniowie3[[#This Row],[Imię kursanta]]=A82,uczniowie3[[#This Row],[Przedmiot]]=B82),J82+1,1)</f>
        <v>21</v>
      </c>
      <c r="K83" t="str">
        <f>IF(uczniowie3[[#This Row],[licznik]]&gt;=J84,CONCATENATE(MID(UPPER(uczniowie3[[#This Row],[Imię kursanta]]),1,3),MID(UPPER(uczniowie3[[#This Row],[Przedmiot]]),1,3),uczniowie3[[#This Row],[licznik]]),"BRAK")</f>
        <v>BRAK</v>
      </c>
    </row>
    <row r="84" spans="1:11" x14ac:dyDescent="0.25">
      <c r="A84" t="s">
        <v>11</v>
      </c>
      <c r="B84" t="s">
        <v>12</v>
      </c>
      <c r="C84" s="1">
        <v>46064</v>
      </c>
      <c r="D84" s="2">
        <v>0.375</v>
      </c>
      <c r="E84" s="2">
        <v>0.42708333333333331</v>
      </c>
      <c r="F84">
        <v>40</v>
      </c>
      <c r="G84">
        <f>uczniowie3[[#This Row],[Godzina zakończenia]]-uczniowie3[[#This Row],[Godzina rozpoczęcia]]</f>
        <v>5.2083333333333315E-2</v>
      </c>
      <c r="H84" s="3">
        <f>uczniowie3[[#This Row],[czas]]*24</f>
        <v>1.2499999999999996</v>
      </c>
      <c r="I84">
        <f>uczniowie3[[#This Row],[Stawka za godzinę]]*uczniowie3[[#This Row],[cas trwania w h]]</f>
        <v>49.999999999999986</v>
      </c>
      <c r="J84">
        <f>IF(AND(uczniowie3[[#This Row],[Imię kursanta]]=A83,uczniowie3[[#This Row],[Przedmiot]]=B83),J83+1,1)</f>
        <v>22</v>
      </c>
      <c r="K84" t="str">
        <f>IF(uczniowie3[[#This Row],[licznik]]&gt;=J85,CONCATENATE(MID(UPPER(uczniowie3[[#This Row],[Imię kursanta]]),1,3),MID(UPPER(uczniowie3[[#This Row],[Przedmiot]]),1,3),uczniowie3[[#This Row],[licznik]]),"BRAK")</f>
        <v>BRAK</v>
      </c>
    </row>
    <row r="85" spans="1:11" x14ac:dyDescent="0.25">
      <c r="A85" t="s">
        <v>11</v>
      </c>
      <c r="B85" t="s">
        <v>12</v>
      </c>
      <c r="C85" s="1">
        <v>46070</v>
      </c>
      <c r="D85" s="2">
        <v>0.55208333333333337</v>
      </c>
      <c r="E85" s="2">
        <v>0.63541666666666663</v>
      </c>
      <c r="F85">
        <v>40</v>
      </c>
      <c r="G85">
        <f>uczniowie3[[#This Row],[Godzina zakończenia]]-uczniowie3[[#This Row],[Godzina rozpoczęcia]]</f>
        <v>8.3333333333333259E-2</v>
      </c>
      <c r="H85" s="3">
        <f>uczniowie3[[#This Row],[czas]]*24</f>
        <v>1.9999999999999982</v>
      </c>
      <c r="I85">
        <f>uczniowie3[[#This Row],[Stawka za godzinę]]*uczniowie3[[#This Row],[cas trwania w h]]</f>
        <v>79.999999999999929</v>
      </c>
      <c r="J85">
        <f>IF(AND(uczniowie3[[#This Row],[Imię kursanta]]=A84,uczniowie3[[#This Row],[Przedmiot]]=B84),J84+1,1)</f>
        <v>23</v>
      </c>
      <c r="K85" t="str">
        <f>IF(uczniowie3[[#This Row],[licznik]]&gt;=J86,CONCATENATE(MID(UPPER(uczniowie3[[#This Row],[Imię kursanta]]),1,3),MID(UPPER(uczniowie3[[#This Row],[Przedmiot]]),1,3),uczniowie3[[#This Row],[licznik]]),"BRAK")</f>
        <v>BRAK</v>
      </c>
    </row>
    <row r="86" spans="1:11" x14ac:dyDescent="0.25">
      <c r="A86" t="s">
        <v>11</v>
      </c>
      <c r="B86" t="s">
        <v>12</v>
      </c>
      <c r="C86" s="1">
        <v>46073</v>
      </c>
      <c r="D86" s="2">
        <v>0.51041666666666663</v>
      </c>
      <c r="E86" s="2">
        <v>0.59375</v>
      </c>
      <c r="F86">
        <v>40</v>
      </c>
      <c r="G86">
        <f>uczniowie3[[#This Row],[Godzina zakończenia]]-uczniowie3[[#This Row],[Godzina rozpoczęcia]]</f>
        <v>8.333333333333337E-2</v>
      </c>
      <c r="H86" s="3">
        <f>uczniowie3[[#This Row],[czas]]*24</f>
        <v>2.0000000000000009</v>
      </c>
      <c r="I86">
        <f>uczniowie3[[#This Row],[Stawka za godzinę]]*uczniowie3[[#This Row],[cas trwania w h]]</f>
        <v>80.000000000000028</v>
      </c>
      <c r="J86">
        <f>IF(AND(uczniowie3[[#This Row],[Imię kursanta]]=A85,uczniowie3[[#This Row],[Przedmiot]]=B85),J85+1,1)</f>
        <v>24</v>
      </c>
      <c r="K86" t="str">
        <f>IF(uczniowie3[[#This Row],[licznik]]&gt;=J87,CONCATENATE(MID(UPPER(uczniowie3[[#This Row],[Imię kursanta]]),1,3),MID(UPPER(uczniowie3[[#This Row],[Przedmiot]]),1,3),uczniowie3[[#This Row],[licznik]]),"BRAK")</f>
        <v>JANFIZ24</v>
      </c>
    </row>
    <row r="87" spans="1:11" x14ac:dyDescent="0.25">
      <c r="A87" t="s">
        <v>16</v>
      </c>
      <c r="B87" t="s">
        <v>12</v>
      </c>
      <c r="C87" s="1">
        <v>45972</v>
      </c>
      <c r="D87" s="2">
        <v>0.375</v>
      </c>
      <c r="E87" s="2">
        <v>0.41666666666666669</v>
      </c>
      <c r="F87">
        <v>40</v>
      </c>
      <c r="G87">
        <f>uczniowie3[[#This Row],[Godzina zakończenia]]-uczniowie3[[#This Row],[Godzina rozpoczęcia]]</f>
        <v>4.1666666666666685E-2</v>
      </c>
      <c r="H87" s="3">
        <f>uczniowie3[[#This Row],[czas]]*24</f>
        <v>1.0000000000000004</v>
      </c>
      <c r="I87">
        <f>uczniowie3[[#This Row],[Stawka za godzinę]]*uczniowie3[[#This Row],[cas trwania w h]]</f>
        <v>40.000000000000014</v>
      </c>
      <c r="J87">
        <f>IF(AND(uczniowie3[[#This Row],[Imię kursanta]]=A86,uczniowie3[[#This Row],[Przedmiot]]=B86),J86+1,1)</f>
        <v>1</v>
      </c>
      <c r="K87" t="str">
        <f>IF(uczniowie3[[#This Row],[licznik]]&gt;=J88,CONCATENATE(MID(UPPER(uczniowie3[[#This Row],[Imię kursanta]]),1,3),MID(UPPER(uczniowie3[[#This Row],[Przedmiot]]),1,3),uczniowie3[[#This Row],[licznik]]),"BRAK")</f>
        <v>BRAK</v>
      </c>
    </row>
    <row r="88" spans="1:11" x14ac:dyDescent="0.25">
      <c r="A88" t="s">
        <v>16</v>
      </c>
      <c r="B88" t="s">
        <v>12</v>
      </c>
      <c r="C88" s="1">
        <v>45975</v>
      </c>
      <c r="D88" s="2">
        <v>0.375</v>
      </c>
      <c r="E88" s="2">
        <v>0.42708333333333331</v>
      </c>
      <c r="F88">
        <v>40</v>
      </c>
      <c r="G88">
        <f>uczniowie3[[#This Row],[Godzina zakończenia]]-uczniowie3[[#This Row],[Godzina rozpoczęcia]]</f>
        <v>5.2083333333333315E-2</v>
      </c>
      <c r="H88" s="3">
        <f>uczniowie3[[#This Row],[czas]]*24</f>
        <v>1.2499999999999996</v>
      </c>
      <c r="I88">
        <f>uczniowie3[[#This Row],[Stawka za godzinę]]*uczniowie3[[#This Row],[cas trwania w h]]</f>
        <v>49.999999999999986</v>
      </c>
      <c r="J88">
        <f>IF(AND(uczniowie3[[#This Row],[Imię kursanta]]=A87,uczniowie3[[#This Row],[Przedmiot]]=B87),J87+1,1)</f>
        <v>2</v>
      </c>
      <c r="K88" t="str">
        <f>IF(uczniowie3[[#This Row],[licznik]]&gt;=J89,CONCATENATE(MID(UPPER(uczniowie3[[#This Row],[Imię kursanta]]),1,3),MID(UPPER(uczniowie3[[#This Row],[Przedmiot]]),1,3),uczniowie3[[#This Row],[licznik]]),"BRAK")</f>
        <v>BRAK</v>
      </c>
    </row>
    <row r="89" spans="1:11" x14ac:dyDescent="0.25">
      <c r="A89" t="s">
        <v>16</v>
      </c>
      <c r="B89" t="s">
        <v>12</v>
      </c>
      <c r="C89" s="1">
        <v>45996</v>
      </c>
      <c r="D89" s="2">
        <v>0.45833333333333331</v>
      </c>
      <c r="E89" s="2">
        <v>0.5</v>
      </c>
      <c r="F89">
        <v>40</v>
      </c>
      <c r="G89">
        <f>uczniowie3[[#This Row],[Godzina zakończenia]]-uczniowie3[[#This Row],[Godzina rozpoczęcia]]</f>
        <v>4.1666666666666685E-2</v>
      </c>
      <c r="H89" s="3">
        <f>uczniowie3[[#This Row],[czas]]*24</f>
        <v>1.0000000000000004</v>
      </c>
      <c r="I89">
        <f>uczniowie3[[#This Row],[Stawka za godzinę]]*uczniowie3[[#This Row],[cas trwania w h]]</f>
        <v>40.000000000000014</v>
      </c>
      <c r="J89">
        <f>IF(AND(uczniowie3[[#This Row],[Imię kursanta]]=A88,uczniowie3[[#This Row],[Przedmiot]]=B88),J88+1,1)</f>
        <v>3</v>
      </c>
      <c r="K89" t="str">
        <f>IF(uczniowie3[[#This Row],[licznik]]&gt;=J90,CONCATENATE(MID(UPPER(uczniowie3[[#This Row],[Imię kursanta]]),1,3),MID(UPPER(uczniowie3[[#This Row],[Przedmiot]]),1,3),uczniowie3[[#This Row],[licznik]]),"BRAK")</f>
        <v>BRAK</v>
      </c>
    </row>
    <row r="90" spans="1:11" x14ac:dyDescent="0.25">
      <c r="A90" t="s">
        <v>16</v>
      </c>
      <c r="B90" t="s">
        <v>12</v>
      </c>
      <c r="C90" s="1">
        <v>46035</v>
      </c>
      <c r="D90" s="2">
        <v>0.54166666666666663</v>
      </c>
      <c r="E90" s="2">
        <v>0.625</v>
      </c>
      <c r="F90">
        <v>40</v>
      </c>
      <c r="G90">
        <f>uczniowie3[[#This Row],[Godzina zakończenia]]-uczniowie3[[#This Row],[Godzina rozpoczęcia]]</f>
        <v>8.333333333333337E-2</v>
      </c>
      <c r="H90" s="3">
        <f>uczniowie3[[#This Row],[czas]]*24</f>
        <v>2.0000000000000009</v>
      </c>
      <c r="I90">
        <f>uczniowie3[[#This Row],[Stawka za godzinę]]*uczniowie3[[#This Row],[cas trwania w h]]</f>
        <v>80.000000000000028</v>
      </c>
      <c r="J90">
        <f>IF(AND(uczniowie3[[#This Row],[Imię kursanta]]=A89,uczniowie3[[#This Row],[Przedmiot]]=B89),J89+1,1)</f>
        <v>4</v>
      </c>
      <c r="K90" t="str">
        <f>IF(uczniowie3[[#This Row],[licznik]]&gt;=J91,CONCATENATE(MID(UPPER(uczniowie3[[#This Row],[Imię kursanta]]),1,3),MID(UPPER(uczniowie3[[#This Row],[Przedmiot]]),1,3),uczniowie3[[#This Row],[licznik]]),"BRAK")</f>
        <v>BRAK</v>
      </c>
    </row>
    <row r="91" spans="1:11" x14ac:dyDescent="0.25">
      <c r="A91" t="s">
        <v>16</v>
      </c>
      <c r="B91" t="s">
        <v>12</v>
      </c>
      <c r="C91" s="1">
        <v>46043</v>
      </c>
      <c r="D91" s="2">
        <v>0.375</v>
      </c>
      <c r="E91" s="2">
        <v>0.44791666666666669</v>
      </c>
      <c r="F91">
        <v>40</v>
      </c>
      <c r="G91">
        <f>uczniowie3[[#This Row],[Godzina zakończenia]]-uczniowie3[[#This Row],[Godzina rozpoczęcia]]</f>
        <v>7.2916666666666685E-2</v>
      </c>
      <c r="H91" s="3">
        <f>uczniowie3[[#This Row],[czas]]*24</f>
        <v>1.7500000000000004</v>
      </c>
      <c r="I91">
        <f>uczniowie3[[#This Row],[Stawka za godzinę]]*uczniowie3[[#This Row],[cas trwania w h]]</f>
        <v>70.000000000000014</v>
      </c>
      <c r="J91">
        <f>IF(AND(uczniowie3[[#This Row],[Imię kursanta]]=A90,uczniowie3[[#This Row],[Przedmiot]]=B90),J90+1,1)</f>
        <v>5</v>
      </c>
      <c r="K91" t="str">
        <f>IF(uczniowie3[[#This Row],[licznik]]&gt;=J92,CONCATENATE(MID(UPPER(uczniowie3[[#This Row],[Imię kursanta]]),1,3),MID(UPPER(uczniowie3[[#This Row],[Przedmiot]]),1,3),uczniowie3[[#This Row],[licznik]]),"BRAK")</f>
        <v>BRAK</v>
      </c>
    </row>
    <row r="92" spans="1:11" x14ac:dyDescent="0.25">
      <c r="A92" t="s">
        <v>16</v>
      </c>
      <c r="B92" t="s">
        <v>12</v>
      </c>
      <c r="C92" s="1">
        <v>46076</v>
      </c>
      <c r="D92" s="2">
        <v>0.375</v>
      </c>
      <c r="E92" s="2">
        <v>0.42708333333333331</v>
      </c>
      <c r="F92">
        <v>40</v>
      </c>
      <c r="G92">
        <f>uczniowie3[[#This Row],[Godzina zakończenia]]-uczniowie3[[#This Row],[Godzina rozpoczęcia]]</f>
        <v>5.2083333333333315E-2</v>
      </c>
      <c r="H92" s="3">
        <f>uczniowie3[[#This Row],[czas]]*24</f>
        <v>1.2499999999999996</v>
      </c>
      <c r="I92">
        <f>uczniowie3[[#This Row],[Stawka za godzinę]]*uczniowie3[[#This Row],[cas trwania w h]]</f>
        <v>49.999999999999986</v>
      </c>
      <c r="J92">
        <f>IF(AND(uczniowie3[[#This Row],[Imię kursanta]]=A91,uczniowie3[[#This Row],[Przedmiot]]=B91),J91+1,1)</f>
        <v>6</v>
      </c>
      <c r="K92" t="str">
        <f>IF(uczniowie3[[#This Row],[licznik]]&gt;=J93,CONCATENATE(MID(UPPER(uczniowie3[[#This Row],[Imię kursanta]]),1,3),MID(UPPER(uczniowie3[[#This Row],[Przedmiot]]),1,3),uczniowie3[[#This Row],[licznik]]),"BRAK")</f>
        <v>BRAK</v>
      </c>
    </row>
    <row r="93" spans="1:11" x14ac:dyDescent="0.25">
      <c r="A93" t="s">
        <v>16</v>
      </c>
      <c r="B93" t="s">
        <v>12</v>
      </c>
      <c r="C93" s="1">
        <v>46079</v>
      </c>
      <c r="D93" s="2">
        <v>0.375</v>
      </c>
      <c r="E93" s="2">
        <v>0.45833333333333331</v>
      </c>
      <c r="F93">
        <v>40</v>
      </c>
      <c r="G93">
        <f>uczniowie3[[#This Row],[Godzina zakończenia]]-uczniowie3[[#This Row],[Godzina rozpoczęcia]]</f>
        <v>8.3333333333333315E-2</v>
      </c>
      <c r="H93" s="3">
        <f>uczniowie3[[#This Row],[czas]]*24</f>
        <v>1.9999999999999996</v>
      </c>
      <c r="I93">
        <f>uczniowie3[[#This Row],[Stawka za godzinę]]*uczniowie3[[#This Row],[cas trwania w h]]</f>
        <v>79.999999999999986</v>
      </c>
      <c r="J93">
        <f>IF(AND(uczniowie3[[#This Row],[Imię kursanta]]=A92,uczniowie3[[#This Row],[Przedmiot]]=B92),J92+1,1)</f>
        <v>7</v>
      </c>
      <c r="K93" t="str">
        <f>IF(uczniowie3[[#This Row],[licznik]]&gt;=J94,CONCATENATE(MID(UPPER(uczniowie3[[#This Row],[Imię kursanta]]),1,3),MID(UPPER(uczniowie3[[#This Row],[Przedmiot]]),1,3),uczniowie3[[#This Row],[licznik]]),"BRAK")</f>
        <v>JULFIZ7</v>
      </c>
    </row>
    <row r="94" spans="1:11" x14ac:dyDescent="0.25">
      <c r="A94" t="s">
        <v>16</v>
      </c>
      <c r="B94" t="s">
        <v>7</v>
      </c>
      <c r="C94" s="1">
        <v>45943</v>
      </c>
      <c r="D94" s="2">
        <v>0.70833333333333337</v>
      </c>
      <c r="E94" s="2">
        <v>0.76041666666666663</v>
      </c>
      <c r="F94">
        <v>60</v>
      </c>
      <c r="G94">
        <f>uczniowie3[[#This Row],[Godzina zakończenia]]-uczniowie3[[#This Row],[Godzina rozpoczęcia]]</f>
        <v>5.2083333333333259E-2</v>
      </c>
      <c r="H94" s="3">
        <f>uczniowie3[[#This Row],[czas]]*24</f>
        <v>1.2499999999999982</v>
      </c>
      <c r="I94">
        <f>uczniowie3[[#This Row],[Stawka za godzinę]]*uczniowie3[[#This Row],[cas trwania w h]]</f>
        <v>74.999999999999886</v>
      </c>
      <c r="J94">
        <f>IF(AND(uczniowie3[[#This Row],[Imię kursanta]]=A93,uczniowie3[[#This Row],[Przedmiot]]=B93),J93+1,1)</f>
        <v>1</v>
      </c>
      <c r="K94" t="str">
        <f>IF(uczniowie3[[#This Row],[licznik]]&gt;=J95,CONCATENATE(MID(UPPER(uczniowie3[[#This Row],[Imię kursanta]]),1,3),MID(UPPER(uczniowie3[[#This Row],[Przedmiot]]),1,3),uczniowie3[[#This Row],[licznik]]),"BRAK")</f>
        <v>BRAK</v>
      </c>
    </row>
    <row r="95" spans="1:11" x14ac:dyDescent="0.25">
      <c r="A95" t="s">
        <v>16</v>
      </c>
      <c r="B95" t="s">
        <v>7</v>
      </c>
      <c r="C95" s="1">
        <v>45950</v>
      </c>
      <c r="D95" s="2">
        <v>0.58333333333333337</v>
      </c>
      <c r="E95" s="2">
        <v>0.625</v>
      </c>
      <c r="F95">
        <v>60</v>
      </c>
      <c r="G95">
        <f>uczniowie3[[#This Row],[Godzina zakończenia]]-uczniowie3[[#This Row],[Godzina rozpoczęcia]]</f>
        <v>4.166666666666663E-2</v>
      </c>
      <c r="H95" s="3">
        <f>uczniowie3[[#This Row],[czas]]*24</f>
        <v>0.99999999999999911</v>
      </c>
      <c r="I95">
        <f>uczniowie3[[#This Row],[Stawka za godzinę]]*uczniowie3[[#This Row],[cas trwania w h]]</f>
        <v>59.999999999999943</v>
      </c>
      <c r="J95">
        <f>IF(AND(uczniowie3[[#This Row],[Imię kursanta]]=A94,uczniowie3[[#This Row],[Przedmiot]]=B94),J94+1,1)</f>
        <v>2</v>
      </c>
      <c r="K95" t="str">
        <f>IF(uczniowie3[[#This Row],[licznik]]&gt;=J96,CONCATENATE(MID(UPPER(uczniowie3[[#This Row],[Imię kursanta]]),1,3),MID(UPPER(uczniowie3[[#This Row],[Przedmiot]]),1,3),uczniowie3[[#This Row],[licznik]]),"BRAK")</f>
        <v>BRAK</v>
      </c>
    </row>
    <row r="96" spans="1:11" x14ac:dyDescent="0.25">
      <c r="A96" t="s">
        <v>16</v>
      </c>
      <c r="B96" t="s">
        <v>7</v>
      </c>
      <c r="C96" s="1">
        <v>45973</v>
      </c>
      <c r="D96" s="2">
        <v>0.45833333333333331</v>
      </c>
      <c r="E96" s="2">
        <v>0.52083333333333337</v>
      </c>
      <c r="F96">
        <v>60</v>
      </c>
      <c r="G96">
        <f>uczniowie3[[#This Row],[Godzina zakończenia]]-uczniowie3[[#This Row],[Godzina rozpoczęcia]]</f>
        <v>6.2500000000000056E-2</v>
      </c>
      <c r="H96" s="3">
        <f>uczniowie3[[#This Row],[czas]]*24</f>
        <v>1.5000000000000013</v>
      </c>
      <c r="I96">
        <f>uczniowie3[[#This Row],[Stawka za godzinę]]*uczniowie3[[#This Row],[cas trwania w h]]</f>
        <v>90.000000000000085</v>
      </c>
      <c r="J96">
        <f>IF(AND(uczniowie3[[#This Row],[Imię kursanta]]=A95,uczniowie3[[#This Row],[Przedmiot]]=B95),J95+1,1)</f>
        <v>3</v>
      </c>
      <c r="K96" t="str">
        <f>IF(uczniowie3[[#This Row],[licznik]]&gt;=J97,CONCATENATE(MID(UPPER(uczniowie3[[#This Row],[Imię kursanta]]),1,3),MID(UPPER(uczniowie3[[#This Row],[Przedmiot]]),1,3),uczniowie3[[#This Row],[licznik]]),"BRAK")</f>
        <v>BRAK</v>
      </c>
    </row>
    <row r="97" spans="1:11" x14ac:dyDescent="0.25">
      <c r="A97" t="s">
        <v>16</v>
      </c>
      <c r="B97" t="s">
        <v>7</v>
      </c>
      <c r="C97" s="1">
        <v>46001</v>
      </c>
      <c r="D97" s="2">
        <v>0.61458333333333337</v>
      </c>
      <c r="E97" s="2">
        <v>0.65625</v>
      </c>
      <c r="F97">
        <v>60</v>
      </c>
      <c r="G97">
        <f>uczniowie3[[#This Row],[Godzina zakończenia]]-uczniowie3[[#This Row],[Godzina rozpoczęcia]]</f>
        <v>4.166666666666663E-2</v>
      </c>
      <c r="H97" s="3">
        <f>uczniowie3[[#This Row],[czas]]*24</f>
        <v>0.99999999999999911</v>
      </c>
      <c r="I97">
        <f>uczniowie3[[#This Row],[Stawka za godzinę]]*uczniowie3[[#This Row],[cas trwania w h]]</f>
        <v>59.999999999999943</v>
      </c>
      <c r="J97">
        <f>IF(AND(uczniowie3[[#This Row],[Imię kursanta]]=A96,uczniowie3[[#This Row],[Przedmiot]]=B96),J96+1,1)</f>
        <v>4</v>
      </c>
      <c r="K97" t="str">
        <f>IF(uczniowie3[[#This Row],[licznik]]&gt;=J98,CONCATENATE(MID(UPPER(uczniowie3[[#This Row],[Imię kursanta]]),1,3),MID(UPPER(uczniowie3[[#This Row],[Przedmiot]]),1,3),uczniowie3[[#This Row],[licznik]]),"BRAK")</f>
        <v>BRAK</v>
      </c>
    </row>
    <row r="98" spans="1:11" x14ac:dyDescent="0.25">
      <c r="A98" t="s">
        <v>16</v>
      </c>
      <c r="B98" t="s">
        <v>7</v>
      </c>
      <c r="C98" s="1">
        <v>46034</v>
      </c>
      <c r="D98" s="2">
        <v>0.64583333333333337</v>
      </c>
      <c r="E98" s="2">
        <v>0.71875</v>
      </c>
      <c r="F98">
        <v>60</v>
      </c>
      <c r="G98">
        <f>uczniowie3[[#This Row],[Godzina zakończenia]]-uczniowie3[[#This Row],[Godzina rozpoczęcia]]</f>
        <v>7.291666666666663E-2</v>
      </c>
      <c r="H98" s="3">
        <f>uczniowie3[[#This Row],[czas]]*24</f>
        <v>1.7499999999999991</v>
      </c>
      <c r="I98">
        <f>uczniowie3[[#This Row],[Stawka za godzinę]]*uczniowie3[[#This Row],[cas trwania w h]]</f>
        <v>104.99999999999994</v>
      </c>
      <c r="J98">
        <f>IF(AND(uczniowie3[[#This Row],[Imię kursanta]]=A97,uczniowie3[[#This Row],[Przedmiot]]=B97),J97+1,1)</f>
        <v>5</v>
      </c>
      <c r="K98" t="str">
        <f>IF(uczniowie3[[#This Row],[licznik]]&gt;=J99,CONCATENATE(MID(UPPER(uczniowie3[[#This Row],[Imię kursanta]]),1,3),MID(UPPER(uczniowie3[[#This Row],[Przedmiot]]),1,3),uczniowie3[[#This Row],[licznik]]),"BRAK")</f>
        <v>BRAK</v>
      </c>
    </row>
    <row r="99" spans="1:11" x14ac:dyDescent="0.25">
      <c r="A99" t="s">
        <v>16</v>
      </c>
      <c r="B99" t="s">
        <v>7</v>
      </c>
      <c r="C99" s="1">
        <v>46042</v>
      </c>
      <c r="D99" s="2">
        <v>0.4375</v>
      </c>
      <c r="E99" s="2">
        <v>0.47916666666666669</v>
      </c>
      <c r="F99">
        <v>60</v>
      </c>
      <c r="G99">
        <f>uczniowie3[[#This Row],[Godzina zakończenia]]-uczniowie3[[#This Row],[Godzina rozpoczęcia]]</f>
        <v>4.1666666666666685E-2</v>
      </c>
      <c r="H99" s="3">
        <f>uczniowie3[[#This Row],[czas]]*24</f>
        <v>1.0000000000000004</v>
      </c>
      <c r="I99">
        <f>uczniowie3[[#This Row],[Stawka za godzinę]]*uczniowie3[[#This Row],[cas trwania w h]]</f>
        <v>60.000000000000028</v>
      </c>
      <c r="J99">
        <f>IF(AND(uczniowie3[[#This Row],[Imię kursanta]]=A98,uczniowie3[[#This Row],[Przedmiot]]=B98),J98+1,1)</f>
        <v>6</v>
      </c>
      <c r="K99" t="str">
        <f>IF(uczniowie3[[#This Row],[licznik]]&gt;=J100,CONCATENATE(MID(UPPER(uczniowie3[[#This Row],[Imię kursanta]]),1,3),MID(UPPER(uczniowie3[[#This Row],[Przedmiot]]),1,3),uczniowie3[[#This Row],[licznik]]),"BRAK")</f>
        <v>BRAK</v>
      </c>
    </row>
    <row r="100" spans="1:11" x14ac:dyDescent="0.25">
      <c r="A100" t="s">
        <v>16</v>
      </c>
      <c r="B100" t="s">
        <v>7</v>
      </c>
      <c r="C100" s="1">
        <v>46056</v>
      </c>
      <c r="D100" s="2">
        <v>0.375</v>
      </c>
      <c r="E100" s="2">
        <v>0.42708333333333331</v>
      </c>
      <c r="F100">
        <v>60</v>
      </c>
      <c r="G100">
        <f>uczniowie3[[#This Row],[Godzina zakończenia]]-uczniowie3[[#This Row],[Godzina rozpoczęcia]]</f>
        <v>5.2083333333333315E-2</v>
      </c>
      <c r="H100" s="3">
        <f>uczniowie3[[#This Row],[czas]]*24</f>
        <v>1.2499999999999996</v>
      </c>
      <c r="I100">
        <f>uczniowie3[[#This Row],[Stawka za godzinę]]*uczniowie3[[#This Row],[cas trwania w h]]</f>
        <v>74.999999999999972</v>
      </c>
      <c r="J100">
        <f>IF(AND(uczniowie3[[#This Row],[Imię kursanta]]=A99,uczniowie3[[#This Row],[Przedmiot]]=B99),J99+1,1)</f>
        <v>7</v>
      </c>
      <c r="K100" t="str">
        <f>IF(uczniowie3[[#This Row],[licznik]]&gt;=J101,CONCATENATE(MID(UPPER(uczniowie3[[#This Row],[Imię kursanta]]),1,3),MID(UPPER(uczniowie3[[#This Row],[Przedmiot]]),1,3),uczniowie3[[#This Row],[licznik]]),"BRAK")</f>
        <v>BRAK</v>
      </c>
    </row>
    <row r="101" spans="1:11" x14ac:dyDescent="0.25">
      <c r="A101" t="s">
        <v>16</v>
      </c>
      <c r="B101" t="s">
        <v>7</v>
      </c>
      <c r="C101" s="1">
        <v>46056</v>
      </c>
      <c r="D101" s="2">
        <v>0.46875</v>
      </c>
      <c r="E101" s="2">
        <v>0.54166666666666663</v>
      </c>
      <c r="F101">
        <v>60</v>
      </c>
      <c r="G101">
        <f>uczniowie3[[#This Row],[Godzina zakończenia]]-uczniowie3[[#This Row],[Godzina rozpoczęcia]]</f>
        <v>7.291666666666663E-2</v>
      </c>
      <c r="H101" s="3">
        <f>uczniowie3[[#This Row],[czas]]*24</f>
        <v>1.7499999999999991</v>
      </c>
      <c r="I101">
        <f>uczniowie3[[#This Row],[Stawka za godzinę]]*uczniowie3[[#This Row],[cas trwania w h]]</f>
        <v>104.99999999999994</v>
      </c>
      <c r="J101">
        <f>IF(AND(uczniowie3[[#This Row],[Imię kursanta]]=A100,uczniowie3[[#This Row],[Przedmiot]]=B100),J100+1,1)</f>
        <v>8</v>
      </c>
      <c r="K101" t="str">
        <f>IF(uczniowie3[[#This Row],[licznik]]&gt;=J102,CONCATENATE(MID(UPPER(uczniowie3[[#This Row],[Imię kursanta]]),1,3),MID(UPPER(uczniowie3[[#This Row],[Przedmiot]]),1,3),uczniowie3[[#This Row],[licznik]]),"BRAK")</f>
        <v>BRAK</v>
      </c>
    </row>
    <row r="102" spans="1:11" x14ac:dyDescent="0.25">
      <c r="A102" t="s">
        <v>16</v>
      </c>
      <c r="B102" t="s">
        <v>7</v>
      </c>
      <c r="C102" s="1">
        <v>46063</v>
      </c>
      <c r="D102" s="2">
        <v>0.44791666666666669</v>
      </c>
      <c r="E102" s="2">
        <v>0.52083333333333337</v>
      </c>
      <c r="F102">
        <v>60</v>
      </c>
      <c r="G102">
        <f>uczniowie3[[#This Row],[Godzina zakończenia]]-uczniowie3[[#This Row],[Godzina rozpoczęcia]]</f>
        <v>7.2916666666666685E-2</v>
      </c>
      <c r="H102" s="3">
        <f>uczniowie3[[#This Row],[czas]]*24</f>
        <v>1.7500000000000004</v>
      </c>
      <c r="I102">
        <f>uczniowie3[[#This Row],[Stawka za godzinę]]*uczniowie3[[#This Row],[cas trwania w h]]</f>
        <v>105.00000000000003</v>
      </c>
      <c r="J102">
        <f>IF(AND(uczniowie3[[#This Row],[Imię kursanta]]=A101,uczniowie3[[#This Row],[Przedmiot]]=B101),J101+1,1)</f>
        <v>9</v>
      </c>
      <c r="K102" t="str">
        <f>IF(uczniowie3[[#This Row],[licznik]]&gt;=J103,CONCATENATE(MID(UPPER(uczniowie3[[#This Row],[Imię kursanta]]),1,3),MID(UPPER(uczniowie3[[#This Row],[Przedmiot]]),1,3),uczniowie3[[#This Row],[licznik]]),"BRAK")</f>
        <v>BRAK</v>
      </c>
    </row>
    <row r="103" spans="1:11" x14ac:dyDescent="0.25">
      <c r="A103" t="s">
        <v>16</v>
      </c>
      <c r="B103" t="s">
        <v>7</v>
      </c>
      <c r="C103" s="1">
        <v>46065</v>
      </c>
      <c r="D103" s="2">
        <v>0.55208333333333337</v>
      </c>
      <c r="E103" s="2">
        <v>0.60416666666666663</v>
      </c>
      <c r="F103">
        <v>60</v>
      </c>
      <c r="G103">
        <f>uczniowie3[[#This Row],[Godzina zakończenia]]-uczniowie3[[#This Row],[Godzina rozpoczęcia]]</f>
        <v>5.2083333333333259E-2</v>
      </c>
      <c r="H103" s="3">
        <f>uczniowie3[[#This Row],[czas]]*24</f>
        <v>1.2499999999999982</v>
      </c>
      <c r="I103">
        <f>uczniowie3[[#This Row],[Stawka za godzinę]]*uczniowie3[[#This Row],[cas trwania w h]]</f>
        <v>74.999999999999886</v>
      </c>
      <c r="J103">
        <f>IF(AND(uczniowie3[[#This Row],[Imię kursanta]]=A102,uczniowie3[[#This Row],[Przedmiot]]=B102),J102+1,1)</f>
        <v>10</v>
      </c>
      <c r="K103" t="str">
        <f>IF(uczniowie3[[#This Row],[licznik]]&gt;=J104,CONCATENATE(MID(UPPER(uczniowie3[[#This Row],[Imię kursanta]]),1,3),MID(UPPER(uczniowie3[[#This Row],[Przedmiot]]),1,3),uczniowie3[[#This Row],[licznik]]),"BRAK")</f>
        <v>BRAK</v>
      </c>
    </row>
    <row r="104" spans="1:11" x14ac:dyDescent="0.25">
      <c r="A104" t="s">
        <v>16</v>
      </c>
      <c r="B104" t="s">
        <v>7</v>
      </c>
      <c r="C104" s="1">
        <v>46066</v>
      </c>
      <c r="D104" s="2">
        <v>0.375</v>
      </c>
      <c r="E104" s="2">
        <v>0.42708333333333331</v>
      </c>
      <c r="F104">
        <v>60</v>
      </c>
      <c r="G104">
        <f>uczniowie3[[#This Row],[Godzina zakończenia]]-uczniowie3[[#This Row],[Godzina rozpoczęcia]]</f>
        <v>5.2083333333333315E-2</v>
      </c>
      <c r="H104" s="3">
        <f>uczniowie3[[#This Row],[czas]]*24</f>
        <v>1.2499999999999996</v>
      </c>
      <c r="I104">
        <f>uczniowie3[[#This Row],[Stawka za godzinę]]*uczniowie3[[#This Row],[cas trwania w h]]</f>
        <v>74.999999999999972</v>
      </c>
      <c r="J104">
        <f>IF(AND(uczniowie3[[#This Row],[Imię kursanta]]=A103,uczniowie3[[#This Row],[Przedmiot]]=B103),J103+1,1)</f>
        <v>11</v>
      </c>
      <c r="K104" t="str">
        <f>IF(uczniowie3[[#This Row],[licznik]]&gt;=J105,CONCATENATE(MID(UPPER(uczniowie3[[#This Row],[Imię kursanta]]),1,3),MID(UPPER(uczniowie3[[#This Row],[Przedmiot]]),1,3),uczniowie3[[#This Row],[licznik]]),"BRAK")</f>
        <v>JULINF11</v>
      </c>
    </row>
    <row r="105" spans="1:11" x14ac:dyDescent="0.25">
      <c r="A105" t="s">
        <v>14</v>
      </c>
      <c r="B105" t="s">
        <v>7</v>
      </c>
      <c r="C105" s="1">
        <v>45937</v>
      </c>
      <c r="D105" s="2">
        <v>0.45833333333333331</v>
      </c>
      <c r="E105" s="2">
        <v>0.53125</v>
      </c>
      <c r="F105">
        <v>60</v>
      </c>
      <c r="G105">
        <f>uczniowie3[[#This Row],[Godzina zakończenia]]-uczniowie3[[#This Row],[Godzina rozpoczęcia]]</f>
        <v>7.2916666666666685E-2</v>
      </c>
      <c r="H105" s="3">
        <f>uczniowie3[[#This Row],[czas]]*24</f>
        <v>1.7500000000000004</v>
      </c>
      <c r="I105">
        <f>uczniowie3[[#This Row],[Stawka za godzinę]]*uczniowie3[[#This Row],[cas trwania w h]]</f>
        <v>105.00000000000003</v>
      </c>
      <c r="J105">
        <f>IF(AND(uczniowie3[[#This Row],[Imię kursanta]]=A104,uczniowie3[[#This Row],[Przedmiot]]=B104),J104+1,1)</f>
        <v>1</v>
      </c>
      <c r="K105" t="str">
        <f>IF(uczniowie3[[#This Row],[licznik]]&gt;=J106,CONCATENATE(MID(UPPER(uczniowie3[[#This Row],[Imię kursanta]]),1,3),MID(UPPER(uczniowie3[[#This Row],[Przedmiot]]),1,3),uczniowie3[[#This Row],[licznik]]),"BRAK")</f>
        <v>BRAK</v>
      </c>
    </row>
    <row r="106" spans="1:11" x14ac:dyDescent="0.25">
      <c r="A106" t="s">
        <v>14</v>
      </c>
      <c r="B106" t="s">
        <v>7</v>
      </c>
      <c r="C106" s="1">
        <v>45938</v>
      </c>
      <c r="D106" s="2">
        <v>0.375</v>
      </c>
      <c r="E106" s="2">
        <v>0.41666666666666669</v>
      </c>
      <c r="F106">
        <v>60</v>
      </c>
      <c r="G106">
        <f>uczniowie3[[#This Row],[Godzina zakończenia]]-uczniowie3[[#This Row],[Godzina rozpoczęcia]]</f>
        <v>4.1666666666666685E-2</v>
      </c>
      <c r="H106" s="3">
        <f>uczniowie3[[#This Row],[czas]]*24</f>
        <v>1.0000000000000004</v>
      </c>
      <c r="I106">
        <f>uczniowie3[[#This Row],[Stawka za godzinę]]*uczniowie3[[#This Row],[cas trwania w h]]</f>
        <v>60.000000000000028</v>
      </c>
      <c r="J106">
        <f>IF(AND(uczniowie3[[#This Row],[Imię kursanta]]=A105,uczniowie3[[#This Row],[Przedmiot]]=B105),J105+1,1)</f>
        <v>2</v>
      </c>
      <c r="K106" t="str">
        <f>IF(uczniowie3[[#This Row],[licznik]]&gt;=J107,CONCATENATE(MID(UPPER(uczniowie3[[#This Row],[Imię kursanta]]),1,3),MID(UPPER(uczniowie3[[#This Row],[Przedmiot]]),1,3),uczniowie3[[#This Row],[licznik]]),"BRAK")</f>
        <v>BRAK</v>
      </c>
    </row>
    <row r="107" spans="1:11" x14ac:dyDescent="0.25">
      <c r="A107" t="s">
        <v>14</v>
      </c>
      <c r="B107" t="s">
        <v>7</v>
      </c>
      <c r="C107" s="1">
        <v>45940</v>
      </c>
      <c r="D107" s="2">
        <v>0.53125</v>
      </c>
      <c r="E107" s="2">
        <v>0.57291666666666663</v>
      </c>
      <c r="F107">
        <v>60</v>
      </c>
      <c r="G107">
        <f>uczniowie3[[#This Row],[Godzina zakończenia]]-uczniowie3[[#This Row],[Godzina rozpoczęcia]]</f>
        <v>4.166666666666663E-2</v>
      </c>
      <c r="H107" s="3">
        <f>uczniowie3[[#This Row],[czas]]*24</f>
        <v>0.99999999999999911</v>
      </c>
      <c r="I107">
        <f>uczniowie3[[#This Row],[Stawka za godzinę]]*uczniowie3[[#This Row],[cas trwania w h]]</f>
        <v>59.999999999999943</v>
      </c>
      <c r="J107">
        <f>IF(AND(uczniowie3[[#This Row],[Imię kursanta]]=A106,uczniowie3[[#This Row],[Przedmiot]]=B106),J106+1,1)</f>
        <v>3</v>
      </c>
      <c r="K107" t="str">
        <f>IF(uczniowie3[[#This Row],[licznik]]&gt;=J108,CONCATENATE(MID(UPPER(uczniowie3[[#This Row],[Imię kursanta]]),1,3),MID(UPPER(uczniowie3[[#This Row],[Przedmiot]]),1,3),uczniowie3[[#This Row],[licznik]]),"BRAK")</f>
        <v>BRAK</v>
      </c>
    </row>
    <row r="108" spans="1:11" x14ac:dyDescent="0.25">
      <c r="A108" t="s">
        <v>14</v>
      </c>
      <c r="B108" t="s">
        <v>7</v>
      </c>
      <c r="C108" s="1">
        <v>45945</v>
      </c>
      <c r="D108" s="2">
        <v>0.42708333333333331</v>
      </c>
      <c r="E108" s="2">
        <v>0.47916666666666669</v>
      </c>
      <c r="F108">
        <v>60</v>
      </c>
      <c r="G108">
        <f>uczniowie3[[#This Row],[Godzina zakończenia]]-uczniowie3[[#This Row],[Godzina rozpoczęcia]]</f>
        <v>5.208333333333337E-2</v>
      </c>
      <c r="H108" s="3">
        <f>uczniowie3[[#This Row],[czas]]*24</f>
        <v>1.2500000000000009</v>
      </c>
      <c r="I108">
        <f>uczniowie3[[#This Row],[Stawka za godzinę]]*uczniowie3[[#This Row],[cas trwania w h]]</f>
        <v>75.000000000000057</v>
      </c>
      <c r="J108">
        <f>IF(AND(uczniowie3[[#This Row],[Imię kursanta]]=A107,uczniowie3[[#This Row],[Przedmiot]]=B107),J107+1,1)</f>
        <v>4</v>
      </c>
      <c r="K108" t="str">
        <f>IF(uczniowie3[[#This Row],[licznik]]&gt;=J109,CONCATENATE(MID(UPPER(uczniowie3[[#This Row],[Imię kursanta]]),1,3),MID(UPPER(uczniowie3[[#This Row],[Przedmiot]]),1,3),uczniowie3[[#This Row],[licznik]]),"BRAK")</f>
        <v>BRAK</v>
      </c>
    </row>
    <row r="109" spans="1:11" x14ac:dyDescent="0.25">
      <c r="A109" t="s">
        <v>14</v>
      </c>
      <c r="B109" t="s">
        <v>7</v>
      </c>
      <c r="C109" s="1">
        <v>45961</v>
      </c>
      <c r="D109" s="2">
        <v>0.44791666666666669</v>
      </c>
      <c r="E109" s="2">
        <v>0.51041666666666663</v>
      </c>
      <c r="F109">
        <v>60</v>
      </c>
      <c r="G109">
        <f>uczniowie3[[#This Row],[Godzina zakończenia]]-uczniowie3[[#This Row],[Godzina rozpoczęcia]]</f>
        <v>6.2499999999999944E-2</v>
      </c>
      <c r="H109" s="3">
        <f>uczniowie3[[#This Row],[czas]]*24</f>
        <v>1.4999999999999987</v>
      </c>
      <c r="I109">
        <f>uczniowie3[[#This Row],[Stawka za godzinę]]*uczniowie3[[#This Row],[cas trwania w h]]</f>
        <v>89.999999999999915</v>
      </c>
      <c r="J109">
        <f>IF(AND(uczniowie3[[#This Row],[Imię kursanta]]=A108,uczniowie3[[#This Row],[Przedmiot]]=B108),J108+1,1)</f>
        <v>5</v>
      </c>
      <c r="K109" t="str">
        <f>IF(uczniowie3[[#This Row],[licznik]]&gt;=J110,CONCATENATE(MID(UPPER(uczniowie3[[#This Row],[Imię kursanta]]),1,3),MID(UPPER(uczniowie3[[#This Row],[Przedmiot]]),1,3),uczniowie3[[#This Row],[licznik]]),"BRAK")</f>
        <v>BRAK</v>
      </c>
    </row>
    <row r="110" spans="1:11" x14ac:dyDescent="0.25">
      <c r="A110" t="s">
        <v>14</v>
      </c>
      <c r="B110" t="s">
        <v>7</v>
      </c>
      <c r="C110" s="1">
        <v>45968</v>
      </c>
      <c r="D110" s="2">
        <v>0.375</v>
      </c>
      <c r="E110" s="2">
        <v>0.41666666666666669</v>
      </c>
      <c r="F110">
        <v>60</v>
      </c>
      <c r="G110">
        <f>uczniowie3[[#This Row],[Godzina zakończenia]]-uczniowie3[[#This Row],[Godzina rozpoczęcia]]</f>
        <v>4.1666666666666685E-2</v>
      </c>
      <c r="H110" s="3">
        <f>uczniowie3[[#This Row],[czas]]*24</f>
        <v>1.0000000000000004</v>
      </c>
      <c r="I110">
        <f>uczniowie3[[#This Row],[Stawka za godzinę]]*uczniowie3[[#This Row],[cas trwania w h]]</f>
        <v>60.000000000000028</v>
      </c>
      <c r="J110">
        <f>IF(AND(uczniowie3[[#This Row],[Imię kursanta]]=A109,uczniowie3[[#This Row],[Przedmiot]]=B109),J109+1,1)</f>
        <v>6</v>
      </c>
      <c r="K110" t="str">
        <f>IF(uczniowie3[[#This Row],[licznik]]&gt;=J111,CONCATENATE(MID(UPPER(uczniowie3[[#This Row],[Imię kursanta]]),1,3),MID(UPPER(uczniowie3[[#This Row],[Przedmiot]]),1,3),uczniowie3[[#This Row],[licznik]]),"BRAK")</f>
        <v>BRAK</v>
      </c>
    </row>
    <row r="111" spans="1:11" x14ac:dyDescent="0.25">
      <c r="A111" t="s">
        <v>14</v>
      </c>
      <c r="B111" t="s">
        <v>7</v>
      </c>
      <c r="C111" s="1">
        <v>45973</v>
      </c>
      <c r="D111" s="2">
        <v>0.65625</v>
      </c>
      <c r="E111" s="2">
        <v>0.71875</v>
      </c>
      <c r="F111">
        <v>60</v>
      </c>
      <c r="G111">
        <f>uczniowie3[[#This Row],[Godzina zakończenia]]-uczniowie3[[#This Row],[Godzina rozpoczęcia]]</f>
        <v>6.25E-2</v>
      </c>
      <c r="H111" s="3">
        <f>uczniowie3[[#This Row],[czas]]*24</f>
        <v>1.5</v>
      </c>
      <c r="I111">
        <f>uczniowie3[[#This Row],[Stawka za godzinę]]*uczniowie3[[#This Row],[cas trwania w h]]</f>
        <v>90</v>
      </c>
      <c r="J111">
        <f>IF(AND(uczniowie3[[#This Row],[Imię kursanta]]=A110,uczniowie3[[#This Row],[Przedmiot]]=B110),J110+1,1)</f>
        <v>7</v>
      </c>
      <c r="K111" t="str">
        <f>IF(uczniowie3[[#This Row],[licznik]]&gt;=J112,CONCATENATE(MID(UPPER(uczniowie3[[#This Row],[Imię kursanta]]),1,3),MID(UPPER(uczniowie3[[#This Row],[Przedmiot]]),1,3),uczniowie3[[#This Row],[licznik]]),"BRAK")</f>
        <v>BRAK</v>
      </c>
    </row>
    <row r="112" spans="1:11" x14ac:dyDescent="0.25">
      <c r="A112" t="s">
        <v>14</v>
      </c>
      <c r="B112" t="s">
        <v>7</v>
      </c>
      <c r="C112" s="1">
        <v>45985</v>
      </c>
      <c r="D112" s="2">
        <v>0.60416666666666663</v>
      </c>
      <c r="E112" s="2">
        <v>0.66666666666666663</v>
      </c>
      <c r="F112">
        <v>60</v>
      </c>
      <c r="G112">
        <f>uczniowie3[[#This Row],[Godzina zakończenia]]-uczniowie3[[#This Row],[Godzina rozpoczęcia]]</f>
        <v>6.25E-2</v>
      </c>
      <c r="H112" s="3">
        <f>uczniowie3[[#This Row],[czas]]*24</f>
        <v>1.5</v>
      </c>
      <c r="I112">
        <f>uczniowie3[[#This Row],[Stawka za godzinę]]*uczniowie3[[#This Row],[cas trwania w h]]</f>
        <v>90</v>
      </c>
      <c r="J112">
        <f>IF(AND(uczniowie3[[#This Row],[Imię kursanta]]=A111,uczniowie3[[#This Row],[Przedmiot]]=B111),J111+1,1)</f>
        <v>8</v>
      </c>
      <c r="K112" t="str">
        <f>IF(uczniowie3[[#This Row],[licznik]]&gt;=J113,CONCATENATE(MID(UPPER(uczniowie3[[#This Row],[Imię kursanta]]),1,3),MID(UPPER(uczniowie3[[#This Row],[Przedmiot]]),1,3),uczniowie3[[#This Row],[licznik]]),"BRAK")</f>
        <v>BRAK</v>
      </c>
    </row>
    <row r="113" spans="1:11" x14ac:dyDescent="0.25">
      <c r="A113" t="s">
        <v>14</v>
      </c>
      <c r="B113" t="s">
        <v>7</v>
      </c>
      <c r="C113" s="1">
        <v>45996</v>
      </c>
      <c r="D113" s="2">
        <v>0.375</v>
      </c>
      <c r="E113" s="2">
        <v>0.44791666666666669</v>
      </c>
      <c r="F113">
        <v>60</v>
      </c>
      <c r="G113">
        <f>uczniowie3[[#This Row],[Godzina zakończenia]]-uczniowie3[[#This Row],[Godzina rozpoczęcia]]</f>
        <v>7.2916666666666685E-2</v>
      </c>
      <c r="H113" s="3">
        <f>uczniowie3[[#This Row],[czas]]*24</f>
        <v>1.7500000000000004</v>
      </c>
      <c r="I113">
        <f>uczniowie3[[#This Row],[Stawka za godzinę]]*uczniowie3[[#This Row],[cas trwania w h]]</f>
        <v>105.00000000000003</v>
      </c>
      <c r="J113">
        <f>IF(AND(uczniowie3[[#This Row],[Imię kursanta]]=A112,uczniowie3[[#This Row],[Przedmiot]]=B112),J112+1,1)</f>
        <v>9</v>
      </c>
      <c r="K113" t="str">
        <f>IF(uczniowie3[[#This Row],[licznik]]&gt;=J114,CONCATENATE(MID(UPPER(uczniowie3[[#This Row],[Imię kursanta]]),1,3),MID(UPPER(uczniowie3[[#This Row],[Przedmiot]]),1,3),uczniowie3[[#This Row],[licznik]]),"BRAK")</f>
        <v>BRAK</v>
      </c>
    </row>
    <row r="114" spans="1:11" x14ac:dyDescent="0.25">
      <c r="A114" t="s">
        <v>14</v>
      </c>
      <c r="B114" t="s">
        <v>7</v>
      </c>
      <c r="C114" s="1">
        <v>46000</v>
      </c>
      <c r="D114" s="2">
        <v>0.375</v>
      </c>
      <c r="E114" s="2">
        <v>0.42708333333333331</v>
      </c>
      <c r="F114">
        <v>60</v>
      </c>
      <c r="G114">
        <f>uczniowie3[[#This Row],[Godzina zakończenia]]-uczniowie3[[#This Row],[Godzina rozpoczęcia]]</f>
        <v>5.2083333333333315E-2</v>
      </c>
      <c r="H114" s="3">
        <f>uczniowie3[[#This Row],[czas]]*24</f>
        <v>1.2499999999999996</v>
      </c>
      <c r="I114">
        <f>uczniowie3[[#This Row],[Stawka za godzinę]]*uczniowie3[[#This Row],[cas trwania w h]]</f>
        <v>74.999999999999972</v>
      </c>
      <c r="J114">
        <f>IF(AND(uczniowie3[[#This Row],[Imię kursanta]]=A113,uczniowie3[[#This Row],[Przedmiot]]=B113),J113+1,1)</f>
        <v>10</v>
      </c>
      <c r="K114" t="str">
        <f>IF(uczniowie3[[#This Row],[licznik]]&gt;=J115,CONCATENATE(MID(UPPER(uczniowie3[[#This Row],[Imię kursanta]]),1,3),MID(UPPER(uczniowie3[[#This Row],[Przedmiot]]),1,3),uczniowie3[[#This Row],[licznik]]),"BRAK")</f>
        <v>BRAK</v>
      </c>
    </row>
    <row r="115" spans="1:11" x14ac:dyDescent="0.25">
      <c r="A115" t="s">
        <v>14</v>
      </c>
      <c r="B115" t="s">
        <v>7</v>
      </c>
      <c r="C115" s="1">
        <v>46006</v>
      </c>
      <c r="D115" s="2">
        <v>0.39583333333333331</v>
      </c>
      <c r="E115" s="2">
        <v>0.45833333333333331</v>
      </c>
      <c r="F115">
        <v>60</v>
      </c>
      <c r="G115">
        <f>uczniowie3[[#This Row],[Godzina zakończenia]]-uczniowie3[[#This Row],[Godzina rozpoczęcia]]</f>
        <v>6.25E-2</v>
      </c>
      <c r="H115" s="3">
        <f>uczniowie3[[#This Row],[czas]]*24</f>
        <v>1.5</v>
      </c>
      <c r="I115">
        <f>uczniowie3[[#This Row],[Stawka za godzinę]]*uczniowie3[[#This Row],[cas trwania w h]]</f>
        <v>90</v>
      </c>
      <c r="J115">
        <f>IF(AND(uczniowie3[[#This Row],[Imię kursanta]]=A114,uczniowie3[[#This Row],[Przedmiot]]=B114),J114+1,1)</f>
        <v>11</v>
      </c>
      <c r="K115" t="str">
        <f>IF(uczniowie3[[#This Row],[licznik]]&gt;=J116,CONCATENATE(MID(UPPER(uczniowie3[[#This Row],[Imię kursanta]]),1,3),MID(UPPER(uczniowie3[[#This Row],[Przedmiot]]),1,3),uczniowie3[[#This Row],[licznik]]),"BRAK")</f>
        <v>BRAK</v>
      </c>
    </row>
    <row r="116" spans="1:11" x14ac:dyDescent="0.25">
      <c r="A116" t="s">
        <v>14</v>
      </c>
      <c r="B116" t="s">
        <v>7</v>
      </c>
      <c r="C116" s="1">
        <v>46006</v>
      </c>
      <c r="D116" s="2">
        <v>0.46875</v>
      </c>
      <c r="E116" s="2">
        <v>0.53125</v>
      </c>
      <c r="F116">
        <v>60</v>
      </c>
      <c r="G116">
        <f>uczniowie3[[#This Row],[Godzina zakończenia]]-uczniowie3[[#This Row],[Godzina rozpoczęcia]]</f>
        <v>6.25E-2</v>
      </c>
      <c r="H116" s="3">
        <f>uczniowie3[[#This Row],[czas]]*24</f>
        <v>1.5</v>
      </c>
      <c r="I116">
        <f>uczniowie3[[#This Row],[Stawka za godzinę]]*uczniowie3[[#This Row],[cas trwania w h]]</f>
        <v>90</v>
      </c>
      <c r="J116">
        <f>IF(AND(uczniowie3[[#This Row],[Imię kursanta]]=A115,uczniowie3[[#This Row],[Przedmiot]]=B115),J115+1,1)</f>
        <v>12</v>
      </c>
      <c r="K116" t="str">
        <f>IF(uczniowie3[[#This Row],[licznik]]&gt;=J117,CONCATENATE(MID(UPPER(uczniowie3[[#This Row],[Imię kursanta]]),1,3),MID(UPPER(uczniowie3[[#This Row],[Przedmiot]]),1,3),uczniowie3[[#This Row],[licznik]]),"BRAK")</f>
        <v>BRAK</v>
      </c>
    </row>
    <row r="117" spans="1:11" x14ac:dyDescent="0.25">
      <c r="A117" t="s">
        <v>14</v>
      </c>
      <c r="B117" t="s">
        <v>7</v>
      </c>
      <c r="C117" s="1">
        <v>46027</v>
      </c>
      <c r="D117" s="2">
        <v>0.47916666666666669</v>
      </c>
      <c r="E117" s="2">
        <v>0.54166666666666663</v>
      </c>
      <c r="F117">
        <v>60</v>
      </c>
      <c r="G117">
        <f>uczniowie3[[#This Row],[Godzina zakończenia]]-uczniowie3[[#This Row],[Godzina rozpoczęcia]]</f>
        <v>6.2499999999999944E-2</v>
      </c>
      <c r="H117" s="3">
        <f>uczniowie3[[#This Row],[czas]]*24</f>
        <v>1.4999999999999987</v>
      </c>
      <c r="I117">
        <f>uczniowie3[[#This Row],[Stawka za godzinę]]*uczniowie3[[#This Row],[cas trwania w h]]</f>
        <v>89.999999999999915</v>
      </c>
      <c r="J117">
        <f>IF(AND(uczniowie3[[#This Row],[Imię kursanta]]=A116,uczniowie3[[#This Row],[Przedmiot]]=B116),J116+1,1)</f>
        <v>13</v>
      </c>
      <c r="K117" t="str">
        <f>IF(uczniowie3[[#This Row],[licznik]]&gt;=J118,CONCATENATE(MID(UPPER(uczniowie3[[#This Row],[Imię kursanta]]),1,3),MID(UPPER(uczniowie3[[#This Row],[Przedmiot]]),1,3),uczniowie3[[#This Row],[licznik]]),"BRAK")</f>
        <v>BRAK</v>
      </c>
    </row>
    <row r="118" spans="1:11" x14ac:dyDescent="0.25">
      <c r="A118" t="s">
        <v>14</v>
      </c>
      <c r="B118" t="s">
        <v>7</v>
      </c>
      <c r="C118" s="1">
        <v>46027</v>
      </c>
      <c r="D118" s="2">
        <v>0.72916666666666663</v>
      </c>
      <c r="E118" s="2">
        <v>0.79166666666666663</v>
      </c>
      <c r="F118">
        <v>60</v>
      </c>
      <c r="G118">
        <f>uczniowie3[[#This Row],[Godzina zakończenia]]-uczniowie3[[#This Row],[Godzina rozpoczęcia]]</f>
        <v>6.25E-2</v>
      </c>
      <c r="H118" s="3">
        <f>uczniowie3[[#This Row],[czas]]*24</f>
        <v>1.5</v>
      </c>
      <c r="I118">
        <f>uczniowie3[[#This Row],[Stawka za godzinę]]*uczniowie3[[#This Row],[cas trwania w h]]</f>
        <v>90</v>
      </c>
      <c r="J118">
        <f>IF(AND(uczniowie3[[#This Row],[Imię kursanta]]=A117,uczniowie3[[#This Row],[Przedmiot]]=B117),J117+1,1)</f>
        <v>14</v>
      </c>
      <c r="K118" t="str">
        <f>IF(uczniowie3[[#This Row],[licznik]]&gt;=J119,CONCATENATE(MID(UPPER(uczniowie3[[#This Row],[Imię kursanta]]),1,3),MID(UPPER(uczniowie3[[#This Row],[Przedmiot]]),1,3),uczniowie3[[#This Row],[licznik]]),"BRAK")</f>
        <v>BRAK</v>
      </c>
    </row>
    <row r="119" spans="1:11" x14ac:dyDescent="0.25">
      <c r="A119" t="s">
        <v>14</v>
      </c>
      <c r="B119" t="s">
        <v>7</v>
      </c>
      <c r="C119" s="1">
        <v>46036</v>
      </c>
      <c r="D119" s="2">
        <v>0.375</v>
      </c>
      <c r="E119" s="2">
        <v>0.4375</v>
      </c>
      <c r="F119">
        <v>60</v>
      </c>
      <c r="G119">
        <f>uczniowie3[[#This Row],[Godzina zakończenia]]-uczniowie3[[#This Row],[Godzina rozpoczęcia]]</f>
        <v>6.25E-2</v>
      </c>
      <c r="H119" s="3">
        <f>uczniowie3[[#This Row],[czas]]*24</f>
        <v>1.5</v>
      </c>
      <c r="I119">
        <f>uczniowie3[[#This Row],[Stawka za godzinę]]*uczniowie3[[#This Row],[cas trwania w h]]</f>
        <v>90</v>
      </c>
      <c r="J119">
        <f>IF(AND(uczniowie3[[#This Row],[Imię kursanta]]=A118,uczniowie3[[#This Row],[Przedmiot]]=B118),J118+1,1)</f>
        <v>15</v>
      </c>
      <c r="K119" t="str">
        <f>IF(uczniowie3[[#This Row],[licznik]]&gt;=J120,CONCATENATE(MID(UPPER(uczniowie3[[#This Row],[Imię kursanta]]),1,3),MID(UPPER(uczniowie3[[#This Row],[Przedmiot]]),1,3),uczniowie3[[#This Row],[licznik]]),"BRAK")</f>
        <v>BRAK</v>
      </c>
    </row>
    <row r="120" spans="1:11" x14ac:dyDescent="0.25">
      <c r="A120" t="s">
        <v>14</v>
      </c>
      <c r="B120" t="s">
        <v>7</v>
      </c>
      <c r="C120" s="1">
        <v>46041</v>
      </c>
      <c r="D120" s="2">
        <v>0.54166666666666663</v>
      </c>
      <c r="E120" s="2">
        <v>0.60416666666666663</v>
      </c>
      <c r="F120">
        <v>60</v>
      </c>
      <c r="G120">
        <f>uczniowie3[[#This Row],[Godzina zakończenia]]-uczniowie3[[#This Row],[Godzina rozpoczęcia]]</f>
        <v>6.25E-2</v>
      </c>
      <c r="H120" s="3">
        <f>uczniowie3[[#This Row],[czas]]*24</f>
        <v>1.5</v>
      </c>
      <c r="I120">
        <f>uczniowie3[[#This Row],[Stawka za godzinę]]*uczniowie3[[#This Row],[cas trwania w h]]</f>
        <v>90</v>
      </c>
      <c r="J120">
        <f>IF(AND(uczniowie3[[#This Row],[Imię kursanta]]=A119,uczniowie3[[#This Row],[Przedmiot]]=B119),J119+1,1)</f>
        <v>16</v>
      </c>
      <c r="K120" t="str">
        <f>IF(uczniowie3[[#This Row],[licznik]]&gt;=J121,CONCATENATE(MID(UPPER(uczniowie3[[#This Row],[Imię kursanta]]),1,3),MID(UPPER(uczniowie3[[#This Row],[Przedmiot]]),1,3),uczniowie3[[#This Row],[licznik]]),"BRAK")</f>
        <v>BRAK</v>
      </c>
    </row>
    <row r="121" spans="1:11" x14ac:dyDescent="0.25">
      <c r="A121" t="s">
        <v>14</v>
      </c>
      <c r="B121" t="s">
        <v>7</v>
      </c>
      <c r="C121" s="1">
        <v>46049</v>
      </c>
      <c r="D121" s="2">
        <v>0.52083333333333337</v>
      </c>
      <c r="E121" s="2">
        <v>0.58333333333333337</v>
      </c>
      <c r="F121">
        <v>60</v>
      </c>
      <c r="G121">
        <f>uczniowie3[[#This Row],[Godzina zakończenia]]-uczniowie3[[#This Row],[Godzina rozpoczęcia]]</f>
        <v>6.25E-2</v>
      </c>
      <c r="H121" s="3">
        <f>uczniowie3[[#This Row],[czas]]*24</f>
        <v>1.5</v>
      </c>
      <c r="I121">
        <f>uczniowie3[[#This Row],[Stawka za godzinę]]*uczniowie3[[#This Row],[cas trwania w h]]</f>
        <v>90</v>
      </c>
      <c r="J121">
        <f>IF(AND(uczniowie3[[#This Row],[Imię kursanta]]=A120,uczniowie3[[#This Row],[Przedmiot]]=B120),J120+1,1)</f>
        <v>17</v>
      </c>
      <c r="K121" t="str">
        <f>IF(uczniowie3[[#This Row],[licznik]]&gt;=J122,CONCATENATE(MID(UPPER(uczniowie3[[#This Row],[Imię kursanta]]),1,3),MID(UPPER(uczniowie3[[#This Row],[Przedmiot]]),1,3),uczniowie3[[#This Row],[licznik]]),"BRAK")</f>
        <v>BRAK</v>
      </c>
    </row>
    <row r="122" spans="1:11" x14ac:dyDescent="0.25">
      <c r="A122" t="s">
        <v>14</v>
      </c>
      <c r="B122" t="s">
        <v>7</v>
      </c>
      <c r="C122" s="1">
        <v>46057</v>
      </c>
      <c r="D122" s="2">
        <v>0.375</v>
      </c>
      <c r="E122" s="2">
        <v>0.41666666666666669</v>
      </c>
      <c r="F122">
        <v>60</v>
      </c>
      <c r="G122">
        <f>uczniowie3[[#This Row],[Godzina zakończenia]]-uczniowie3[[#This Row],[Godzina rozpoczęcia]]</f>
        <v>4.1666666666666685E-2</v>
      </c>
      <c r="H122" s="3">
        <f>uczniowie3[[#This Row],[czas]]*24</f>
        <v>1.0000000000000004</v>
      </c>
      <c r="I122">
        <f>uczniowie3[[#This Row],[Stawka za godzinę]]*uczniowie3[[#This Row],[cas trwania w h]]</f>
        <v>60.000000000000028</v>
      </c>
      <c r="J122">
        <f>IF(AND(uczniowie3[[#This Row],[Imię kursanta]]=A121,uczniowie3[[#This Row],[Przedmiot]]=B121),J121+1,1)</f>
        <v>18</v>
      </c>
      <c r="K122" t="str">
        <f>IF(uczniowie3[[#This Row],[licznik]]&gt;=J123,CONCATENATE(MID(UPPER(uczniowie3[[#This Row],[Imię kursanta]]),1,3),MID(UPPER(uczniowie3[[#This Row],[Przedmiot]]),1,3),uczniowie3[[#This Row],[licznik]]),"BRAK")</f>
        <v>BRAK</v>
      </c>
    </row>
    <row r="123" spans="1:11" x14ac:dyDescent="0.25">
      <c r="A123" t="s">
        <v>14</v>
      </c>
      <c r="B123" t="s">
        <v>7</v>
      </c>
      <c r="C123" s="1">
        <v>46057</v>
      </c>
      <c r="D123" s="2">
        <v>0.5</v>
      </c>
      <c r="E123" s="2">
        <v>0.5625</v>
      </c>
      <c r="F123">
        <v>60</v>
      </c>
      <c r="G123">
        <f>uczniowie3[[#This Row],[Godzina zakończenia]]-uczniowie3[[#This Row],[Godzina rozpoczęcia]]</f>
        <v>6.25E-2</v>
      </c>
      <c r="H123" s="3">
        <f>uczniowie3[[#This Row],[czas]]*24</f>
        <v>1.5</v>
      </c>
      <c r="I123">
        <f>uczniowie3[[#This Row],[Stawka za godzinę]]*uczniowie3[[#This Row],[cas trwania w h]]</f>
        <v>90</v>
      </c>
      <c r="J123">
        <f>IF(AND(uczniowie3[[#This Row],[Imię kursanta]]=A122,uczniowie3[[#This Row],[Przedmiot]]=B122),J122+1,1)</f>
        <v>19</v>
      </c>
      <c r="K123" t="str">
        <f>IF(uczniowie3[[#This Row],[licznik]]&gt;=J124,CONCATENATE(MID(UPPER(uczniowie3[[#This Row],[Imię kursanta]]),1,3),MID(UPPER(uczniowie3[[#This Row],[Przedmiot]]),1,3),uczniowie3[[#This Row],[licznik]]),"BRAK")</f>
        <v>BRAK</v>
      </c>
    </row>
    <row r="124" spans="1:11" x14ac:dyDescent="0.25">
      <c r="A124" t="s">
        <v>14</v>
      </c>
      <c r="B124" t="s">
        <v>7</v>
      </c>
      <c r="C124" s="1">
        <v>46058</v>
      </c>
      <c r="D124" s="2">
        <v>0.375</v>
      </c>
      <c r="E124" s="2">
        <v>0.4375</v>
      </c>
      <c r="F124">
        <v>60</v>
      </c>
      <c r="G124">
        <f>uczniowie3[[#This Row],[Godzina zakończenia]]-uczniowie3[[#This Row],[Godzina rozpoczęcia]]</f>
        <v>6.25E-2</v>
      </c>
      <c r="H124" s="3">
        <f>uczniowie3[[#This Row],[czas]]*24</f>
        <v>1.5</v>
      </c>
      <c r="I124">
        <f>uczniowie3[[#This Row],[Stawka za godzinę]]*uczniowie3[[#This Row],[cas trwania w h]]</f>
        <v>90</v>
      </c>
      <c r="J124">
        <f>IF(AND(uczniowie3[[#This Row],[Imię kursanta]]=A123,uczniowie3[[#This Row],[Przedmiot]]=B123),J123+1,1)</f>
        <v>20</v>
      </c>
      <c r="K124" t="str">
        <f>IF(uczniowie3[[#This Row],[licznik]]&gt;=J125,CONCATENATE(MID(UPPER(uczniowie3[[#This Row],[Imię kursanta]]),1,3),MID(UPPER(uczniowie3[[#This Row],[Przedmiot]]),1,3),uczniowie3[[#This Row],[licznik]]),"BRAK")</f>
        <v>BRAK</v>
      </c>
    </row>
    <row r="125" spans="1:11" x14ac:dyDescent="0.25">
      <c r="A125" t="s">
        <v>14</v>
      </c>
      <c r="B125" t="s">
        <v>7</v>
      </c>
      <c r="C125" s="1">
        <v>46058</v>
      </c>
      <c r="D125" s="2">
        <v>0.45833333333333331</v>
      </c>
      <c r="E125" s="2">
        <v>0.53125</v>
      </c>
      <c r="F125">
        <v>60</v>
      </c>
      <c r="G125">
        <f>uczniowie3[[#This Row],[Godzina zakończenia]]-uczniowie3[[#This Row],[Godzina rozpoczęcia]]</f>
        <v>7.2916666666666685E-2</v>
      </c>
      <c r="H125" s="3">
        <f>uczniowie3[[#This Row],[czas]]*24</f>
        <v>1.7500000000000004</v>
      </c>
      <c r="I125">
        <f>uczniowie3[[#This Row],[Stawka za godzinę]]*uczniowie3[[#This Row],[cas trwania w h]]</f>
        <v>105.00000000000003</v>
      </c>
      <c r="J125">
        <f>IF(AND(uczniowie3[[#This Row],[Imię kursanta]]=A124,uczniowie3[[#This Row],[Przedmiot]]=B124),J124+1,1)</f>
        <v>21</v>
      </c>
      <c r="K125" t="str">
        <f>IF(uczniowie3[[#This Row],[licznik]]&gt;=J126,CONCATENATE(MID(UPPER(uczniowie3[[#This Row],[Imię kursanta]]),1,3),MID(UPPER(uczniowie3[[#This Row],[Przedmiot]]),1,3),uczniowie3[[#This Row],[licznik]]),"BRAK")</f>
        <v>BRAK</v>
      </c>
    </row>
    <row r="126" spans="1:11" x14ac:dyDescent="0.25">
      <c r="A126" t="s">
        <v>14</v>
      </c>
      <c r="B126" t="s">
        <v>7</v>
      </c>
      <c r="C126" s="1">
        <v>46063</v>
      </c>
      <c r="D126" s="2">
        <v>0.375</v>
      </c>
      <c r="E126" s="2">
        <v>0.41666666666666669</v>
      </c>
      <c r="F126">
        <v>60</v>
      </c>
      <c r="G126">
        <f>uczniowie3[[#This Row],[Godzina zakończenia]]-uczniowie3[[#This Row],[Godzina rozpoczęcia]]</f>
        <v>4.1666666666666685E-2</v>
      </c>
      <c r="H126" s="3">
        <f>uczniowie3[[#This Row],[czas]]*24</f>
        <v>1.0000000000000004</v>
      </c>
      <c r="I126">
        <f>uczniowie3[[#This Row],[Stawka za godzinę]]*uczniowie3[[#This Row],[cas trwania w h]]</f>
        <v>60.000000000000028</v>
      </c>
      <c r="J126">
        <f>IF(AND(uczniowie3[[#This Row],[Imię kursanta]]=A125,uczniowie3[[#This Row],[Przedmiot]]=B125),J125+1,1)</f>
        <v>22</v>
      </c>
      <c r="K126" t="str">
        <f>IF(uczniowie3[[#This Row],[licznik]]&gt;=J127,CONCATENATE(MID(UPPER(uczniowie3[[#This Row],[Imię kursanta]]),1,3),MID(UPPER(uczniowie3[[#This Row],[Przedmiot]]),1,3),uczniowie3[[#This Row],[licznik]]),"BRAK")</f>
        <v>BRAK</v>
      </c>
    </row>
    <row r="127" spans="1:11" x14ac:dyDescent="0.25">
      <c r="A127" t="s">
        <v>14</v>
      </c>
      <c r="B127" t="s">
        <v>7</v>
      </c>
      <c r="C127" s="1">
        <v>46063</v>
      </c>
      <c r="D127" s="2">
        <v>0.69791666666666663</v>
      </c>
      <c r="E127" s="2">
        <v>0.77083333333333337</v>
      </c>
      <c r="F127">
        <v>60</v>
      </c>
      <c r="G127">
        <f>uczniowie3[[#This Row],[Godzina zakończenia]]-uczniowie3[[#This Row],[Godzina rozpoczęcia]]</f>
        <v>7.2916666666666741E-2</v>
      </c>
      <c r="H127" s="3">
        <f>uczniowie3[[#This Row],[czas]]*24</f>
        <v>1.7500000000000018</v>
      </c>
      <c r="I127">
        <f>uczniowie3[[#This Row],[Stawka za godzinę]]*uczniowie3[[#This Row],[cas trwania w h]]</f>
        <v>105.00000000000011</v>
      </c>
      <c r="J127">
        <f>IF(AND(uczniowie3[[#This Row],[Imię kursanta]]=A126,uczniowie3[[#This Row],[Przedmiot]]=B126),J126+1,1)</f>
        <v>23</v>
      </c>
      <c r="K127" t="str">
        <f>IF(uczniowie3[[#This Row],[licznik]]&gt;=J128,CONCATENATE(MID(UPPER(uczniowie3[[#This Row],[Imię kursanta]]),1,3),MID(UPPER(uczniowie3[[#This Row],[Przedmiot]]),1,3),uczniowie3[[#This Row],[licznik]]),"BRAK")</f>
        <v>BRAK</v>
      </c>
    </row>
    <row r="128" spans="1:11" x14ac:dyDescent="0.25">
      <c r="A128" t="s">
        <v>14</v>
      </c>
      <c r="B128" t="s">
        <v>7</v>
      </c>
      <c r="C128" s="1">
        <v>46079</v>
      </c>
      <c r="D128" s="2">
        <v>0.52083333333333337</v>
      </c>
      <c r="E128" s="2">
        <v>0.58333333333333337</v>
      </c>
      <c r="F128">
        <v>60</v>
      </c>
      <c r="G128">
        <f>uczniowie3[[#This Row],[Godzina zakończenia]]-uczniowie3[[#This Row],[Godzina rozpoczęcia]]</f>
        <v>6.25E-2</v>
      </c>
      <c r="H128" s="3">
        <f>uczniowie3[[#This Row],[czas]]*24</f>
        <v>1.5</v>
      </c>
      <c r="I128">
        <f>uczniowie3[[#This Row],[Stawka za godzinę]]*uczniowie3[[#This Row],[cas trwania w h]]</f>
        <v>90</v>
      </c>
      <c r="J128">
        <f>IF(AND(uczniowie3[[#This Row],[Imię kursanta]]=A127,uczniowie3[[#This Row],[Przedmiot]]=B127),J127+1,1)</f>
        <v>24</v>
      </c>
      <c r="K128" t="str">
        <f>IF(uczniowie3[[#This Row],[licznik]]&gt;=J129,CONCATENATE(MID(UPPER(uczniowie3[[#This Row],[Imię kursanta]]),1,3),MID(UPPER(uczniowie3[[#This Row],[Przedmiot]]),1,3),uczniowie3[[#This Row],[licznik]]),"BRAK")</f>
        <v>KATINF24</v>
      </c>
    </row>
    <row r="129" spans="1:11" x14ac:dyDescent="0.25">
      <c r="A129" t="s">
        <v>18</v>
      </c>
      <c r="B129" t="s">
        <v>12</v>
      </c>
      <c r="C129" s="1">
        <v>45944</v>
      </c>
      <c r="D129" s="2">
        <v>0.4375</v>
      </c>
      <c r="E129" s="2">
        <v>0.47916666666666669</v>
      </c>
      <c r="F129">
        <v>40</v>
      </c>
      <c r="G129">
        <f>uczniowie3[[#This Row],[Godzina zakończenia]]-uczniowie3[[#This Row],[Godzina rozpoczęcia]]</f>
        <v>4.1666666666666685E-2</v>
      </c>
      <c r="H129" s="3">
        <f>uczniowie3[[#This Row],[czas]]*24</f>
        <v>1.0000000000000004</v>
      </c>
      <c r="I129">
        <f>uczniowie3[[#This Row],[Stawka za godzinę]]*uczniowie3[[#This Row],[cas trwania w h]]</f>
        <v>40.000000000000014</v>
      </c>
      <c r="J129">
        <f>IF(AND(uczniowie3[[#This Row],[Imię kursanta]]=A128,uczniowie3[[#This Row],[Przedmiot]]=B128),J128+1,1)</f>
        <v>1</v>
      </c>
      <c r="K129" t="str">
        <f>IF(uczniowie3[[#This Row],[licznik]]&gt;=J130,CONCATENATE(MID(UPPER(uczniowie3[[#This Row],[Imię kursanta]]),1,3),MID(UPPER(uczniowie3[[#This Row],[Przedmiot]]),1,3),uczniowie3[[#This Row],[licznik]]),"BRAK")</f>
        <v>BRAK</v>
      </c>
    </row>
    <row r="130" spans="1:11" x14ac:dyDescent="0.25">
      <c r="A130" t="s">
        <v>18</v>
      </c>
      <c r="B130" t="s">
        <v>12</v>
      </c>
      <c r="C130" s="1">
        <v>45944</v>
      </c>
      <c r="D130" s="2">
        <v>0.47916666666666669</v>
      </c>
      <c r="E130" s="2">
        <v>0.53125</v>
      </c>
      <c r="F130">
        <v>40</v>
      </c>
      <c r="G130">
        <f>uczniowie3[[#This Row],[Godzina zakończenia]]-uczniowie3[[#This Row],[Godzina rozpoczęcia]]</f>
        <v>5.2083333333333315E-2</v>
      </c>
      <c r="H130" s="3">
        <f>uczniowie3[[#This Row],[czas]]*24</f>
        <v>1.2499999999999996</v>
      </c>
      <c r="I130">
        <f>uczniowie3[[#This Row],[Stawka za godzinę]]*uczniowie3[[#This Row],[cas trwania w h]]</f>
        <v>49.999999999999986</v>
      </c>
      <c r="J130">
        <f>IF(AND(uczniowie3[[#This Row],[Imię kursanta]]=A129,uczniowie3[[#This Row],[Przedmiot]]=B129),J129+1,1)</f>
        <v>2</v>
      </c>
      <c r="K130" t="str">
        <f>IF(uczniowie3[[#This Row],[licznik]]&gt;=J131,CONCATENATE(MID(UPPER(uczniowie3[[#This Row],[Imię kursanta]]),1,3),MID(UPPER(uczniowie3[[#This Row],[Przedmiot]]),1,3),uczniowie3[[#This Row],[licznik]]),"BRAK")</f>
        <v>BRAK</v>
      </c>
    </row>
    <row r="131" spans="1:11" x14ac:dyDescent="0.25">
      <c r="A131" t="s">
        <v>18</v>
      </c>
      <c r="B131" t="s">
        <v>12</v>
      </c>
      <c r="C131" s="1">
        <v>45954</v>
      </c>
      <c r="D131" s="2">
        <v>0.4375</v>
      </c>
      <c r="E131" s="2">
        <v>0.47916666666666669</v>
      </c>
      <c r="F131">
        <v>40</v>
      </c>
      <c r="G131">
        <f>uczniowie3[[#This Row],[Godzina zakończenia]]-uczniowie3[[#This Row],[Godzina rozpoczęcia]]</f>
        <v>4.1666666666666685E-2</v>
      </c>
      <c r="H131" s="3">
        <f>uczniowie3[[#This Row],[czas]]*24</f>
        <v>1.0000000000000004</v>
      </c>
      <c r="I131">
        <f>uczniowie3[[#This Row],[Stawka za godzinę]]*uczniowie3[[#This Row],[cas trwania w h]]</f>
        <v>40.000000000000014</v>
      </c>
      <c r="J131">
        <f>IF(AND(uczniowie3[[#This Row],[Imię kursanta]]=A130,uczniowie3[[#This Row],[Przedmiot]]=B130),J130+1,1)</f>
        <v>3</v>
      </c>
      <c r="K131" t="str">
        <f>IF(uczniowie3[[#This Row],[licznik]]&gt;=J132,CONCATENATE(MID(UPPER(uczniowie3[[#This Row],[Imię kursanta]]),1,3),MID(UPPER(uczniowie3[[#This Row],[Przedmiot]]),1,3),uczniowie3[[#This Row],[licznik]]),"BRAK")</f>
        <v>BRAK</v>
      </c>
    </row>
    <row r="132" spans="1:11" x14ac:dyDescent="0.25">
      <c r="A132" t="s">
        <v>18</v>
      </c>
      <c r="B132" t="s">
        <v>12</v>
      </c>
      <c r="C132" s="1">
        <v>45961</v>
      </c>
      <c r="D132" s="2">
        <v>0.53125</v>
      </c>
      <c r="E132" s="2">
        <v>0.60416666666666663</v>
      </c>
      <c r="F132">
        <v>40</v>
      </c>
      <c r="G132">
        <f>uczniowie3[[#This Row],[Godzina zakończenia]]-uczniowie3[[#This Row],[Godzina rozpoczęcia]]</f>
        <v>7.291666666666663E-2</v>
      </c>
      <c r="H132" s="3">
        <f>uczniowie3[[#This Row],[czas]]*24</f>
        <v>1.7499999999999991</v>
      </c>
      <c r="I132">
        <f>uczniowie3[[#This Row],[Stawka za godzinę]]*uczniowie3[[#This Row],[cas trwania w h]]</f>
        <v>69.999999999999972</v>
      </c>
      <c r="J132">
        <f>IF(AND(uczniowie3[[#This Row],[Imię kursanta]]=A131,uczniowie3[[#This Row],[Przedmiot]]=B131),J131+1,1)</f>
        <v>4</v>
      </c>
      <c r="K132" t="str">
        <f>IF(uczniowie3[[#This Row],[licznik]]&gt;=J133,CONCATENATE(MID(UPPER(uczniowie3[[#This Row],[Imię kursanta]]),1,3),MID(UPPER(uczniowie3[[#This Row],[Przedmiot]]),1,3),uczniowie3[[#This Row],[licznik]]),"BRAK")</f>
        <v>BRAK</v>
      </c>
    </row>
    <row r="133" spans="1:11" x14ac:dyDescent="0.25">
      <c r="A133" t="s">
        <v>18</v>
      </c>
      <c r="B133" t="s">
        <v>12</v>
      </c>
      <c r="C133" s="1">
        <v>45973</v>
      </c>
      <c r="D133" s="2">
        <v>0.375</v>
      </c>
      <c r="E133" s="2">
        <v>0.41666666666666669</v>
      </c>
      <c r="F133">
        <v>40</v>
      </c>
      <c r="G133">
        <f>uczniowie3[[#This Row],[Godzina zakończenia]]-uczniowie3[[#This Row],[Godzina rozpoczęcia]]</f>
        <v>4.1666666666666685E-2</v>
      </c>
      <c r="H133" s="3">
        <f>uczniowie3[[#This Row],[czas]]*24</f>
        <v>1.0000000000000004</v>
      </c>
      <c r="I133">
        <f>uczniowie3[[#This Row],[Stawka za godzinę]]*uczniowie3[[#This Row],[cas trwania w h]]</f>
        <v>40.000000000000014</v>
      </c>
      <c r="J133">
        <f>IF(AND(uczniowie3[[#This Row],[Imię kursanta]]=A132,uczniowie3[[#This Row],[Przedmiot]]=B132),J132+1,1)</f>
        <v>5</v>
      </c>
      <c r="K133" t="str">
        <f>IF(uczniowie3[[#This Row],[licznik]]&gt;=J134,CONCATENATE(MID(UPPER(uczniowie3[[#This Row],[Imię kursanta]]),1,3),MID(UPPER(uczniowie3[[#This Row],[Przedmiot]]),1,3),uczniowie3[[#This Row],[licznik]]),"BRAK")</f>
        <v>BRAK</v>
      </c>
    </row>
    <row r="134" spans="1:11" x14ac:dyDescent="0.25">
      <c r="A134" t="s">
        <v>18</v>
      </c>
      <c r="B134" t="s">
        <v>12</v>
      </c>
      <c r="C134" s="1">
        <v>45974</v>
      </c>
      <c r="D134" s="2">
        <v>0.375</v>
      </c>
      <c r="E134" s="2">
        <v>0.45833333333333331</v>
      </c>
      <c r="F134">
        <v>40</v>
      </c>
      <c r="G134">
        <f>uczniowie3[[#This Row],[Godzina zakończenia]]-uczniowie3[[#This Row],[Godzina rozpoczęcia]]</f>
        <v>8.3333333333333315E-2</v>
      </c>
      <c r="H134" s="3">
        <f>uczniowie3[[#This Row],[czas]]*24</f>
        <v>1.9999999999999996</v>
      </c>
      <c r="I134">
        <f>uczniowie3[[#This Row],[Stawka za godzinę]]*uczniowie3[[#This Row],[cas trwania w h]]</f>
        <v>79.999999999999986</v>
      </c>
      <c r="J134">
        <f>IF(AND(uczniowie3[[#This Row],[Imię kursanta]]=A133,uczniowie3[[#This Row],[Przedmiot]]=B133),J133+1,1)</f>
        <v>6</v>
      </c>
      <c r="K134" t="str">
        <f>IF(uczniowie3[[#This Row],[licznik]]&gt;=J135,CONCATENATE(MID(UPPER(uczniowie3[[#This Row],[Imię kursanta]]),1,3),MID(UPPER(uczniowie3[[#This Row],[Przedmiot]]),1,3),uczniowie3[[#This Row],[licznik]]),"BRAK")</f>
        <v>BRAK</v>
      </c>
    </row>
    <row r="135" spans="1:11" x14ac:dyDescent="0.25">
      <c r="A135" t="s">
        <v>18</v>
      </c>
      <c r="B135" t="s">
        <v>12</v>
      </c>
      <c r="C135" s="1">
        <v>45974</v>
      </c>
      <c r="D135" s="2">
        <v>0.46875</v>
      </c>
      <c r="E135" s="2">
        <v>0.53125</v>
      </c>
      <c r="F135">
        <v>40</v>
      </c>
      <c r="G135">
        <f>uczniowie3[[#This Row],[Godzina zakończenia]]-uczniowie3[[#This Row],[Godzina rozpoczęcia]]</f>
        <v>6.25E-2</v>
      </c>
      <c r="H135" s="3">
        <f>uczniowie3[[#This Row],[czas]]*24</f>
        <v>1.5</v>
      </c>
      <c r="I135">
        <f>uczniowie3[[#This Row],[Stawka za godzinę]]*uczniowie3[[#This Row],[cas trwania w h]]</f>
        <v>60</v>
      </c>
      <c r="J135">
        <f>IF(AND(uczniowie3[[#This Row],[Imię kursanta]]=A134,uczniowie3[[#This Row],[Przedmiot]]=B134),J134+1,1)</f>
        <v>7</v>
      </c>
      <c r="K135" t="str">
        <f>IF(uczniowie3[[#This Row],[licznik]]&gt;=J136,CONCATENATE(MID(UPPER(uczniowie3[[#This Row],[Imię kursanta]]),1,3),MID(UPPER(uczniowie3[[#This Row],[Przedmiot]]),1,3),uczniowie3[[#This Row],[licznik]]),"BRAK")</f>
        <v>BRAK</v>
      </c>
    </row>
    <row r="136" spans="1:11" x14ac:dyDescent="0.25">
      <c r="A136" t="s">
        <v>18</v>
      </c>
      <c r="B136" t="s">
        <v>12</v>
      </c>
      <c r="C136" s="1">
        <v>45979</v>
      </c>
      <c r="D136" s="2">
        <v>0.4375</v>
      </c>
      <c r="E136" s="2">
        <v>0.48958333333333331</v>
      </c>
      <c r="F136">
        <v>40</v>
      </c>
      <c r="G136">
        <f>uczniowie3[[#This Row],[Godzina zakończenia]]-uczniowie3[[#This Row],[Godzina rozpoczęcia]]</f>
        <v>5.2083333333333315E-2</v>
      </c>
      <c r="H136" s="3">
        <f>uczniowie3[[#This Row],[czas]]*24</f>
        <v>1.2499999999999996</v>
      </c>
      <c r="I136">
        <f>uczniowie3[[#This Row],[Stawka za godzinę]]*uczniowie3[[#This Row],[cas trwania w h]]</f>
        <v>49.999999999999986</v>
      </c>
      <c r="J136">
        <f>IF(AND(uczniowie3[[#This Row],[Imię kursanta]]=A135,uczniowie3[[#This Row],[Przedmiot]]=B135),J135+1,1)</f>
        <v>8</v>
      </c>
      <c r="K136" t="str">
        <f>IF(uczniowie3[[#This Row],[licznik]]&gt;=J137,CONCATENATE(MID(UPPER(uczniowie3[[#This Row],[Imię kursanta]]),1,3),MID(UPPER(uczniowie3[[#This Row],[Przedmiot]]),1,3),uczniowie3[[#This Row],[licznik]]),"BRAK")</f>
        <v>BRAK</v>
      </c>
    </row>
    <row r="137" spans="1:11" x14ac:dyDescent="0.25">
      <c r="A137" t="s">
        <v>18</v>
      </c>
      <c r="B137" t="s">
        <v>12</v>
      </c>
      <c r="C137" s="1">
        <v>45980</v>
      </c>
      <c r="D137" s="2">
        <v>0.54166666666666663</v>
      </c>
      <c r="E137" s="2">
        <v>0.61458333333333337</v>
      </c>
      <c r="F137">
        <v>40</v>
      </c>
      <c r="G137">
        <f>uczniowie3[[#This Row],[Godzina zakończenia]]-uczniowie3[[#This Row],[Godzina rozpoczęcia]]</f>
        <v>7.2916666666666741E-2</v>
      </c>
      <c r="H137" s="3">
        <f>uczniowie3[[#This Row],[czas]]*24</f>
        <v>1.7500000000000018</v>
      </c>
      <c r="I137">
        <f>uczniowie3[[#This Row],[Stawka za godzinę]]*uczniowie3[[#This Row],[cas trwania w h]]</f>
        <v>70.000000000000071</v>
      </c>
      <c r="J137">
        <f>IF(AND(uczniowie3[[#This Row],[Imię kursanta]]=A136,uczniowie3[[#This Row],[Przedmiot]]=B136),J136+1,1)</f>
        <v>9</v>
      </c>
      <c r="K137" t="str">
        <f>IF(uczniowie3[[#This Row],[licznik]]&gt;=J138,CONCATENATE(MID(UPPER(uczniowie3[[#This Row],[Imię kursanta]]),1,3),MID(UPPER(uczniowie3[[#This Row],[Przedmiot]]),1,3),uczniowie3[[#This Row],[licznik]]),"BRAK")</f>
        <v>BRAK</v>
      </c>
    </row>
    <row r="138" spans="1:11" x14ac:dyDescent="0.25">
      <c r="A138" t="s">
        <v>18</v>
      </c>
      <c r="B138" t="s">
        <v>12</v>
      </c>
      <c r="C138" s="1">
        <v>45985</v>
      </c>
      <c r="D138" s="2">
        <v>0.52083333333333337</v>
      </c>
      <c r="E138" s="2">
        <v>0.5625</v>
      </c>
      <c r="F138">
        <v>40</v>
      </c>
      <c r="G138">
        <f>uczniowie3[[#This Row],[Godzina zakończenia]]-uczniowie3[[#This Row],[Godzina rozpoczęcia]]</f>
        <v>4.166666666666663E-2</v>
      </c>
      <c r="H138" s="3">
        <f>uczniowie3[[#This Row],[czas]]*24</f>
        <v>0.99999999999999911</v>
      </c>
      <c r="I138">
        <f>uczniowie3[[#This Row],[Stawka za godzinę]]*uczniowie3[[#This Row],[cas trwania w h]]</f>
        <v>39.999999999999964</v>
      </c>
      <c r="J138">
        <f>IF(AND(uczniowie3[[#This Row],[Imię kursanta]]=A137,uczniowie3[[#This Row],[Przedmiot]]=B137),J137+1,1)</f>
        <v>10</v>
      </c>
      <c r="K138" t="str">
        <f>IF(uczniowie3[[#This Row],[licznik]]&gt;=J139,CONCATENATE(MID(UPPER(uczniowie3[[#This Row],[Imię kursanta]]),1,3),MID(UPPER(uczniowie3[[#This Row],[Przedmiot]]),1,3),uczniowie3[[#This Row],[licznik]]),"BRAK")</f>
        <v>BRAK</v>
      </c>
    </row>
    <row r="139" spans="1:11" x14ac:dyDescent="0.25">
      <c r="A139" t="s">
        <v>18</v>
      </c>
      <c r="B139" t="s">
        <v>12</v>
      </c>
      <c r="C139" s="1">
        <v>45987</v>
      </c>
      <c r="D139" s="2">
        <v>0.57291666666666663</v>
      </c>
      <c r="E139" s="2">
        <v>0.65625</v>
      </c>
      <c r="F139">
        <v>40</v>
      </c>
      <c r="G139">
        <f>uczniowie3[[#This Row],[Godzina zakończenia]]-uczniowie3[[#This Row],[Godzina rozpoczęcia]]</f>
        <v>8.333333333333337E-2</v>
      </c>
      <c r="H139" s="3">
        <f>uczniowie3[[#This Row],[czas]]*24</f>
        <v>2.0000000000000009</v>
      </c>
      <c r="I139">
        <f>uczniowie3[[#This Row],[Stawka za godzinę]]*uczniowie3[[#This Row],[cas trwania w h]]</f>
        <v>80.000000000000028</v>
      </c>
      <c r="J139">
        <f>IF(AND(uczniowie3[[#This Row],[Imię kursanta]]=A138,uczniowie3[[#This Row],[Przedmiot]]=B138),J138+1,1)</f>
        <v>11</v>
      </c>
      <c r="K139" t="str">
        <f>IF(uczniowie3[[#This Row],[licznik]]&gt;=J140,CONCATENATE(MID(UPPER(uczniowie3[[#This Row],[Imię kursanta]]),1,3),MID(UPPER(uczniowie3[[#This Row],[Przedmiot]]),1,3),uczniowie3[[#This Row],[licznik]]),"BRAK")</f>
        <v>BRAK</v>
      </c>
    </row>
    <row r="140" spans="1:11" x14ac:dyDescent="0.25">
      <c r="A140" t="s">
        <v>18</v>
      </c>
      <c r="B140" t="s">
        <v>12</v>
      </c>
      <c r="C140" s="1">
        <v>45994</v>
      </c>
      <c r="D140" s="2">
        <v>0.47916666666666669</v>
      </c>
      <c r="E140" s="2">
        <v>0.54166666666666663</v>
      </c>
      <c r="F140">
        <v>40</v>
      </c>
      <c r="G140">
        <f>uczniowie3[[#This Row],[Godzina zakończenia]]-uczniowie3[[#This Row],[Godzina rozpoczęcia]]</f>
        <v>6.2499999999999944E-2</v>
      </c>
      <c r="H140" s="3">
        <f>uczniowie3[[#This Row],[czas]]*24</f>
        <v>1.4999999999999987</v>
      </c>
      <c r="I140">
        <f>uczniowie3[[#This Row],[Stawka za godzinę]]*uczniowie3[[#This Row],[cas trwania w h]]</f>
        <v>59.999999999999943</v>
      </c>
      <c r="J140">
        <f>IF(AND(uczniowie3[[#This Row],[Imię kursanta]]=A139,uczniowie3[[#This Row],[Przedmiot]]=B139),J139+1,1)</f>
        <v>12</v>
      </c>
      <c r="K140" t="str">
        <f>IF(uczniowie3[[#This Row],[licznik]]&gt;=J141,CONCATENATE(MID(UPPER(uczniowie3[[#This Row],[Imię kursanta]]),1,3),MID(UPPER(uczniowie3[[#This Row],[Przedmiot]]),1,3),uczniowie3[[#This Row],[licznik]]),"BRAK")</f>
        <v>BRAK</v>
      </c>
    </row>
    <row r="141" spans="1:11" x14ac:dyDescent="0.25">
      <c r="A141" t="s">
        <v>18</v>
      </c>
      <c r="B141" t="s">
        <v>12</v>
      </c>
      <c r="C141" s="1">
        <v>45994</v>
      </c>
      <c r="D141" s="2">
        <v>0.75</v>
      </c>
      <c r="E141" s="2">
        <v>0.79166666666666663</v>
      </c>
      <c r="F141">
        <v>40</v>
      </c>
      <c r="G141">
        <f>uczniowie3[[#This Row],[Godzina zakończenia]]-uczniowie3[[#This Row],[Godzina rozpoczęcia]]</f>
        <v>4.166666666666663E-2</v>
      </c>
      <c r="H141" s="3">
        <f>uczniowie3[[#This Row],[czas]]*24</f>
        <v>0.99999999999999911</v>
      </c>
      <c r="I141">
        <f>uczniowie3[[#This Row],[Stawka za godzinę]]*uczniowie3[[#This Row],[cas trwania w h]]</f>
        <v>39.999999999999964</v>
      </c>
      <c r="J141">
        <f>IF(AND(uczniowie3[[#This Row],[Imię kursanta]]=A140,uczniowie3[[#This Row],[Przedmiot]]=B140),J140+1,1)</f>
        <v>13</v>
      </c>
      <c r="K141" t="str">
        <f>IF(uczniowie3[[#This Row],[licznik]]&gt;=J142,CONCATENATE(MID(UPPER(uczniowie3[[#This Row],[Imię kursanta]]),1,3),MID(UPPER(uczniowie3[[#This Row],[Przedmiot]]),1,3),uczniowie3[[#This Row],[licznik]]),"BRAK")</f>
        <v>BRAK</v>
      </c>
    </row>
    <row r="142" spans="1:11" x14ac:dyDescent="0.25">
      <c r="A142" t="s">
        <v>18</v>
      </c>
      <c r="B142" t="s">
        <v>12</v>
      </c>
      <c r="C142" s="1">
        <v>46001</v>
      </c>
      <c r="D142" s="2">
        <v>0.375</v>
      </c>
      <c r="E142" s="2">
        <v>0.4375</v>
      </c>
      <c r="F142">
        <v>40</v>
      </c>
      <c r="G142">
        <f>uczniowie3[[#This Row],[Godzina zakończenia]]-uczniowie3[[#This Row],[Godzina rozpoczęcia]]</f>
        <v>6.25E-2</v>
      </c>
      <c r="H142" s="3">
        <f>uczniowie3[[#This Row],[czas]]*24</f>
        <v>1.5</v>
      </c>
      <c r="I142">
        <f>uczniowie3[[#This Row],[Stawka za godzinę]]*uczniowie3[[#This Row],[cas trwania w h]]</f>
        <v>60</v>
      </c>
      <c r="J142">
        <f>IF(AND(uczniowie3[[#This Row],[Imię kursanta]]=A141,uczniowie3[[#This Row],[Przedmiot]]=B141),J141+1,1)</f>
        <v>14</v>
      </c>
      <c r="K142" t="str">
        <f>IF(uczniowie3[[#This Row],[licznik]]&gt;=J143,CONCATENATE(MID(UPPER(uczniowie3[[#This Row],[Imię kursanta]]),1,3),MID(UPPER(uczniowie3[[#This Row],[Przedmiot]]),1,3),uczniowie3[[#This Row],[licznik]]),"BRAK")</f>
        <v>BRAK</v>
      </c>
    </row>
    <row r="143" spans="1:11" x14ac:dyDescent="0.25">
      <c r="A143" t="s">
        <v>18</v>
      </c>
      <c r="B143" t="s">
        <v>12</v>
      </c>
      <c r="C143" s="1">
        <v>46041</v>
      </c>
      <c r="D143" s="2">
        <v>0.63541666666666663</v>
      </c>
      <c r="E143" s="2">
        <v>0.6875</v>
      </c>
      <c r="F143">
        <v>40</v>
      </c>
      <c r="G143">
        <f>uczniowie3[[#This Row],[Godzina zakończenia]]-uczniowie3[[#This Row],[Godzina rozpoczęcia]]</f>
        <v>5.208333333333337E-2</v>
      </c>
      <c r="H143" s="3">
        <f>uczniowie3[[#This Row],[czas]]*24</f>
        <v>1.2500000000000009</v>
      </c>
      <c r="I143">
        <f>uczniowie3[[#This Row],[Stawka za godzinę]]*uczniowie3[[#This Row],[cas trwania w h]]</f>
        <v>50.000000000000036</v>
      </c>
      <c r="J143">
        <f>IF(AND(uczniowie3[[#This Row],[Imię kursanta]]=A142,uczniowie3[[#This Row],[Przedmiot]]=B142),J142+1,1)</f>
        <v>15</v>
      </c>
      <c r="K143" t="str">
        <f>IF(uczniowie3[[#This Row],[licznik]]&gt;=J144,CONCATENATE(MID(UPPER(uczniowie3[[#This Row],[Imię kursanta]]),1,3),MID(UPPER(uczniowie3[[#This Row],[Przedmiot]]),1,3),uczniowie3[[#This Row],[licznik]]),"BRAK")</f>
        <v>BRAK</v>
      </c>
    </row>
    <row r="144" spans="1:11" x14ac:dyDescent="0.25">
      <c r="A144" t="s">
        <v>18</v>
      </c>
      <c r="B144" t="s">
        <v>12</v>
      </c>
      <c r="C144" s="1">
        <v>46042</v>
      </c>
      <c r="D144" s="2">
        <v>0.375</v>
      </c>
      <c r="E144" s="2">
        <v>0.4375</v>
      </c>
      <c r="F144">
        <v>40</v>
      </c>
      <c r="G144">
        <f>uczniowie3[[#This Row],[Godzina zakończenia]]-uczniowie3[[#This Row],[Godzina rozpoczęcia]]</f>
        <v>6.25E-2</v>
      </c>
      <c r="H144" s="3">
        <f>uczniowie3[[#This Row],[czas]]*24</f>
        <v>1.5</v>
      </c>
      <c r="I144">
        <f>uczniowie3[[#This Row],[Stawka za godzinę]]*uczniowie3[[#This Row],[cas trwania w h]]</f>
        <v>60</v>
      </c>
      <c r="J144">
        <f>IF(AND(uczniowie3[[#This Row],[Imię kursanta]]=A143,uczniowie3[[#This Row],[Przedmiot]]=B143),J143+1,1)</f>
        <v>16</v>
      </c>
      <c r="K144" t="str">
        <f>IF(uczniowie3[[#This Row],[licznik]]&gt;=J145,CONCATENATE(MID(UPPER(uczniowie3[[#This Row],[Imię kursanta]]),1,3),MID(UPPER(uczniowie3[[#This Row],[Przedmiot]]),1,3),uczniowie3[[#This Row],[licznik]]),"BRAK")</f>
        <v>BRAK</v>
      </c>
    </row>
    <row r="145" spans="1:11" x14ac:dyDescent="0.25">
      <c r="A145" t="s">
        <v>18</v>
      </c>
      <c r="B145" t="s">
        <v>12</v>
      </c>
      <c r="C145" s="1">
        <v>46050</v>
      </c>
      <c r="D145" s="2">
        <v>0.375</v>
      </c>
      <c r="E145" s="2">
        <v>0.41666666666666669</v>
      </c>
      <c r="F145">
        <v>40</v>
      </c>
      <c r="G145">
        <f>uczniowie3[[#This Row],[Godzina zakończenia]]-uczniowie3[[#This Row],[Godzina rozpoczęcia]]</f>
        <v>4.1666666666666685E-2</v>
      </c>
      <c r="H145" s="3">
        <f>uczniowie3[[#This Row],[czas]]*24</f>
        <v>1.0000000000000004</v>
      </c>
      <c r="I145">
        <f>uczniowie3[[#This Row],[Stawka za godzinę]]*uczniowie3[[#This Row],[cas trwania w h]]</f>
        <v>40.000000000000014</v>
      </c>
      <c r="J145">
        <f>IF(AND(uczniowie3[[#This Row],[Imię kursanta]]=A144,uczniowie3[[#This Row],[Przedmiot]]=B144),J144+1,1)</f>
        <v>17</v>
      </c>
      <c r="K145" t="str">
        <f>IF(uczniowie3[[#This Row],[licznik]]&gt;=J146,CONCATENATE(MID(UPPER(uczniowie3[[#This Row],[Imię kursanta]]),1,3),MID(UPPER(uczniowie3[[#This Row],[Przedmiot]]),1,3),uczniowie3[[#This Row],[licznik]]),"BRAK")</f>
        <v>BRAK</v>
      </c>
    </row>
    <row r="146" spans="1:11" x14ac:dyDescent="0.25">
      <c r="A146" t="s">
        <v>18</v>
      </c>
      <c r="B146" t="s">
        <v>12</v>
      </c>
      <c r="C146" s="1">
        <v>46051</v>
      </c>
      <c r="D146" s="2">
        <v>0.4375</v>
      </c>
      <c r="E146" s="2">
        <v>0.51041666666666663</v>
      </c>
      <c r="F146">
        <v>40</v>
      </c>
      <c r="G146">
        <f>uczniowie3[[#This Row],[Godzina zakończenia]]-uczniowie3[[#This Row],[Godzina rozpoczęcia]]</f>
        <v>7.291666666666663E-2</v>
      </c>
      <c r="H146" s="3">
        <f>uczniowie3[[#This Row],[czas]]*24</f>
        <v>1.7499999999999991</v>
      </c>
      <c r="I146">
        <f>uczniowie3[[#This Row],[Stawka za godzinę]]*uczniowie3[[#This Row],[cas trwania w h]]</f>
        <v>69.999999999999972</v>
      </c>
      <c r="J146">
        <f>IF(AND(uczniowie3[[#This Row],[Imię kursanta]]=A145,uczniowie3[[#This Row],[Przedmiot]]=B145),J145+1,1)</f>
        <v>18</v>
      </c>
      <c r="K146" t="str">
        <f>IF(uczniowie3[[#This Row],[licznik]]&gt;=J147,CONCATENATE(MID(UPPER(uczniowie3[[#This Row],[Imię kursanta]]),1,3),MID(UPPER(uczniowie3[[#This Row],[Przedmiot]]),1,3),uczniowie3[[#This Row],[licznik]]),"BRAK")</f>
        <v>BRAK</v>
      </c>
    </row>
    <row r="147" spans="1:11" x14ac:dyDescent="0.25">
      <c r="A147" t="s">
        <v>18</v>
      </c>
      <c r="B147" t="s">
        <v>12</v>
      </c>
      <c r="C147" s="1">
        <v>46064</v>
      </c>
      <c r="D147" s="2">
        <v>0.59375</v>
      </c>
      <c r="E147" s="2">
        <v>0.63541666666666663</v>
      </c>
      <c r="F147">
        <v>40</v>
      </c>
      <c r="G147">
        <f>uczniowie3[[#This Row],[Godzina zakończenia]]-uczniowie3[[#This Row],[Godzina rozpoczęcia]]</f>
        <v>4.166666666666663E-2</v>
      </c>
      <c r="H147" s="3">
        <f>uczniowie3[[#This Row],[czas]]*24</f>
        <v>0.99999999999999911</v>
      </c>
      <c r="I147">
        <f>uczniowie3[[#This Row],[Stawka za godzinę]]*uczniowie3[[#This Row],[cas trwania w h]]</f>
        <v>39.999999999999964</v>
      </c>
      <c r="J147">
        <f>IF(AND(uczniowie3[[#This Row],[Imię kursanta]]=A146,uczniowie3[[#This Row],[Przedmiot]]=B146),J146+1,1)</f>
        <v>19</v>
      </c>
      <c r="K147" t="str">
        <f>IF(uczniowie3[[#This Row],[licznik]]&gt;=J148,CONCATENATE(MID(UPPER(uczniowie3[[#This Row],[Imię kursanta]]),1,3),MID(UPPER(uczniowie3[[#This Row],[Przedmiot]]),1,3),uczniowie3[[#This Row],[licznik]]),"BRAK")</f>
        <v>BRAK</v>
      </c>
    </row>
    <row r="148" spans="1:11" x14ac:dyDescent="0.25">
      <c r="A148" t="s">
        <v>18</v>
      </c>
      <c r="B148" t="s">
        <v>12</v>
      </c>
      <c r="C148" s="1">
        <v>46066</v>
      </c>
      <c r="D148" s="2">
        <v>0.45833333333333331</v>
      </c>
      <c r="E148" s="2">
        <v>0.5</v>
      </c>
      <c r="F148">
        <v>40</v>
      </c>
      <c r="G148">
        <f>uczniowie3[[#This Row],[Godzina zakończenia]]-uczniowie3[[#This Row],[Godzina rozpoczęcia]]</f>
        <v>4.1666666666666685E-2</v>
      </c>
      <c r="H148" s="3">
        <f>uczniowie3[[#This Row],[czas]]*24</f>
        <v>1.0000000000000004</v>
      </c>
      <c r="I148">
        <f>uczniowie3[[#This Row],[Stawka za godzinę]]*uczniowie3[[#This Row],[cas trwania w h]]</f>
        <v>40.000000000000014</v>
      </c>
      <c r="J148">
        <f>IF(AND(uczniowie3[[#This Row],[Imię kursanta]]=A147,uczniowie3[[#This Row],[Przedmiot]]=B147),J147+1,1)</f>
        <v>20</v>
      </c>
      <c r="K148" t="str">
        <f>IF(uczniowie3[[#This Row],[licznik]]&gt;=J149,CONCATENATE(MID(UPPER(uczniowie3[[#This Row],[Imię kursanta]]),1,3),MID(UPPER(uczniowie3[[#This Row],[Przedmiot]]),1,3),uczniowie3[[#This Row],[licznik]]),"BRAK")</f>
        <v>BRAK</v>
      </c>
    </row>
    <row r="149" spans="1:11" x14ac:dyDescent="0.25">
      <c r="A149" t="s">
        <v>18</v>
      </c>
      <c r="B149" t="s">
        <v>12</v>
      </c>
      <c r="C149" s="1">
        <v>46079</v>
      </c>
      <c r="D149" s="2">
        <v>0.45833333333333331</v>
      </c>
      <c r="E149" s="2">
        <v>0.51041666666666663</v>
      </c>
      <c r="F149">
        <v>40</v>
      </c>
      <c r="G149">
        <f>uczniowie3[[#This Row],[Godzina zakończenia]]-uczniowie3[[#This Row],[Godzina rozpoczęcia]]</f>
        <v>5.2083333333333315E-2</v>
      </c>
      <c r="H149" s="3">
        <f>uczniowie3[[#This Row],[czas]]*24</f>
        <v>1.2499999999999996</v>
      </c>
      <c r="I149">
        <f>uczniowie3[[#This Row],[Stawka za godzinę]]*uczniowie3[[#This Row],[cas trwania w h]]</f>
        <v>49.999999999999986</v>
      </c>
      <c r="J149">
        <f>IF(AND(uczniowie3[[#This Row],[Imię kursanta]]=A148,uczniowie3[[#This Row],[Przedmiot]]=B148),J148+1,1)</f>
        <v>21</v>
      </c>
      <c r="K149" t="str">
        <f>IF(uczniowie3[[#This Row],[licznik]]&gt;=J150,CONCATENATE(MID(UPPER(uczniowie3[[#This Row],[Imię kursanta]]),1,3),MID(UPPER(uczniowie3[[#This Row],[Przedmiot]]),1,3),uczniowie3[[#This Row],[licznik]]),"BRAK")</f>
        <v>BRAK</v>
      </c>
    </row>
    <row r="150" spans="1:11" x14ac:dyDescent="0.25">
      <c r="A150" t="s">
        <v>18</v>
      </c>
      <c r="B150" t="s">
        <v>12</v>
      </c>
      <c r="C150" s="1">
        <v>46080</v>
      </c>
      <c r="D150" s="2">
        <v>0.375</v>
      </c>
      <c r="E150" s="2">
        <v>0.44791666666666669</v>
      </c>
      <c r="F150">
        <v>40</v>
      </c>
      <c r="G150">
        <f>uczniowie3[[#This Row],[Godzina zakończenia]]-uczniowie3[[#This Row],[Godzina rozpoczęcia]]</f>
        <v>7.2916666666666685E-2</v>
      </c>
      <c r="H150" s="3">
        <f>uczniowie3[[#This Row],[czas]]*24</f>
        <v>1.7500000000000004</v>
      </c>
      <c r="I150">
        <f>uczniowie3[[#This Row],[Stawka za godzinę]]*uczniowie3[[#This Row],[cas trwania w h]]</f>
        <v>70.000000000000014</v>
      </c>
      <c r="J150">
        <f>IF(AND(uczniowie3[[#This Row],[Imię kursanta]]=A149,uczniowie3[[#This Row],[Przedmiot]]=B149),J149+1,1)</f>
        <v>22</v>
      </c>
      <c r="K150" t="str">
        <f>IF(uczniowie3[[#This Row],[licznik]]&gt;=J151,CONCATENATE(MID(UPPER(uczniowie3[[#This Row],[Imię kursanta]]),1,3),MID(UPPER(uczniowie3[[#This Row],[Przedmiot]]),1,3),uczniowie3[[#This Row],[licznik]]),"BRAK")</f>
        <v>MACFIZ22</v>
      </c>
    </row>
    <row r="151" spans="1:11" x14ac:dyDescent="0.25">
      <c r="A151" t="s">
        <v>22</v>
      </c>
      <c r="B151" t="s">
        <v>9</v>
      </c>
      <c r="C151" s="1">
        <v>45993</v>
      </c>
      <c r="D151" s="2">
        <v>0.375</v>
      </c>
      <c r="E151" s="2">
        <v>0.41666666666666669</v>
      </c>
      <c r="F151">
        <v>50</v>
      </c>
      <c r="G151">
        <f>uczniowie3[[#This Row],[Godzina zakończenia]]-uczniowie3[[#This Row],[Godzina rozpoczęcia]]</f>
        <v>4.1666666666666685E-2</v>
      </c>
      <c r="H151" s="3">
        <f>uczniowie3[[#This Row],[czas]]*24</f>
        <v>1.0000000000000004</v>
      </c>
      <c r="I151">
        <f>uczniowie3[[#This Row],[Stawka za godzinę]]*uczniowie3[[#This Row],[cas trwania w h]]</f>
        <v>50.000000000000021</v>
      </c>
      <c r="J151">
        <f>IF(AND(uczniowie3[[#This Row],[Imię kursanta]]=A150,uczniowie3[[#This Row],[Przedmiot]]=B150),J150+1,1)</f>
        <v>1</v>
      </c>
      <c r="K151" t="str">
        <f>IF(uczniowie3[[#This Row],[licznik]]&gt;=J152,CONCATENATE(MID(UPPER(uczniowie3[[#This Row],[Imię kursanta]]),1,3),MID(UPPER(uczniowie3[[#This Row],[Przedmiot]]),1,3),uczniowie3[[#This Row],[licznik]]),"BRAK")</f>
        <v>MARMAT1</v>
      </c>
    </row>
    <row r="152" spans="1:11" x14ac:dyDescent="0.25">
      <c r="A152" t="s">
        <v>25</v>
      </c>
      <c r="B152" t="s">
        <v>7</v>
      </c>
      <c r="C152" s="1">
        <v>46073</v>
      </c>
      <c r="D152" s="2">
        <v>0.69791666666666663</v>
      </c>
      <c r="E152" s="2">
        <v>0.76041666666666663</v>
      </c>
      <c r="F152">
        <v>60</v>
      </c>
      <c r="G152">
        <f>uczniowie3[[#This Row],[Godzina zakończenia]]-uczniowie3[[#This Row],[Godzina rozpoczęcia]]</f>
        <v>6.25E-2</v>
      </c>
      <c r="H152" s="3">
        <f>uczniowie3[[#This Row],[czas]]*24</f>
        <v>1.5</v>
      </c>
      <c r="I152">
        <f>uczniowie3[[#This Row],[Stawka za godzinę]]*uczniowie3[[#This Row],[cas trwania w h]]</f>
        <v>90</v>
      </c>
      <c r="J152">
        <f>IF(AND(uczniowie3[[#This Row],[Imię kursanta]]=A151,uczniowie3[[#This Row],[Przedmiot]]=B151),J151+1,1)</f>
        <v>1</v>
      </c>
      <c r="K152" t="str">
        <f>IF(uczniowie3[[#This Row],[licznik]]&gt;=J153,CONCATENATE(MID(UPPER(uczniowie3[[#This Row],[Imię kursanta]]),1,3),MID(UPPER(uczniowie3[[#This Row],[Przedmiot]]),1,3),uczniowie3[[#This Row],[licznik]]),"BRAK")</f>
        <v>OLAINF1</v>
      </c>
    </row>
    <row r="153" spans="1:11" x14ac:dyDescent="0.25">
      <c r="A153" t="s">
        <v>23</v>
      </c>
      <c r="B153" t="s">
        <v>7</v>
      </c>
      <c r="C153" s="1">
        <v>45999</v>
      </c>
      <c r="D153" s="2">
        <v>0.375</v>
      </c>
      <c r="E153" s="2">
        <v>0.44791666666666669</v>
      </c>
      <c r="F153">
        <v>60</v>
      </c>
      <c r="G153">
        <f>uczniowie3[[#This Row],[Godzina zakończenia]]-uczniowie3[[#This Row],[Godzina rozpoczęcia]]</f>
        <v>7.2916666666666685E-2</v>
      </c>
      <c r="H153" s="3">
        <f>uczniowie3[[#This Row],[czas]]*24</f>
        <v>1.7500000000000004</v>
      </c>
      <c r="I153">
        <f>uczniowie3[[#This Row],[Stawka za godzinę]]*uczniowie3[[#This Row],[cas trwania w h]]</f>
        <v>105.00000000000003</v>
      </c>
      <c r="J153">
        <f>IF(AND(uczniowie3[[#This Row],[Imię kursanta]]=A152,uczniowie3[[#This Row],[Przedmiot]]=B152),J152+1,1)</f>
        <v>1</v>
      </c>
      <c r="K153" t="str">
        <f>IF(uczniowie3[[#This Row],[licznik]]&gt;=J154,CONCATENATE(MID(UPPER(uczniowie3[[#This Row],[Imię kursanta]]),1,3),MID(UPPER(uczniowie3[[#This Row],[Przedmiot]]),1,3),uczniowie3[[#This Row],[licznik]]),"BRAK")</f>
        <v>PATINF1</v>
      </c>
    </row>
    <row r="154" spans="1:11" x14ac:dyDescent="0.25">
      <c r="A154" t="s">
        <v>20</v>
      </c>
      <c r="B154" t="s">
        <v>12</v>
      </c>
      <c r="C154" s="1">
        <v>45974</v>
      </c>
      <c r="D154" s="2">
        <v>0.66666666666666663</v>
      </c>
      <c r="E154" s="2">
        <v>0.75</v>
      </c>
      <c r="F154">
        <v>40</v>
      </c>
      <c r="G154">
        <f>uczniowie3[[#This Row],[Godzina zakończenia]]-uczniowie3[[#This Row],[Godzina rozpoczęcia]]</f>
        <v>8.333333333333337E-2</v>
      </c>
      <c r="H154" s="3">
        <f>uczniowie3[[#This Row],[czas]]*24</f>
        <v>2.0000000000000009</v>
      </c>
      <c r="I154">
        <f>uczniowie3[[#This Row],[Stawka za godzinę]]*uczniowie3[[#This Row],[cas trwania w h]]</f>
        <v>80.000000000000028</v>
      </c>
      <c r="J154">
        <f>IF(AND(uczniowie3[[#This Row],[Imię kursanta]]=A153,uczniowie3[[#This Row],[Przedmiot]]=B153),J153+1,1)</f>
        <v>1</v>
      </c>
      <c r="K154" t="str">
        <f>IF(uczniowie3[[#This Row],[licznik]]&gt;=J155,CONCATENATE(MID(UPPER(uczniowie3[[#This Row],[Imię kursanta]]),1,3),MID(UPPER(uczniowie3[[#This Row],[Przedmiot]]),1,3),uczniowie3[[#This Row],[licznik]]),"BRAK")</f>
        <v>PIOFIZ1</v>
      </c>
    </row>
    <row r="155" spans="1:11" x14ac:dyDescent="0.25">
      <c r="A155" t="s">
        <v>8</v>
      </c>
      <c r="B155" t="s">
        <v>9</v>
      </c>
      <c r="C155" s="1">
        <v>45932</v>
      </c>
      <c r="D155" s="2">
        <v>0.375</v>
      </c>
      <c r="E155" s="2">
        <v>0.44791666666666669</v>
      </c>
      <c r="F155">
        <v>50</v>
      </c>
      <c r="G155">
        <f>uczniowie3[[#This Row],[Godzina zakończenia]]-uczniowie3[[#This Row],[Godzina rozpoczęcia]]</f>
        <v>7.2916666666666685E-2</v>
      </c>
      <c r="H155" s="3">
        <f>uczniowie3[[#This Row],[czas]]*24</f>
        <v>1.7500000000000004</v>
      </c>
      <c r="I155">
        <f>uczniowie3[[#This Row],[Stawka za godzinę]]*uczniowie3[[#This Row],[cas trwania w h]]</f>
        <v>87.500000000000028</v>
      </c>
      <c r="J155">
        <f>IF(AND(uczniowie3[[#This Row],[Imię kursanta]]=A154,uczniowie3[[#This Row],[Przedmiot]]=B154),J154+1,1)</f>
        <v>1</v>
      </c>
      <c r="K155" t="str">
        <f>IF(uczniowie3[[#This Row],[licznik]]&gt;=J156,CONCATENATE(MID(UPPER(uczniowie3[[#This Row],[Imię kursanta]]),1,3),MID(UPPER(uczniowie3[[#This Row],[Przedmiot]]),1,3),uczniowie3[[#This Row],[licznik]]),"BRAK")</f>
        <v>BRAK</v>
      </c>
    </row>
    <row r="156" spans="1:11" x14ac:dyDescent="0.25">
      <c r="A156" t="s">
        <v>8</v>
      </c>
      <c r="B156" t="s">
        <v>9</v>
      </c>
      <c r="C156" s="1">
        <v>45936</v>
      </c>
      <c r="D156" s="2">
        <v>0.47916666666666669</v>
      </c>
      <c r="E156" s="2">
        <v>0.52083333333333337</v>
      </c>
      <c r="F156">
        <v>50</v>
      </c>
      <c r="G156">
        <f>uczniowie3[[#This Row],[Godzina zakończenia]]-uczniowie3[[#This Row],[Godzina rozpoczęcia]]</f>
        <v>4.1666666666666685E-2</v>
      </c>
      <c r="H156" s="3">
        <f>uczniowie3[[#This Row],[czas]]*24</f>
        <v>1.0000000000000004</v>
      </c>
      <c r="I156">
        <f>uczniowie3[[#This Row],[Stawka za godzinę]]*uczniowie3[[#This Row],[cas trwania w h]]</f>
        <v>50.000000000000021</v>
      </c>
      <c r="J156">
        <f>IF(AND(uczniowie3[[#This Row],[Imię kursanta]]=A155,uczniowie3[[#This Row],[Przedmiot]]=B155),J155+1,1)</f>
        <v>2</v>
      </c>
      <c r="K156" t="str">
        <f>IF(uczniowie3[[#This Row],[licznik]]&gt;=J157,CONCATENATE(MID(UPPER(uczniowie3[[#This Row],[Imię kursanta]]),1,3),MID(UPPER(uczniowie3[[#This Row],[Przedmiot]]),1,3),uczniowie3[[#This Row],[licznik]]),"BRAK")</f>
        <v>BRAK</v>
      </c>
    </row>
    <row r="157" spans="1:11" x14ac:dyDescent="0.25">
      <c r="A157" t="s">
        <v>8</v>
      </c>
      <c r="B157" t="s">
        <v>9</v>
      </c>
      <c r="C157" s="1">
        <v>45940</v>
      </c>
      <c r="D157" s="2">
        <v>0.375</v>
      </c>
      <c r="E157" s="2">
        <v>0.41666666666666669</v>
      </c>
      <c r="F157">
        <v>50</v>
      </c>
      <c r="G157">
        <f>uczniowie3[[#This Row],[Godzina zakończenia]]-uczniowie3[[#This Row],[Godzina rozpoczęcia]]</f>
        <v>4.1666666666666685E-2</v>
      </c>
      <c r="H157" s="3">
        <f>uczniowie3[[#This Row],[czas]]*24</f>
        <v>1.0000000000000004</v>
      </c>
      <c r="I157">
        <f>uczniowie3[[#This Row],[Stawka za godzinę]]*uczniowie3[[#This Row],[cas trwania w h]]</f>
        <v>50.000000000000021</v>
      </c>
      <c r="J157">
        <f>IF(AND(uczniowie3[[#This Row],[Imię kursanta]]=A156,uczniowie3[[#This Row],[Przedmiot]]=B156),J156+1,1)</f>
        <v>3</v>
      </c>
      <c r="K157" t="str">
        <f>IF(uczniowie3[[#This Row],[licznik]]&gt;=J158,CONCATENATE(MID(UPPER(uczniowie3[[#This Row],[Imię kursanta]]),1,3),MID(UPPER(uczniowie3[[#This Row],[Przedmiot]]),1,3),uczniowie3[[#This Row],[licznik]]),"BRAK")</f>
        <v>BRAK</v>
      </c>
    </row>
    <row r="158" spans="1:11" x14ac:dyDescent="0.25">
      <c r="A158" t="s">
        <v>8</v>
      </c>
      <c r="B158" t="s">
        <v>9</v>
      </c>
      <c r="C158" s="1">
        <v>45943</v>
      </c>
      <c r="D158" s="2">
        <v>0.53125</v>
      </c>
      <c r="E158" s="2">
        <v>0.61458333333333337</v>
      </c>
      <c r="F158">
        <v>50</v>
      </c>
      <c r="G158">
        <f>uczniowie3[[#This Row],[Godzina zakończenia]]-uczniowie3[[#This Row],[Godzina rozpoczęcia]]</f>
        <v>8.333333333333337E-2</v>
      </c>
      <c r="H158" s="3">
        <f>uczniowie3[[#This Row],[czas]]*24</f>
        <v>2.0000000000000009</v>
      </c>
      <c r="I158">
        <f>uczniowie3[[#This Row],[Stawka za godzinę]]*uczniowie3[[#This Row],[cas trwania w h]]</f>
        <v>100.00000000000004</v>
      </c>
      <c r="J158">
        <f>IF(AND(uczniowie3[[#This Row],[Imię kursanta]]=A157,uczniowie3[[#This Row],[Przedmiot]]=B157),J157+1,1)</f>
        <v>4</v>
      </c>
      <c r="K158" t="str">
        <f>IF(uczniowie3[[#This Row],[licznik]]&gt;=J159,CONCATENATE(MID(UPPER(uczniowie3[[#This Row],[Imię kursanta]]),1,3),MID(UPPER(uczniowie3[[#This Row],[Przedmiot]]),1,3),uczniowie3[[#This Row],[licznik]]),"BRAK")</f>
        <v>BRAK</v>
      </c>
    </row>
    <row r="159" spans="1:11" x14ac:dyDescent="0.25">
      <c r="A159" t="s">
        <v>8</v>
      </c>
      <c r="B159" t="s">
        <v>9</v>
      </c>
      <c r="C159" s="1">
        <v>45944</v>
      </c>
      <c r="D159" s="2">
        <v>0.53125</v>
      </c>
      <c r="E159" s="2">
        <v>0.59375</v>
      </c>
      <c r="F159">
        <v>50</v>
      </c>
      <c r="G159">
        <f>uczniowie3[[#This Row],[Godzina zakończenia]]-uczniowie3[[#This Row],[Godzina rozpoczęcia]]</f>
        <v>6.25E-2</v>
      </c>
      <c r="H159" s="3">
        <f>uczniowie3[[#This Row],[czas]]*24</f>
        <v>1.5</v>
      </c>
      <c r="I159">
        <f>uczniowie3[[#This Row],[Stawka za godzinę]]*uczniowie3[[#This Row],[cas trwania w h]]</f>
        <v>75</v>
      </c>
      <c r="J159">
        <f>IF(AND(uczniowie3[[#This Row],[Imię kursanta]]=A158,uczniowie3[[#This Row],[Przedmiot]]=B158),J158+1,1)</f>
        <v>5</v>
      </c>
      <c r="K159" t="str">
        <f>IF(uczniowie3[[#This Row],[licznik]]&gt;=J160,CONCATENATE(MID(UPPER(uczniowie3[[#This Row],[Imię kursanta]]),1,3),MID(UPPER(uczniowie3[[#This Row],[Przedmiot]]),1,3),uczniowie3[[#This Row],[licznik]]),"BRAK")</f>
        <v>BRAK</v>
      </c>
    </row>
    <row r="160" spans="1:11" x14ac:dyDescent="0.25">
      <c r="A160" t="s">
        <v>8</v>
      </c>
      <c r="B160" t="s">
        <v>9</v>
      </c>
      <c r="C160" s="1">
        <v>45950</v>
      </c>
      <c r="D160" s="2">
        <v>0.375</v>
      </c>
      <c r="E160" s="2">
        <v>0.4375</v>
      </c>
      <c r="F160">
        <v>50</v>
      </c>
      <c r="G160">
        <f>uczniowie3[[#This Row],[Godzina zakończenia]]-uczniowie3[[#This Row],[Godzina rozpoczęcia]]</f>
        <v>6.25E-2</v>
      </c>
      <c r="H160" s="3">
        <f>uczniowie3[[#This Row],[czas]]*24</f>
        <v>1.5</v>
      </c>
      <c r="I160">
        <f>uczniowie3[[#This Row],[Stawka za godzinę]]*uczniowie3[[#This Row],[cas trwania w h]]</f>
        <v>75</v>
      </c>
      <c r="J160">
        <f>IF(AND(uczniowie3[[#This Row],[Imię kursanta]]=A159,uczniowie3[[#This Row],[Przedmiot]]=B159),J159+1,1)</f>
        <v>6</v>
      </c>
      <c r="K160" t="str">
        <f>IF(uczniowie3[[#This Row],[licznik]]&gt;=J161,CONCATENATE(MID(UPPER(uczniowie3[[#This Row],[Imię kursanta]]),1,3),MID(UPPER(uczniowie3[[#This Row],[Przedmiot]]),1,3),uczniowie3[[#This Row],[licznik]]),"BRAK")</f>
        <v>BRAK</v>
      </c>
    </row>
    <row r="161" spans="1:11" x14ac:dyDescent="0.25">
      <c r="A161" t="s">
        <v>8</v>
      </c>
      <c r="B161" t="s">
        <v>9</v>
      </c>
      <c r="C161" s="1">
        <v>45966</v>
      </c>
      <c r="D161" s="2">
        <v>0.375</v>
      </c>
      <c r="E161" s="2">
        <v>0.41666666666666669</v>
      </c>
      <c r="F161">
        <v>50</v>
      </c>
      <c r="G161">
        <f>uczniowie3[[#This Row],[Godzina zakończenia]]-uczniowie3[[#This Row],[Godzina rozpoczęcia]]</f>
        <v>4.1666666666666685E-2</v>
      </c>
      <c r="H161" s="3">
        <f>uczniowie3[[#This Row],[czas]]*24</f>
        <v>1.0000000000000004</v>
      </c>
      <c r="I161">
        <f>uczniowie3[[#This Row],[Stawka za godzinę]]*uczniowie3[[#This Row],[cas trwania w h]]</f>
        <v>50.000000000000021</v>
      </c>
      <c r="J161">
        <f>IF(AND(uczniowie3[[#This Row],[Imię kursanta]]=A160,uczniowie3[[#This Row],[Przedmiot]]=B160),J160+1,1)</f>
        <v>7</v>
      </c>
      <c r="K161" t="str">
        <f>IF(uczniowie3[[#This Row],[licznik]]&gt;=J162,CONCATENATE(MID(UPPER(uczniowie3[[#This Row],[Imię kursanta]]),1,3),MID(UPPER(uczniowie3[[#This Row],[Przedmiot]]),1,3),uczniowie3[[#This Row],[licznik]]),"BRAK")</f>
        <v>BRAK</v>
      </c>
    </row>
    <row r="162" spans="1:11" x14ac:dyDescent="0.25">
      <c r="A162" t="s">
        <v>8</v>
      </c>
      <c r="B162" t="s">
        <v>9</v>
      </c>
      <c r="C162" s="1">
        <v>45966</v>
      </c>
      <c r="D162" s="2">
        <v>0.41666666666666669</v>
      </c>
      <c r="E162" s="2">
        <v>0.5</v>
      </c>
      <c r="F162">
        <v>50</v>
      </c>
      <c r="G162">
        <f>uczniowie3[[#This Row],[Godzina zakończenia]]-uczniowie3[[#This Row],[Godzina rozpoczęcia]]</f>
        <v>8.3333333333333315E-2</v>
      </c>
      <c r="H162" s="3">
        <f>uczniowie3[[#This Row],[czas]]*24</f>
        <v>1.9999999999999996</v>
      </c>
      <c r="I162">
        <f>uczniowie3[[#This Row],[Stawka za godzinę]]*uczniowie3[[#This Row],[cas trwania w h]]</f>
        <v>99.999999999999972</v>
      </c>
      <c r="J162">
        <f>IF(AND(uczniowie3[[#This Row],[Imię kursanta]]=A161,uczniowie3[[#This Row],[Przedmiot]]=B161),J161+1,1)</f>
        <v>8</v>
      </c>
      <c r="K162" t="str">
        <f>IF(uczniowie3[[#This Row],[licznik]]&gt;=J163,CONCATENATE(MID(UPPER(uczniowie3[[#This Row],[Imię kursanta]]),1,3),MID(UPPER(uczniowie3[[#This Row],[Przedmiot]]),1,3),uczniowie3[[#This Row],[licznik]]),"BRAK")</f>
        <v>BRAK</v>
      </c>
    </row>
    <row r="163" spans="1:11" x14ac:dyDescent="0.25">
      <c r="A163" t="s">
        <v>8</v>
      </c>
      <c r="B163" t="s">
        <v>9</v>
      </c>
      <c r="C163" s="1">
        <v>45975</v>
      </c>
      <c r="D163" s="2">
        <v>0.4375</v>
      </c>
      <c r="E163" s="2">
        <v>0.48958333333333331</v>
      </c>
      <c r="F163">
        <v>50</v>
      </c>
      <c r="G163">
        <f>uczniowie3[[#This Row],[Godzina zakończenia]]-uczniowie3[[#This Row],[Godzina rozpoczęcia]]</f>
        <v>5.2083333333333315E-2</v>
      </c>
      <c r="H163" s="3">
        <f>uczniowie3[[#This Row],[czas]]*24</f>
        <v>1.2499999999999996</v>
      </c>
      <c r="I163">
        <f>uczniowie3[[#This Row],[Stawka za godzinę]]*uczniowie3[[#This Row],[cas trwania w h]]</f>
        <v>62.499999999999979</v>
      </c>
      <c r="J163">
        <f>IF(AND(uczniowie3[[#This Row],[Imię kursanta]]=A162,uczniowie3[[#This Row],[Przedmiot]]=B162),J162+1,1)</f>
        <v>9</v>
      </c>
      <c r="K163" t="str">
        <f>IF(uczniowie3[[#This Row],[licznik]]&gt;=J164,CONCATENATE(MID(UPPER(uczniowie3[[#This Row],[Imię kursanta]]),1,3),MID(UPPER(uczniowie3[[#This Row],[Przedmiot]]),1,3),uczniowie3[[#This Row],[licznik]]),"BRAK")</f>
        <v>BRAK</v>
      </c>
    </row>
    <row r="164" spans="1:11" x14ac:dyDescent="0.25">
      <c r="A164" t="s">
        <v>8</v>
      </c>
      <c r="B164" t="s">
        <v>9</v>
      </c>
      <c r="C164" s="1">
        <v>45981</v>
      </c>
      <c r="D164" s="2">
        <v>0.375</v>
      </c>
      <c r="E164" s="2">
        <v>0.41666666666666669</v>
      </c>
      <c r="F164">
        <v>50</v>
      </c>
      <c r="G164">
        <f>uczniowie3[[#This Row],[Godzina zakończenia]]-uczniowie3[[#This Row],[Godzina rozpoczęcia]]</f>
        <v>4.1666666666666685E-2</v>
      </c>
      <c r="H164" s="3">
        <f>uczniowie3[[#This Row],[czas]]*24</f>
        <v>1.0000000000000004</v>
      </c>
      <c r="I164">
        <f>uczniowie3[[#This Row],[Stawka za godzinę]]*uczniowie3[[#This Row],[cas trwania w h]]</f>
        <v>50.000000000000021</v>
      </c>
      <c r="J164">
        <f>IF(AND(uczniowie3[[#This Row],[Imię kursanta]]=A163,uczniowie3[[#This Row],[Przedmiot]]=B163),J163+1,1)</f>
        <v>10</v>
      </c>
      <c r="K164" t="str">
        <f>IF(uczniowie3[[#This Row],[licznik]]&gt;=J165,CONCATENATE(MID(UPPER(uczniowie3[[#This Row],[Imię kursanta]]),1,3),MID(UPPER(uczniowie3[[#This Row],[Przedmiot]]),1,3),uczniowie3[[#This Row],[licznik]]),"BRAK")</f>
        <v>BRAK</v>
      </c>
    </row>
    <row r="165" spans="1:11" x14ac:dyDescent="0.25">
      <c r="A165" t="s">
        <v>8</v>
      </c>
      <c r="B165" t="s">
        <v>9</v>
      </c>
      <c r="C165" s="1">
        <v>45981</v>
      </c>
      <c r="D165" s="2">
        <v>0.59375</v>
      </c>
      <c r="E165" s="2">
        <v>0.63541666666666663</v>
      </c>
      <c r="F165">
        <v>50</v>
      </c>
      <c r="G165">
        <f>uczniowie3[[#This Row],[Godzina zakończenia]]-uczniowie3[[#This Row],[Godzina rozpoczęcia]]</f>
        <v>4.166666666666663E-2</v>
      </c>
      <c r="H165" s="3">
        <f>uczniowie3[[#This Row],[czas]]*24</f>
        <v>0.99999999999999911</v>
      </c>
      <c r="I165">
        <f>uczniowie3[[#This Row],[Stawka za godzinę]]*uczniowie3[[#This Row],[cas trwania w h]]</f>
        <v>49.999999999999957</v>
      </c>
      <c r="J165">
        <f>IF(AND(uczniowie3[[#This Row],[Imię kursanta]]=A164,uczniowie3[[#This Row],[Przedmiot]]=B164),J164+1,1)</f>
        <v>11</v>
      </c>
      <c r="K165" t="str">
        <f>IF(uczniowie3[[#This Row],[licznik]]&gt;=J166,CONCATENATE(MID(UPPER(uczniowie3[[#This Row],[Imię kursanta]]),1,3),MID(UPPER(uczniowie3[[#This Row],[Przedmiot]]),1,3),uczniowie3[[#This Row],[licznik]]),"BRAK")</f>
        <v>BRAK</v>
      </c>
    </row>
    <row r="166" spans="1:11" x14ac:dyDescent="0.25">
      <c r="A166" t="s">
        <v>8</v>
      </c>
      <c r="B166" t="s">
        <v>9</v>
      </c>
      <c r="C166" s="1">
        <v>46029</v>
      </c>
      <c r="D166" s="2">
        <v>0.58333333333333337</v>
      </c>
      <c r="E166" s="2">
        <v>0.625</v>
      </c>
      <c r="F166">
        <v>50</v>
      </c>
      <c r="G166">
        <f>uczniowie3[[#This Row],[Godzina zakończenia]]-uczniowie3[[#This Row],[Godzina rozpoczęcia]]</f>
        <v>4.166666666666663E-2</v>
      </c>
      <c r="H166" s="3">
        <f>uczniowie3[[#This Row],[czas]]*24</f>
        <v>0.99999999999999911</v>
      </c>
      <c r="I166">
        <f>uczniowie3[[#This Row],[Stawka za godzinę]]*uczniowie3[[#This Row],[cas trwania w h]]</f>
        <v>49.999999999999957</v>
      </c>
      <c r="J166">
        <f>IF(AND(uczniowie3[[#This Row],[Imię kursanta]]=A165,uczniowie3[[#This Row],[Przedmiot]]=B165),J165+1,1)</f>
        <v>12</v>
      </c>
      <c r="K166" t="str">
        <f>IF(uczniowie3[[#This Row],[licznik]]&gt;=J167,CONCATENATE(MID(UPPER(uczniowie3[[#This Row],[Imię kursanta]]),1,3),MID(UPPER(uczniowie3[[#This Row],[Przedmiot]]),1,3),uczniowie3[[#This Row],[licznik]]),"BRAK")</f>
        <v>BRAK</v>
      </c>
    </row>
    <row r="167" spans="1:11" x14ac:dyDescent="0.25">
      <c r="A167" t="s">
        <v>8</v>
      </c>
      <c r="B167" t="s">
        <v>9</v>
      </c>
      <c r="C167" s="1">
        <v>46034</v>
      </c>
      <c r="D167" s="2">
        <v>0.375</v>
      </c>
      <c r="E167" s="2">
        <v>0.4375</v>
      </c>
      <c r="F167">
        <v>50</v>
      </c>
      <c r="G167">
        <f>uczniowie3[[#This Row],[Godzina zakończenia]]-uczniowie3[[#This Row],[Godzina rozpoczęcia]]</f>
        <v>6.25E-2</v>
      </c>
      <c r="H167" s="3">
        <f>uczniowie3[[#This Row],[czas]]*24</f>
        <v>1.5</v>
      </c>
      <c r="I167">
        <f>uczniowie3[[#This Row],[Stawka za godzinę]]*uczniowie3[[#This Row],[cas trwania w h]]</f>
        <v>75</v>
      </c>
      <c r="J167">
        <f>IF(AND(uczniowie3[[#This Row],[Imię kursanta]]=A166,uczniowie3[[#This Row],[Przedmiot]]=B166),J166+1,1)</f>
        <v>13</v>
      </c>
      <c r="K167" t="str">
        <f>IF(uczniowie3[[#This Row],[licznik]]&gt;=J168,CONCATENATE(MID(UPPER(uczniowie3[[#This Row],[Imię kursanta]]),1,3),MID(UPPER(uczniowie3[[#This Row],[Przedmiot]]),1,3),uczniowie3[[#This Row],[licznik]]),"BRAK")</f>
        <v>BRAK</v>
      </c>
    </row>
    <row r="168" spans="1:11" x14ac:dyDescent="0.25">
      <c r="A168" t="s">
        <v>8</v>
      </c>
      <c r="B168" t="s">
        <v>9</v>
      </c>
      <c r="C168" s="1">
        <v>46037</v>
      </c>
      <c r="D168" s="2">
        <v>0.52083333333333337</v>
      </c>
      <c r="E168" s="2">
        <v>0.58333333333333337</v>
      </c>
      <c r="F168">
        <v>50</v>
      </c>
      <c r="G168">
        <f>uczniowie3[[#This Row],[Godzina zakończenia]]-uczniowie3[[#This Row],[Godzina rozpoczęcia]]</f>
        <v>6.25E-2</v>
      </c>
      <c r="H168" s="3">
        <f>uczniowie3[[#This Row],[czas]]*24</f>
        <v>1.5</v>
      </c>
      <c r="I168">
        <f>uczniowie3[[#This Row],[Stawka za godzinę]]*uczniowie3[[#This Row],[cas trwania w h]]</f>
        <v>75</v>
      </c>
      <c r="J168">
        <f>IF(AND(uczniowie3[[#This Row],[Imię kursanta]]=A167,uczniowie3[[#This Row],[Przedmiot]]=B167),J167+1,1)</f>
        <v>14</v>
      </c>
      <c r="K168" t="str">
        <f>IF(uczniowie3[[#This Row],[licznik]]&gt;=J169,CONCATENATE(MID(UPPER(uczniowie3[[#This Row],[Imię kursanta]]),1,3),MID(UPPER(uczniowie3[[#This Row],[Przedmiot]]),1,3),uczniowie3[[#This Row],[licznik]]),"BRAK")</f>
        <v>BRAK</v>
      </c>
    </row>
    <row r="169" spans="1:11" x14ac:dyDescent="0.25">
      <c r="A169" t="s">
        <v>8</v>
      </c>
      <c r="B169" t="s">
        <v>9</v>
      </c>
      <c r="C169" s="1">
        <v>46041</v>
      </c>
      <c r="D169" s="2">
        <v>0.375</v>
      </c>
      <c r="E169" s="2">
        <v>0.4375</v>
      </c>
      <c r="F169">
        <v>50</v>
      </c>
      <c r="G169">
        <f>uczniowie3[[#This Row],[Godzina zakończenia]]-uczniowie3[[#This Row],[Godzina rozpoczęcia]]</f>
        <v>6.25E-2</v>
      </c>
      <c r="H169" s="3">
        <f>uczniowie3[[#This Row],[czas]]*24</f>
        <v>1.5</v>
      </c>
      <c r="I169">
        <f>uczniowie3[[#This Row],[Stawka za godzinę]]*uczniowie3[[#This Row],[cas trwania w h]]</f>
        <v>75</v>
      </c>
      <c r="J169">
        <f>IF(AND(uczniowie3[[#This Row],[Imię kursanta]]=A168,uczniowie3[[#This Row],[Przedmiot]]=B168),J168+1,1)</f>
        <v>15</v>
      </c>
      <c r="K169" t="str">
        <f>IF(uczniowie3[[#This Row],[licznik]]&gt;=J170,CONCATENATE(MID(UPPER(uczniowie3[[#This Row],[Imię kursanta]]),1,3),MID(UPPER(uczniowie3[[#This Row],[Przedmiot]]),1,3),uczniowie3[[#This Row],[licznik]]),"BRAK")</f>
        <v>BRAK</v>
      </c>
    </row>
    <row r="170" spans="1:11" x14ac:dyDescent="0.25">
      <c r="A170" t="s">
        <v>8</v>
      </c>
      <c r="B170" t="s">
        <v>9</v>
      </c>
      <c r="C170" s="1">
        <v>46044</v>
      </c>
      <c r="D170" s="2">
        <v>0.59375</v>
      </c>
      <c r="E170" s="2">
        <v>0.63541666666666663</v>
      </c>
      <c r="F170">
        <v>50</v>
      </c>
      <c r="G170">
        <f>uczniowie3[[#This Row],[Godzina zakończenia]]-uczniowie3[[#This Row],[Godzina rozpoczęcia]]</f>
        <v>4.166666666666663E-2</v>
      </c>
      <c r="H170" s="3">
        <f>uczniowie3[[#This Row],[czas]]*24</f>
        <v>0.99999999999999911</v>
      </c>
      <c r="I170">
        <f>uczniowie3[[#This Row],[Stawka za godzinę]]*uczniowie3[[#This Row],[cas trwania w h]]</f>
        <v>49.999999999999957</v>
      </c>
      <c r="J170">
        <f>IF(AND(uczniowie3[[#This Row],[Imię kursanta]]=A169,uczniowie3[[#This Row],[Przedmiot]]=B169),J169+1,1)</f>
        <v>16</v>
      </c>
      <c r="K170" t="str">
        <f>IF(uczniowie3[[#This Row],[licznik]]&gt;=J171,CONCATENATE(MID(UPPER(uczniowie3[[#This Row],[Imię kursanta]]),1,3),MID(UPPER(uczniowie3[[#This Row],[Przedmiot]]),1,3),uczniowie3[[#This Row],[licznik]]),"BRAK")</f>
        <v>BRAK</v>
      </c>
    </row>
    <row r="171" spans="1:11" x14ac:dyDescent="0.25">
      <c r="A171" t="s">
        <v>8</v>
      </c>
      <c r="B171" t="s">
        <v>9</v>
      </c>
      <c r="C171" s="1">
        <v>46044</v>
      </c>
      <c r="D171" s="2">
        <v>0.66666666666666663</v>
      </c>
      <c r="E171" s="2">
        <v>0.73958333333333337</v>
      </c>
      <c r="F171">
        <v>50</v>
      </c>
      <c r="G171">
        <f>uczniowie3[[#This Row],[Godzina zakończenia]]-uczniowie3[[#This Row],[Godzina rozpoczęcia]]</f>
        <v>7.2916666666666741E-2</v>
      </c>
      <c r="H171" s="3">
        <f>uczniowie3[[#This Row],[czas]]*24</f>
        <v>1.7500000000000018</v>
      </c>
      <c r="I171">
        <f>uczniowie3[[#This Row],[Stawka za godzinę]]*uczniowie3[[#This Row],[cas trwania w h]]</f>
        <v>87.500000000000085</v>
      </c>
      <c r="J171">
        <f>IF(AND(uczniowie3[[#This Row],[Imię kursanta]]=A170,uczniowie3[[#This Row],[Przedmiot]]=B170),J170+1,1)</f>
        <v>17</v>
      </c>
      <c r="K171" t="str">
        <f>IF(uczniowie3[[#This Row],[licznik]]&gt;=J172,CONCATENATE(MID(UPPER(uczniowie3[[#This Row],[Imię kursanta]]),1,3),MID(UPPER(uczniowie3[[#This Row],[Przedmiot]]),1,3),uczniowie3[[#This Row],[licznik]]),"BRAK")</f>
        <v>BRAK</v>
      </c>
    </row>
    <row r="172" spans="1:11" x14ac:dyDescent="0.25">
      <c r="A172" t="s">
        <v>8</v>
      </c>
      <c r="B172" t="s">
        <v>9</v>
      </c>
      <c r="C172" s="1">
        <v>46045</v>
      </c>
      <c r="D172" s="2">
        <v>0.65625</v>
      </c>
      <c r="E172" s="2">
        <v>0.69791666666666663</v>
      </c>
      <c r="F172">
        <v>50</v>
      </c>
      <c r="G172">
        <f>uczniowie3[[#This Row],[Godzina zakończenia]]-uczniowie3[[#This Row],[Godzina rozpoczęcia]]</f>
        <v>4.166666666666663E-2</v>
      </c>
      <c r="H172" s="3">
        <f>uczniowie3[[#This Row],[czas]]*24</f>
        <v>0.99999999999999911</v>
      </c>
      <c r="I172">
        <f>uczniowie3[[#This Row],[Stawka za godzinę]]*uczniowie3[[#This Row],[cas trwania w h]]</f>
        <v>49.999999999999957</v>
      </c>
      <c r="J172">
        <f>IF(AND(uczniowie3[[#This Row],[Imię kursanta]]=A171,uczniowie3[[#This Row],[Przedmiot]]=B171),J171+1,1)</f>
        <v>18</v>
      </c>
      <c r="K172" t="str">
        <f>IF(uczniowie3[[#This Row],[licznik]]&gt;=J173,CONCATENATE(MID(UPPER(uczniowie3[[#This Row],[Imię kursanta]]),1,3),MID(UPPER(uczniowie3[[#This Row],[Przedmiot]]),1,3),uczniowie3[[#This Row],[licznik]]),"BRAK")</f>
        <v>BRAK</v>
      </c>
    </row>
    <row r="173" spans="1:11" x14ac:dyDescent="0.25">
      <c r="A173" t="s">
        <v>8</v>
      </c>
      <c r="B173" t="s">
        <v>9</v>
      </c>
      <c r="C173" s="1">
        <v>46051</v>
      </c>
      <c r="D173" s="2">
        <v>0.375</v>
      </c>
      <c r="E173" s="2">
        <v>0.4375</v>
      </c>
      <c r="F173">
        <v>50</v>
      </c>
      <c r="G173">
        <f>uczniowie3[[#This Row],[Godzina zakończenia]]-uczniowie3[[#This Row],[Godzina rozpoczęcia]]</f>
        <v>6.25E-2</v>
      </c>
      <c r="H173" s="3">
        <f>uczniowie3[[#This Row],[czas]]*24</f>
        <v>1.5</v>
      </c>
      <c r="I173">
        <f>uczniowie3[[#This Row],[Stawka za godzinę]]*uczniowie3[[#This Row],[cas trwania w h]]</f>
        <v>75</v>
      </c>
      <c r="J173">
        <f>IF(AND(uczniowie3[[#This Row],[Imię kursanta]]=A172,uczniowie3[[#This Row],[Przedmiot]]=B172),J172+1,1)</f>
        <v>19</v>
      </c>
      <c r="K173" t="str">
        <f>IF(uczniowie3[[#This Row],[licznik]]&gt;=J174,CONCATENATE(MID(UPPER(uczniowie3[[#This Row],[Imię kursanta]]),1,3),MID(UPPER(uczniowie3[[#This Row],[Przedmiot]]),1,3),uczniowie3[[#This Row],[licznik]]),"BRAK")</f>
        <v>BRAK</v>
      </c>
    </row>
    <row r="174" spans="1:11" x14ac:dyDescent="0.25">
      <c r="A174" t="s">
        <v>8</v>
      </c>
      <c r="B174" t="s">
        <v>9</v>
      </c>
      <c r="C174" s="1">
        <v>46057</v>
      </c>
      <c r="D174" s="2">
        <v>0.59375</v>
      </c>
      <c r="E174" s="2">
        <v>0.63541666666666663</v>
      </c>
      <c r="F174">
        <v>50</v>
      </c>
      <c r="G174">
        <f>uczniowie3[[#This Row],[Godzina zakończenia]]-uczniowie3[[#This Row],[Godzina rozpoczęcia]]</f>
        <v>4.166666666666663E-2</v>
      </c>
      <c r="H174" s="3">
        <f>uczniowie3[[#This Row],[czas]]*24</f>
        <v>0.99999999999999911</v>
      </c>
      <c r="I174">
        <f>uczniowie3[[#This Row],[Stawka za godzinę]]*uczniowie3[[#This Row],[cas trwania w h]]</f>
        <v>49.999999999999957</v>
      </c>
      <c r="J174">
        <f>IF(AND(uczniowie3[[#This Row],[Imię kursanta]]=A173,uczniowie3[[#This Row],[Przedmiot]]=B173),J173+1,1)</f>
        <v>20</v>
      </c>
      <c r="K174" t="str">
        <f>IF(uczniowie3[[#This Row],[licznik]]&gt;=J175,CONCATENATE(MID(UPPER(uczniowie3[[#This Row],[Imię kursanta]]),1,3),MID(UPPER(uczniowie3[[#This Row],[Przedmiot]]),1,3),uczniowie3[[#This Row],[licznik]]),"BRAK")</f>
        <v>BRAK</v>
      </c>
    </row>
    <row r="175" spans="1:11" x14ac:dyDescent="0.25">
      <c r="A175" t="s">
        <v>8</v>
      </c>
      <c r="B175" t="s">
        <v>9</v>
      </c>
      <c r="C175" s="1">
        <v>46059</v>
      </c>
      <c r="D175" s="2">
        <v>0.45833333333333331</v>
      </c>
      <c r="E175" s="2">
        <v>0.54166666666666663</v>
      </c>
      <c r="F175">
        <v>50</v>
      </c>
      <c r="G175">
        <f>uczniowie3[[#This Row],[Godzina zakończenia]]-uczniowie3[[#This Row],[Godzina rozpoczęcia]]</f>
        <v>8.3333333333333315E-2</v>
      </c>
      <c r="H175" s="3">
        <f>uczniowie3[[#This Row],[czas]]*24</f>
        <v>1.9999999999999996</v>
      </c>
      <c r="I175">
        <f>uczniowie3[[#This Row],[Stawka za godzinę]]*uczniowie3[[#This Row],[cas trwania w h]]</f>
        <v>99.999999999999972</v>
      </c>
      <c r="J175">
        <f>IF(AND(uczniowie3[[#This Row],[Imię kursanta]]=A174,uczniowie3[[#This Row],[Przedmiot]]=B174),J174+1,1)</f>
        <v>21</v>
      </c>
      <c r="K175" t="str">
        <f>IF(uczniowie3[[#This Row],[licznik]]&gt;=J176,CONCATENATE(MID(UPPER(uczniowie3[[#This Row],[Imię kursanta]]),1,3),MID(UPPER(uczniowie3[[#This Row],[Przedmiot]]),1,3),uczniowie3[[#This Row],[licznik]]),"BRAK")</f>
        <v>BRAK</v>
      </c>
    </row>
    <row r="176" spans="1:11" x14ac:dyDescent="0.25">
      <c r="A176" t="s">
        <v>8</v>
      </c>
      <c r="B176" t="s">
        <v>9</v>
      </c>
      <c r="C176" s="1">
        <v>46062</v>
      </c>
      <c r="D176" s="2">
        <v>0.375</v>
      </c>
      <c r="E176" s="2">
        <v>0.42708333333333331</v>
      </c>
      <c r="F176">
        <v>50</v>
      </c>
      <c r="G176">
        <f>uczniowie3[[#This Row],[Godzina zakończenia]]-uczniowie3[[#This Row],[Godzina rozpoczęcia]]</f>
        <v>5.2083333333333315E-2</v>
      </c>
      <c r="H176" s="3">
        <f>uczniowie3[[#This Row],[czas]]*24</f>
        <v>1.2499999999999996</v>
      </c>
      <c r="I176">
        <f>uczniowie3[[#This Row],[Stawka za godzinę]]*uczniowie3[[#This Row],[cas trwania w h]]</f>
        <v>62.499999999999979</v>
      </c>
      <c r="J176">
        <f>IF(AND(uczniowie3[[#This Row],[Imię kursanta]]=A175,uczniowie3[[#This Row],[Przedmiot]]=B175),J175+1,1)</f>
        <v>22</v>
      </c>
      <c r="K176" t="str">
        <f>IF(uczniowie3[[#This Row],[licznik]]&gt;=J177,CONCATENATE(MID(UPPER(uczniowie3[[#This Row],[Imię kursanta]]),1,3),MID(UPPER(uczniowie3[[#This Row],[Przedmiot]]),1,3),uczniowie3[[#This Row],[licznik]]),"BRAK")</f>
        <v>BRAK</v>
      </c>
    </row>
    <row r="177" spans="1:11" x14ac:dyDescent="0.25">
      <c r="A177" t="s">
        <v>8</v>
      </c>
      <c r="B177" t="s">
        <v>9</v>
      </c>
      <c r="C177" s="1">
        <v>46063</v>
      </c>
      <c r="D177" s="2">
        <v>0.5625</v>
      </c>
      <c r="E177" s="2">
        <v>0.63541666666666663</v>
      </c>
      <c r="F177">
        <v>50</v>
      </c>
      <c r="G177">
        <f>uczniowie3[[#This Row],[Godzina zakończenia]]-uczniowie3[[#This Row],[Godzina rozpoczęcia]]</f>
        <v>7.291666666666663E-2</v>
      </c>
      <c r="H177" s="3">
        <f>uczniowie3[[#This Row],[czas]]*24</f>
        <v>1.7499999999999991</v>
      </c>
      <c r="I177">
        <f>uczniowie3[[#This Row],[Stawka za godzinę]]*uczniowie3[[#This Row],[cas trwania w h]]</f>
        <v>87.499999999999957</v>
      </c>
      <c r="J177">
        <f>IF(AND(uczniowie3[[#This Row],[Imię kursanta]]=A176,uczniowie3[[#This Row],[Przedmiot]]=B176),J176+1,1)</f>
        <v>23</v>
      </c>
      <c r="K177" t="str">
        <f>IF(uczniowie3[[#This Row],[licznik]]&gt;=J178,CONCATENATE(MID(UPPER(uczniowie3[[#This Row],[Imię kursanta]]),1,3),MID(UPPER(uczniowie3[[#This Row],[Przedmiot]]),1,3),uczniowie3[[#This Row],[licznik]]),"BRAK")</f>
        <v>BRAK</v>
      </c>
    </row>
    <row r="178" spans="1:11" x14ac:dyDescent="0.25">
      <c r="A178" t="s">
        <v>8</v>
      </c>
      <c r="B178" t="s">
        <v>9</v>
      </c>
      <c r="C178" s="1">
        <v>46064</v>
      </c>
      <c r="D178" s="2">
        <v>0.5</v>
      </c>
      <c r="E178" s="2">
        <v>0.54166666666666663</v>
      </c>
      <c r="F178">
        <v>50</v>
      </c>
      <c r="G178">
        <f>uczniowie3[[#This Row],[Godzina zakończenia]]-uczniowie3[[#This Row],[Godzina rozpoczęcia]]</f>
        <v>4.166666666666663E-2</v>
      </c>
      <c r="H178" s="3">
        <f>uczniowie3[[#This Row],[czas]]*24</f>
        <v>0.99999999999999911</v>
      </c>
      <c r="I178">
        <f>uczniowie3[[#This Row],[Stawka za godzinę]]*uczniowie3[[#This Row],[cas trwania w h]]</f>
        <v>49.999999999999957</v>
      </c>
      <c r="J178">
        <f>IF(AND(uczniowie3[[#This Row],[Imię kursanta]]=A177,uczniowie3[[#This Row],[Przedmiot]]=B177),J177+1,1)</f>
        <v>24</v>
      </c>
      <c r="K178" t="str">
        <f>IF(uczniowie3[[#This Row],[licznik]]&gt;=J179,CONCATENATE(MID(UPPER(uczniowie3[[#This Row],[Imię kursanta]]),1,3),MID(UPPER(uczniowie3[[#This Row],[Przedmiot]]),1,3),uczniowie3[[#This Row],[licznik]]),"BRAK")</f>
        <v>BRAK</v>
      </c>
    </row>
    <row r="179" spans="1:11" x14ac:dyDescent="0.25">
      <c r="A179" t="s">
        <v>8</v>
      </c>
      <c r="B179" t="s">
        <v>9</v>
      </c>
      <c r="C179" s="1">
        <v>46066</v>
      </c>
      <c r="D179" s="2">
        <v>0.60416666666666663</v>
      </c>
      <c r="E179" s="2">
        <v>0.67708333333333337</v>
      </c>
      <c r="F179">
        <v>50</v>
      </c>
      <c r="G179">
        <f>uczniowie3[[#This Row],[Godzina zakończenia]]-uczniowie3[[#This Row],[Godzina rozpoczęcia]]</f>
        <v>7.2916666666666741E-2</v>
      </c>
      <c r="H179" s="3">
        <f>uczniowie3[[#This Row],[czas]]*24</f>
        <v>1.7500000000000018</v>
      </c>
      <c r="I179">
        <f>uczniowie3[[#This Row],[Stawka za godzinę]]*uczniowie3[[#This Row],[cas trwania w h]]</f>
        <v>87.500000000000085</v>
      </c>
      <c r="J179">
        <f>IF(AND(uczniowie3[[#This Row],[Imię kursanta]]=A178,uczniowie3[[#This Row],[Przedmiot]]=B178),J178+1,1)</f>
        <v>25</v>
      </c>
      <c r="K179" t="str">
        <f>IF(uczniowie3[[#This Row],[licznik]]&gt;=J180,CONCATENATE(MID(UPPER(uczniowie3[[#This Row],[Imię kursanta]]),1,3),MID(UPPER(uczniowie3[[#This Row],[Przedmiot]]),1,3),uczniowie3[[#This Row],[licznik]]),"BRAK")</f>
        <v>BRAK</v>
      </c>
    </row>
    <row r="180" spans="1:11" x14ac:dyDescent="0.25">
      <c r="A180" t="s">
        <v>8</v>
      </c>
      <c r="B180" t="s">
        <v>9</v>
      </c>
      <c r="C180" s="1">
        <v>46069</v>
      </c>
      <c r="D180" s="2">
        <v>0.47916666666666669</v>
      </c>
      <c r="E180" s="2">
        <v>0.54166666666666663</v>
      </c>
      <c r="F180">
        <v>50</v>
      </c>
      <c r="G180">
        <f>uczniowie3[[#This Row],[Godzina zakończenia]]-uczniowie3[[#This Row],[Godzina rozpoczęcia]]</f>
        <v>6.2499999999999944E-2</v>
      </c>
      <c r="H180" s="3">
        <f>uczniowie3[[#This Row],[czas]]*24</f>
        <v>1.4999999999999987</v>
      </c>
      <c r="I180">
        <f>uczniowie3[[#This Row],[Stawka za godzinę]]*uczniowie3[[#This Row],[cas trwania w h]]</f>
        <v>74.999999999999929</v>
      </c>
      <c r="J180">
        <f>IF(AND(uczniowie3[[#This Row],[Imię kursanta]]=A179,uczniowie3[[#This Row],[Przedmiot]]=B179),J179+1,1)</f>
        <v>26</v>
      </c>
      <c r="K180" t="str">
        <f>IF(uczniowie3[[#This Row],[licznik]]&gt;=J181,CONCATENATE(MID(UPPER(uczniowie3[[#This Row],[Imię kursanta]]),1,3),MID(UPPER(uczniowie3[[#This Row],[Przedmiot]]),1,3),uczniowie3[[#This Row],[licznik]]),"BRAK")</f>
        <v>BRAK</v>
      </c>
    </row>
    <row r="181" spans="1:11" x14ac:dyDescent="0.25">
      <c r="A181" t="s">
        <v>8</v>
      </c>
      <c r="B181" t="s">
        <v>9</v>
      </c>
      <c r="C181" s="1">
        <v>46070</v>
      </c>
      <c r="D181" s="2">
        <v>0.4375</v>
      </c>
      <c r="E181" s="2">
        <v>0.51041666666666663</v>
      </c>
      <c r="F181">
        <v>50</v>
      </c>
      <c r="G181">
        <f>uczniowie3[[#This Row],[Godzina zakończenia]]-uczniowie3[[#This Row],[Godzina rozpoczęcia]]</f>
        <v>7.291666666666663E-2</v>
      </c>
      <c r="H181" s="3">
        <f>uczniowie3[[#This Row],[czas]]*24</f>
        <v>1.7499999999999991</v>
      </c>
      <c r="I181">
        <f>uczniowie3[[#This Row],[Stawka za godzinę]]*uczniowie3[[#This Row],[cas trwania w h]]</f>
        <v>87.499999999999957</v>
      </c>
      <c r="J181">
        <f>IF(AND(uczniowie3[[#This Row],[Imię kursanta]]=A180,uczniowie3[[#This Row],[Przedmiot]]=B180),J180+1,1)</f>
        <v>27</v>
      </c>
      <c r="K181" t="str">
        <f>IF(uczniowie3[[#This Row],[licznik]]&gt;=J182,CONCATENATE(MID(UPPER(uczniowie3[[#This Row],[Imię kursanta]]),1,3),MID(UPPER(uczniowie3[[#This Row],[Przedmiot]]),1,3),uczniowie3[[#This Row],[licznik]]),"BRAK")</f>
        <v>BRAK</v>
      </c>
    </row>
    <row r="182" spans="1:11" x14ac:dyDescent="0.25">
      <c r="A182" t="s">
        <v>8</v>
      </c>
      <c r="B182" t="s">
        <v>9</v>
      </c>
      <c r="C182" s="1">
        <v>46071</v>
      </c>
      <c r="D182" s="2">
        <v>0.375</v>
      </c>
      <c r="E182" s="2">
        <v>0.4375</v>
      </c>
      <c r="F182">
        <v>50</v>
      </c>
      <c r="G182">
        <f>uczniowie3[[#This Row],[Godzina zakończenia]]-uczniowie3[[#This Row],[Godzina rozpoczęcia]]</f>
        <v>6.25E-2</v>
      </c>
      <c r="H182" s="3">
        <f>uczniowie3[[#This Row],[czas]]*24</f>
        <v>1.5</v>
      </c>
      <c r="I182">
        <f>uczniowie3[[#This Row],[Stawka za godzinę]]*uczniowie3[[#This Row],[cas trwania w h]]</f>
        <v>75</v>
      </c>
      <c r="J182">
        <f>IF(AND(uczniowie3[[#This Row],[Imię kursanta]]=A181,uczniowie3[[#This Row],[Przedmiot]]=B181),J181+1,1)</f>
        <v>28</v>
      </c>
      <c r="K182" t="str">
        <f>IF(uczniowie3[[#This Row],[licznik]]&gt;=J183,CONCATENATE(MID(UPPER(uczniowie3[[#This Row],[Imię kursanta]]),1,3),MID(UPPER(uczniowie3[[#This Row],[Przedmiot]]),1,3),uczniowie3[[#This Row],[licznik]]),"BRAK")</f>
        <v>BRAK</v>
      </c>
    </row>
    <row r="183" spans="1:11" x14ac:dyDescent="0.25">
      <c r="A183" t="s">
        <v>8</v>
      </c>
      <c r="B183" t="s">
        <v>9</v>
      </c>
      <c r="C183" s="1">
        <v>46072</v>
      </c>
      <c r="D183" s="2">
        <v>0.375</v>
      </c>
      <c r="E183" s="2">
        <v>0.45833333333333331</v>
      </c>
      <c r="F183">
        <v>50</v>
      </c>
      <c r="G183">
        <f>uczniowie3[[#This Row],[Godzina zakończenia]]-uczniowie3[[#This Row],[Godzina rozpoczęcia]]</f>
        <v>8.3333333333333315E-2</v>
      </c>
      <c r="H183" s="3">
        <f>uczniowie3[[#This Row],[czas]]*24</f>
        <v>1.9999999999999996</v>
      </c>
      <c r="I183">
        <f>uczniowie3[[#This Row],[Stawka za godzinę]]*uczniowie3[[#This Row],[cas trwania w h]]</f>
        <v>99.999999999999972</v>
      </c>
      <c r="J183">
        <f>IF(AND(uczniowie3[[#This Row],[Imię kursanta]]=A182,uczniowie3[[#This Row],[Przedmiot]]=B182),J182+1,1)</f>
        <v>29</v>
      </c>
      <c r="K183" t="str">
        <f>IF(uczniowie3[[#This Row],[licznik]]&gt;=J184,CONCATENATE(MID(UPPER(uczniowie3[[#This Row],[Imię kursanta]]),1,3),MID(UPPER(uczniowie3[[#This Row],[Przedmiot]]),1,3),uczniowie3[[#This Row],[licznik]]),"BRAK")</f>
        <v>WIKMAT29</v>
      </c>
    </row>
    <row r="184" spans="1:11" x14ac:dyDescent="0.25">
      <c r="A184" t="s">
        <v>15</v>
      </c>
      <c r="B184" t="s">
        <v>12</v>
      </c>
      <c r="C184" s="1">
        <v>45937</v>
      </c>
      <c r="D184" s="2">
        <v>0.5625</v>
      </c>
      <c r="E184" s="2">
        <v>0.61458333333333337</v>
      </c>
      <c r="F184">
        <v>40</v>
      </c>
      <c r="G184">
        <f>uczniowie3[[#This Row],[Godzina zakończenia]]-uczniowie3[[#This Row],[Godzina rozpoczęcia]]</f>
        <v>5.208333333333337E-2</v>
      </c>
      <c r="H184" s="3">
        <f>uczniowie3[[#This Row],[czas]]*24</f>
        <v>1.2500000000000009</v>
      </c>
      <c r="I184">
        <f>uczniowie3[[#This Row],[Stawka za godzinę]]*uczniowie3[[#This Row],[cas trwania w h]]</f>
        <v>50.000000000000036</v>
      </c>
      <c r="J184">
        <f>IF(AND(uczniowie3[[#This Row],[Imię kursanta]]=A183,uczniowie3[[#This Row],[Przedmiot]]=B183),J183+1,1)</f>
        <v>1</v>
      </c>
      <c r="K184" t="str">
        <f>IF(uczniowie3[[#This Row],[licznik]]&gt;=J185,CONCATENATE(MID(UPPER(uczniowie3[[#This Row],[Imię kursanta]]),1,3),MID(UPPER(uczniowie3[[#This Row],[Przedmiot]]),1,3),uczniowie3[[#This Row],[licznik]]),"BRAK")</f>
        <v>BRAK</v>
      </c>
    </row>
    <row r="185" spans="1:11" x14ac:dyDescent="0.25">
      <c r="A185" t="s">
        <v>15</v>
      </c>
      <c r="B185" t="s">
        <v>12</v>
      </c>
      <c r="C185" s="1">
        <v>45967</v>
      </c>
      <c r="D185" s="2">
        <v>0.57291666666666663</v>
      </c>
      <c r="E185" s="2">
        <v>0.64583333333333337</v>
      </c>
      <c r="F185">
        <v>40</v>
      </c>
      <c r="G185">
        <f>uczniowie3[[#This Row],[Godzina zakończenia]]-uczniowie3[[#This Row],[Godzina rozpoczęcia]]</f>
        <v>7.2916666666666741E-2</v>
      </c>
      <c r="H185" s="3">
        <f>uczniowie3[[#This Row],[czas]]*24</f>
        <v>1.7500000000000018</v>
      </c>
      <c r="I185">
        <f>uczniowie3[[#This Row],[Stawka za godzinę]]*uczniowie3[[#This Row],[cas trwania w h]]</f>
        <v>70.000000000000071</v>
      </c>
      <c r="J185">
        <f>IF(AND(uczniowie3[[#This Row],[Imię kursanta]]=A184,uczniowie3[[#This Row],[Przedmiot]]=B184),J184+1,1)</f>
        <v>2</v>
      </c>
      <c r="K185" t="str">
        <f>IF(uczniowie3[[#This Row],[licznik]]&gt;=J186,CONCATENATE(MID(UPPER(uczniowie3[[#This Row],[Imię kursanta]]),1,3),MID(UPPER(uczniowie3[[#This Row],[Przedmiot]]),1,3),uczniowie3[[#This Row],[licznik]]),"BRAK")</f>
        <v>BRAK</v>
      </c>
    </row>
    <row r="186" spans="1:11" x14ac:dyDescent="0.25">
      <c r="A186" t="s">
        <v>15</v>
      </c>
      <c r="B186" t="s">
        <v>12</v>
      </c>
      <c r="C186" s="1">
        <v>45981</v>
      </c>
      <c r="D186" s="2">
        <v>0.53125</v>
      </c>
      <c r="E186" s="2">
        <v>0.57291666666666663</v>
      </c>
      <c r="F186">
        <v>40</v>
      </c>
      <c r="G186">
        <f>uczniowie3[[#This Row],[Godzina zakończenia]]-uczniowie3[[#This Row],[Godzina rozpoczęcia]]</f>
        <v>4.166666666666663E-2</v>
      </c>
      <c r="H186" s="3">
        <f>uczniowie3[[#This Row],[czas]]*24</f>
        <v>0.99999999999999911</v>
      </c>
      <c r="I186">
        <f>uczniowie3[[#This Row],[Stawka za godzinę]]*uczniowie3[[#This Row],[cas trwania w h]]</f>
        <v>39.999999999999964</v>
      </c>
      <c r="J186">
        <f>IF(AND(uczniowie3[[#This Row],[Imię kursanta]]=A185,uczniowie3[[#This Row],[Przedmiot]]=B185),J185+1,1)</f>
        <v>3</v>
      </c>
      <c r="K186" t="str">
        <f>IF(uczniowie3[[#This Row],[licznik]]&gt;=J187,CONCATENATE(MID(UPPER(uczniowie3[[#This Row],[Imię kursanta]]),1,3),MID(UPPER(uczniowie3[[#This Row],[Przedmiot]]),1,3),uczniowie3[[#This Row],[licznik]]),"BRAK")</f>
        <v>BRAK</v>
      </c>
    </row>
    <row r="187" spans="1:11" x14ac:dyDescent="0.25">
      <c r="A187" t="s">
        <v>15</v>
      </c>
      <c r="B187" t="s">
        <v>12</v>
      </c>
      <c r="C187" s="1">
        <v>45985</v>
      </c>
      <c r="D187" s="2">
        <v>0.44791666666666669</v>
      </c>
      <c r="E187" s="2">
        <v>0.5</v>
      </c>
      <c r="F187">
        <v>40</v>
      </c>
      <c r="G187">
        <f>uczniowie3[[#This Row],[Godzina zakończenia]]-uczniowie3[[#This Row],[Godzina rozpoczęcia]]</f>
        <v>5.2083333333333315E-2</v>
      </c>
      <c r="H187" s="3">
        <f>uczniowie3[[#This Row],[czas]]*24</f>
        <v>1.2499999999999996</v>
      </c>
      <c r="I187">
        <f>uczniowie3[[#This Row],[Stawka za godzinę]]*uczniowie3[[#This Row],[cas trwania w h]]</f>
        <v>49.999999999999986</v>
      </c>
      <c r="J187">
        <f>IF(AND(uczniowie3[[#This Row],[Imię kursanta]]=A186,uczniowie3[[#This Row],[Przedmiot]]=B186),J186+1,1)</f>
        <v>4</v>
      </c>
      <c r="K187" t="str">
        <f>IF(uczniowie3[[#This Row],[licznik]]&gt;=J188,CONCATENATE(MID(UPPER(uczniowie3[[#This Row],[Imię kursanta]]),1,3),MID(UPPER(uczniowie3[[#This Row],[Przedmiot]]),1,3),uczniowie3[[#This Row],[licznik]]),"BRAK")</f>
        <v>BRAK</v>
      </c>
    </row>
    <row r="188" spans="1:11" x14ac:dyDescent="0.25">
      <c r="A188" t="s">
        <v>15</v>
      </c>
      <c r="B188" t="s">
        <v>12</v>
      </c>
      <c r="C188" s="1">
        <v>46002</v>
      </c>
      <c r="D188" s="2">
        <v>0.375</v>
      </c>
      <c r="E188" s="2">
        <v>0.42708333333333331</v>
      </c>
      <c r="F188">
        <v>40</v>
      </c>
      <c r="G188">
        <f>uczniowie3[[#This Row],[Godzina zakończenia]]-uczniowie3[[#This Row],[Godzina rozpoczęcia]]</f>
        <v>5.2083333333333315E-2</v>
      </c>
      <c r="H188" s="3">
        <f>uczniowie3[[#This Row],[czas]]*24</f>
        <v>1.2499999999999996</v>
      </c>
      <c r="I188">
        <f>uczniowie3[[#This Row],[Stawka za godzinę]]*uczniowie3[[#This Row],[cas trwania w h]]</f>
        <v>49.999999999999986</v>
      </c>
      <c r="J188">
        <f>IF(AND(uczniowie3[[#This Row],[Imię kursanta]]=A187,uczniowie3[[#This Row],[Przedmiot]]=B187),J187+1,1)</f>
        <v>5</v>
      </c>
      <c r="K188" t="str">
        <f>IF(uczniowie3[[#This Row],[licznik]]&gt;=J189,CONCATENATE(MID(UPPER(uczniowie3[[#This Row],[Imię kursanta]]),1,3),MID(UPPER(uczniowie3[[#This Row],[Przedmiot]]),1,3),uczniowie3[[#This Row],[licznik]]),"BRAK")</f>
        <v>BRAK</v>
      </c>
    </row>
    <row r="189" spans="1:11" x14ac:dyDescent="0.25">
      <c r="A189" t="s">
        <v>15</v>
      </c>
      <c r="B189" t="s">
        <v>12</v>
      </c>
      <c r="C189" s="1">
        <v>46029</v>
      </c>
      <c r="D189" s="2">
        <v>0.375</v>
      </c>
      <c r="E189" s="2">
        <v>0.44791666666666669</v>
      </c>
      <c r="F189">
        <v>40</v>
      </c>
      <c r="G189">
        <f>uczniowie3[[#This Row],[Godzina zakończenia]]-uczniowie3[[#This Row],[Godzina rozpoczęcia]]</f>
        <v>7.2916666666666685E-2</v>
      </c>
      <c r="H189" s="3">
        <f>uczniowie3[[#This Row],[czas]]*24</f>
        <v>1.7500000000000004</v>
      </c>
      <c r="I189">
        <f>uczniowie3[[#This Row],[Stawka za godzinę]]*uczniowie3[[#This Row],[cas trwania w h]]</f>
        <v>70.000000000000014</v>
      </c>
      <c r="J189">
        <f>IF(AND(uczniowie3[[#This Row],[Imię kursanta]]=A188,uczniowie3[[#This Row],[Przedmiot]]=B188),J188+1,1)</f>
        <v>6</v>
      </c>
      <c r="K189" t="str">
        <f>IF(uczniowie3[[#This Row],[licznik]]&gt;=J190,CONCATENATE(MID(UPPER(uczniowie3[[#This Row],[Imię kursanta]]),1,3),MID(UPPER(uczniowie3[[#This Row],[Przedmiot]]),1,3),uczniowie3[[#This Row],[licznik]]),"BRAK")</f>
        <v>BRAK</v>
      </c>
    </row>
    <row r="190" spans="1:11" x14ac:dyDescent="0.25">
      <c r="A190" t="s">
        <v>15</v>
      </c>
      <c r="B190" t="s">
        <v>12</v>
      </c>
      <c r="C190" s="1">
        <v>46069</v>
      </c>
      <c r="D190" s="2">
        <v>0.375</v>
      </c>
      <c r="E190" s="2">
        <v>0.4375</v>
      </c>
      <c r="F190">
        <v>40</v>
      </c>
      <c r="G190">
        <f>uczniowie3[[#This Row],[Godzina zakończenia]]-uczniowie3[[#This Row],[Godzina rozpoczęcia]]</f>
        <v>6.25E-2</v>
      </c>
      <c r="H190" s="3">
        <f>uczniowie3[[#This Row],[czas]]*24</f>
        <v>1.5</v>
      </c>
      <c r="I190">
        <f>uczniowie3[[#This Row],[Stawka za godzinę]]*uczniowie3[[#This Row],[cas trwania w h]]</f>
        <v>60</v>
      </c>
      <c r="J190">
        <f>IF(AND(uczniowie3[[#This Row],[Imię kursanta]]=A189,uczniowie3[[#This Row],[Przedmiot]]=B189),J189+1,1)</f>
        <v>7</v>
      </c>
      <c r="K190" t="str">
        <f>IF(uczniowie3[[#This Row],[licznik]]&gt;=J191,CONCATENATE(MID(UPPER(uczniowie3[[#This Row],[Imię kursanta]]),1,3),MID(UPPER(uczniowie3[[#This Row],[Przedmiot]]),1,3),uczniowie3[[#This Row],[licznik]]),"BRAK")</f>
        <v>BRAK</v>
      </c>
    </row>
    <row r="191" spans="1:11" x14ac:dyDescent="0.25">
      <c r="A191" t="s">
        <v>15</v>
      </c>
      <c r="B191" t="s">
        <v>12</v>
      </c>
      <c r="C191" s="1">
        <v>46077</v>
      </c>
      <c r="D191" s="2">
        <v>0.375</v>
      </c>
      <c r="E191" s="2">
        <v>0.4375</v>
      </c>
      <c r="F191">
        <v>40</v>
      </c>
      <c r="G191">
        <f>uczniowie3[[#This Row],[Godzina zakończenia]]-uczniowie3[[#This Row],[Godzina rozpoczęcia]]</f>
        <v>6.25E-2</v>
      </c>
      <c r="H191" s="3">
        <f>uczniowie3[[#This Row],[czas]]*24</f>
        <v>1.5</v>
      </c>
      <c r="I191">
        <f>uczniowie3[[#This Row],[Stawka za godzinę]]*uczniowie3[[#This Row],[cas trwania w h]]</f>
        <v>60</v>
      </c>
      <c r="J191">
        <f>IF(AND(uczniowie3[[#This Row],[Imię kursanta]]=A190,uczniowie3[[#This Row],[Przedmiot]]=B190),J190+1,1)</f>
        <v>8</v>
      </c>
      <c r="K191" t="str">
        <f>IF(uczniowie3[[#This Row],[licznik]]&gt;=J192,CONCATENATE(MID(UPPER(uczniowie3[[#This Row],[Imię kursanta]]),1,3),MID(UPPER(uczniowie3[[#This Row],[Przedmiot]]),1,3),uczniowie3[[#This Row],[licznik]]),"BRAK")</f>
        <v>ZBIFIZ8</v>
      </c>
    </row>
    <row r="192" spans="1:11" x14ac:dyDescent="0.25">
      <c r="A192" t="s">
        <v>15</v>
      </c>
      <c r="B192" t="s">
        <v>7</v>
      </c>
      <c r="C192" s="1">
        <v>45945</v>
      </c>
      <c r="D192" s="2">
        <v>0.51041666666666663</v>
      </c>
      <c r="E192" s="2">
        <v>0.58333333333333337</v>
      </c>
      <c r="F192">
        <v>60</v>
      </c>
      <c r="G192">
        <f>uczniowie3[[#This Row],[Godzina zakończenia]]-uczniowie3[[#This Row],[Godzina rozpoczęcia]]</f>
        <v>7.2916666666666741E-2</v>
      </c>
      <c r="H192" s="3">
        <f>uczniowie3[[#This Row],[czas]]*24</f>
        <v>1.7500000000000018</v>
      </c>
      <c r="I192">
        <f>uczniowie3[[#This Row],[Stawka za godzinę]]*uczniowie3[[#This Row],[cas trwania w h]]</f>
        <v>105.00000000000011</v>
      </c>
      <c r="J192">
        <f>IF(AND(uczniowie3[[#This Row],[Imię kursanta]]=A191,uczniowie3[[#This Row],[Przedmiot]]=B191),J191+1,1)</f>
        <v>1</v>
      </c>
      <c r="K192" t="str">
        <f>IF(uczniowie3[[#This Row],[licznik]]&gt;=J193,CONCATENATE(MID(UPPER(uczniowie3[[#This Row],[Imię kursanta]]),1,3),MID(UPPER(uczniowie3[[#This Row],[Przedmiot]]),1,3),uczniowie3[[#This Row],[licznik]]),"BRAK")</f>
        <v>BRAK</v>
      </c>
    </row>
    <row r="193" spans="1:11" x14ac:dyDescent="0.25">
      <c r="A193" t="s">
        <v>15</v>
      </c>
      <c r="B193" t="s">
        <v>7</v>
      </c>
      <c r="C193" s="1">
        <v>45961</v>
      </c>
      <c r="D193" s="2">
        <v>0.375</v>
      </c>
      <c r="E193" s="2">
        <v>0.44791666666666669</v>
      </c>
      <c r="F193">
        <v>60</v>
      </c>
      <c r="G193">
        <f>uczniowie3[[#This Row],[Godzina zakończenia]]-uczniowie3[[#This Row],[Godzina rozpoczęcia]]</f>
        <v>7.2916666666666685E-2</v>
      </c>
      <c r="H193" s="3">
        <f>uczniowie3[[#This Row],[czas]]*24</f>
        <v>1.7500000000000004</v>
      </c>
      <c r="I193">
        <f>uczniowie3[[#This Row],[Stawka za godzinę]]*uczniowie3[[#This Row],[cas trwania w h]]</f>
        <v>105.00000000000003</v>
      </c>
      <c r="J193">
        <f>IF(AND(uczniowie3[[#This Row],[Imię kursanta]]=A192,uczniowie3[[#This Row],[Przedmiot]]=B192),J192+1,1)</f>
        <v>2</v>
      </c>
      <c r="K193" t="str">
        <f>IF(uczniowie3[[#This Row],[licznik]]&gt;=J194,CONCATENATE(MID(UPPER(uczniowie3[[#This Row],[Imię kursanta]]),1,3),MID(UPPER(uczniowie3[[#This Row],[Przedmiot]]),1,3),uczniowie3[[#This Row],[licznik]]),"BRAK")</f>
        <v>BRAK</v>
      </c>
    </row>
    <row r="194" spans="1:11" x14ac:dyDescent="0.25">
      <c r="A194" t="s">
        <v>15</v>
      </c>
      <c r="B194" t="s">
        <v>7</v>
      </c>
      <c r="C194" s="1">
        <v>45985</v>
      </c>
      <c r="D194" s="2">
        <v>0.6875</v>
      </c>
      <c r="E194" s="2">
        <v>0.75</v>
      </c>
      <c r="F194">
        <v>60</v>
      </c>
      <c r="G194">
        <f>uczniowie3[[#This Row],[Godzina zakończenia]]-uczniowie3[[#This Row],[Godzina rozpoczęcia]]</f>
        <v>6.25E-2</v>
      </c>
      <c r="H194" s="3">
        <f>uczniowie3[[#This Row],[czas]]*24</f>
        <v>1.5</v>
      </c>
      <c r="I194">
        <f>uczniowie3[[#This Row],[Stawka za godzinę]]*uczniowie3[[#This Row],[cas trwania w h]]</f>
        <v>90</v>
      </c>
      <c r="J194">
        <f>IF(AND(uczniowie3[[#This Row],[Imię kursanta]]=A193,uczniowie3[[#This Row],[Przedmiot]]=B193),J193+1,1)</f>
        <v>3</v>
      </c>
      <c r="K194" t="str">
        <f>IF(uczniowie3[[#This Row],[licznik]]&gt;=J195,CONCATENATE(MID(UPPER(uczniowie3[[#This Row],[Imię kursanta]]),1,3),MID(UPPER(uczniowie3[[#This Row],[Przedmiot]]),1,3),uczniowie3[[#This Row],[licznik]]),"BRAK")</f>
        <v>BRAK</v>
      </c>
    </row>
    <row r="195" spans="1:11" x14ac:dyDescent="0.25">
      <c r="A195" t="s">
        <v>15</v>
      </c>
      <c r="B195" t="s">
        <v>7</v>
      </c>
      <c r="C195" s="1">
        <v>45993</v>
      </c>
      <c r="D195" s="2">
        <v>0.4375</v>
      </c>
      <c r="E195" s="2">
        <v>0.47916666666666669</v>
      </c>
      <c r="F195">
        <v>60</v>
      </c>
      <c r="G195">
        <f>uczniowie3[[#This Row],[Godzina zakończenia]]-uczniowie3[[#This Row],[Godzina rozpoczęcia]]</f>
        <v>4.1666666666666685E-2</v>
      </c>
      <c r="H195" s="3">
        <f>uczniowie3[[#This Row],[czas]]*24</f>
        <v>1.0000000000000004</v>
      </c>
      <c r="I195">
        <f>uczniowie3[[#This Row],[Stawka za godzinę]]*uczniowie3[[#This Row],[cas trwania w h]]</f>
        <v>60.000000000000028</v>
      </c>
      <c r="J195">
        <f>IF(AND(uczniowie3[[#This Row],[Imię kursanta]]=A194,uczniowie3[[#This Row],[Przedmiot]]=B194),J194+1,1)</f>
        <v>4</v>
      </c>
      <c r="K195" t="str">
        <f>IF(uczniowie3[[#This Row],[licznik]]&gt;=J196,CONCATENATE(MID(UPPER(uczniowie3[[#This Row],[Imię kursanta]]),1,3),MID(UPPER(uczniowie3[[#This Row],[Przedmiot]]),1,3),uczniowie3[[#This Row],[licznik]]),"BRAK")</f>
        <v>BRAK</v>
      </c>
    </row>
    <row r="196" spans="1:11" x14ac:dyDescent="0.25">
      <c r="A196" t="s">
        <v>15</v>
      </c>
      <c r="B196" t="s">
        <v>7</v>
      </c>
      <c r="C196" s="1">
        <v>46003</v>
      </c>
      <c r="D196" s="2">
        <v>0.4375</v>
      </c>
      <c r="E196" s="2">
        <v>0.47916666666666669</v>
      </c>
      <c r="F196">
        <v>60</v>
      </c>
      <c r="G196">
        <f>uczniowie3[[#This Row],[Godzina zakończenia]]-uczniowie3[[#This Row],[Godzina rozpoczęcia]]</f>
        <v>4.1666666666666685E-2</v>
      </c>
      <c r="H196" s="3">
        <f>uczniowie3[[#This Row],[czas]]*24</f>
        <v>1.0000000000000004</v>
      </c>
      <c r="I196">
        <f>uczniowie3[[#This Row],[Stawka za godzinę]]*uczniowie3[[#This Row],[cas trwania w h]]</f>
        <v>60.000000000000028</v>
      </c>
      <c r="J196">
        <f>IF(AND(uczniowie3[[#This Row],[Imię kursanta]]=A195,uczniowie3[[#This Row],[Przedmiot]]=B195),J195+1,1)</f>
        <v>5</v>
      </c>
      <c r="K196" t="str">
        <f>IF(uczniowie3[[#This Row],[licznik]]&gt;=J197,CONCATENATE(MID(UPPER(uczniowie3[[#This Row],[Imię kursanta]]),1,3),MID(UPPER(uczniowie3[[#This Row],[Przedmiot]]),1,3),uczniowie3[[#This Row],[licznik]]),"BRAK")</f>
        <v>BRAK</v>
      </c>
    </row>
    <row r="197" spans="1:11" x14ac:dyDescent="0.25">
      <c r="A197" t="s">
        <v>15</v>
      </c>
      <c r="B197" t="s">
        <v>7</v>
      </c>
      <c r="C197" s="1">
        <v>46051</v>
      </c>
      <c r="D197" s="2">
        <v>0.53125</v>
      </c>
      <c r="E197" s="2">
        <v>0.57291666666666663</v>
      </c>
      <c r="F197">
        <v>60</v>
      </c>
      <c r="G197">
        <f>uczniowie3[[#This Row],[Godzina zakończenia]]-uczniowie3[[#This Row],[Godzina rozpoczęcia]]</f>
        <v>4.166666666666663E-2</v>
      </c>
      <c r="H197" s="3">
        <f>uczniowie3[[#This Row],[czas]]*24</f>
        <v>0.99999999999999911</v>
      </c>
      <c r="I197">
        <f>uczniowie3[[#This Row],[Stawka za godzinę]]*uczniowie3[[#This Row],[cas trwania w h]]</f>
        <v>59.999999999999943</v>
      </c>
      <c r="J197">
        <f>IF(AND(uczniowie3[[#This Row],[Imię kursanta]]=A196,uczniowie3[[#This Row],[Przedmiot]]=B196),J196+1,1)</f>
        <v>6</v>
      </c>
      <c r="K197" t="str">
        <f>IF(uczniowie3[[#This Row],[licznik]]&gt;=J198,CONCATENATE(MID(UPPER(uczniowie3[[#This Row],[Imię kursanta]]),1,3),MID(UPPER(uczniowie3[[#This Row],[Przedmiot]]),1,3),uczniowie3[[#This Row],[licznik]]),"BRAK")</f>
        <v>BRAK</v>
      </c>
    </row>
    <row r="198" spans="1:11" x14ac:dyDescent="0.25">
      <c r="A198" t="s">
        <v>15</v>
      </c>
      <c r="B198" t="s">
        <v>7</v>
      </c>
      <c r="C198" s="1">
        <v>46065</v>
      </c>
      <c r="D198" s="2">
        <v>0.39583333333333331</v>
      </c>
      <c r="E198" s="2">
        <v>0.45833333333333331</v>
      </c>
      <c r="F198">
        <v>60</v>
      </c>
      <c r="G198">
        <f>uczniowie3[[#This Row],[Godzina zakończenia]]-uczniowie3[[#This Row],[Godzina rozpoczęcia]]</f>
        <v>6.25E-2</v>
      </c>
      <c r="H198" s="3">
        <f>uczniowie3[[#This Row],[czas]]*24</f>
        <v>1.5</v>
      </c>
      <c r="I198">
        <f>uczniowie3[[#This Row],[Stawka za godzinę]]*uczniowie3[[#This Row],[cas trwania w h]]</f>
        <v>90</v>
      </c>
      <c r="J198">
        <f>IF(AND(uczniowie3[[#This Row],[Imię kursanta]]=A197,uczniowie3[[#This Row],[Przedmiot]]=B197),J197+1,1)</f>
        <v>7</v>
      </c>
      <c r="K198" t="str">
        <f>IF(uczniowie3[[#This Row],[licznik]]&gt;=J199,CONCATENATE(MID(UPPER(uczniowie3[[#This Row],[Imię kursanta]]),1,3),MID(UPPER(uczniowie3[[#This Row],[Przedmiot]]),1,3),uczniowie3[[#This Row],[licznik]]),"BRAK")</f>
        <v>BRAK</v>
      </c>
    </row>
    <row r="199" spans="1:11" x14ac:dyDescent="0.25">
      <c r="A199" t="s">
        <v>15</v>
      </c>
      <c r="B199" t="s">
        <v>7</v>
      </c>
      <c r="C199" s="1">
        <v>46070</v>
      </c>
      <c r="D199" s="2">
        <v>0.375</v>
      </c>
      <c r="E199" s="2">
        <v>0.42708333333333331</v>
      </c>
      <c r="F199">
        <v>60</v>
      </c>
      <c r="G199">
        <f>uczniowie3[[#This Row],[Godzina zakończenia]]-uczniowie3[[#This Row],[Godzina rozpoczęcia]]</f>
        <v>5.2083333333333315E-2</v>
      </c>
      <c r="H199" s="3">
        <f>uczniowie3[[#This Row],[czas]]*24</f>
        <v>1.2499999999999996</v>
      </c>
      <c r="I199">
        <f>uczniowie3[[#This Row],[Stawka za godzinę]]*uczniowie3[[#This Row],[cas trwania w h]]</f>
        <v>74.999999999999972</v>
      </c>
      <c r="J199">
        <f>IF(AND(uczniowie3[[#This Row],[Imię kursanta]]=A198,uczniowie3[[#This Row],[Przedmiot]]=B198),J198+1,1)</f>
        <v>8</v>
      </c>
      <c r="K199" t="str">
        <f>IF(uczniowie3[[#This Row],[licznik]]&gt;=J200,CONCATENATE(MID(UPPER(uczniowie3[[#This Row],[Imię kursanta]]),1,3),MID(UPPER(uczniowie3[[#This Row],[Przedmiot]]),1,3),uczniowie3[[#This Row],[licznik]]),"BRAK")</f>
        <v>ZBIINF8</v>
      </c>
    </row>
    <row r="200" spans="1:11" x14ac:dyDescent="0.25">
      <c r="A200" t="s">
        <v>19</v>
      </c>
      <c r="B200" t="s">
        <v>12</v>
      </c>
      <c r="C200" s="1">
        <v>45953</v>
      </c>
      <c r="D200" s="2">
        <v>0.375</v>
      </c>
      <c r="E200" s="2">
        <v>0.41666666666666669</v>
      </c>
      <c r="F200">
        <v>40</v>
      </c>
      <c r="G200">
        <f>uczniowie3[[#This Row],[Godzina zakończenia]]-uczniowie3[[#This Row],[Godzina rozpoczęcia]]</f>
        <v>4.1666666666666685E-2</v>
      </c>
      <c r="H200" s="3">
        <f>uczniowie3[[#This Row],[czas]]*24</f>
        <v>1.0000000000000004</v>
      </c>
      <c r="I200">
        <f>uczniowie3[[#This Row],[Stawka za godzinę]]*uczniowie3[[#This Row],[cas trwania w h]]</f>
        <v>40.000000000000014</v>
      </c>
      <c r="J200">
        <f>IF(AND(uczniowie3[[#This Row],[Imię kursanta]]=A199,uczniowie3[[#This Row],[Przedmiot]]=B199),J199+1,1)</f>
        <v>1</v>
      </c>
      <c r="K200" t="str">
        <f>IF(uczniowie3[[#This Row],[licznik]]&gt;=J201,CONCATENATE(MID(UPPER(uczniowie3[[#This Row],[Imię kursanta]]),1,3),MID(UPPER(uczniowie3[[#This Row],[Przedmiot]]),1,3),uczniowie3[[#This Row],[licznik]]),"BRAK")</f>
        <v>BRAK</v>
      </c>
    </row>
    <row r="201" spans="1:11" x14ac:dyDescent="0.25">
      <c r="A201" t="s">
        <v>19</v>
      </c>
      <c r="B201" t="s">
        <v>12</v>
      </c>
      <c r="C201" s="1">
        <v>45987</v>
      </c>
      <c r="D201" s="2">
        <v>0.45833333333333331</v>
      </c>
      <c r="E201" s="2">
        <v>0.53125</v>
      </c>
      <c r="F201">
        <v>40</v>
      </c>
      <c r="G201">
        <f>uczniowie3[[#This Row],[Godzina zakończenia]]-uczniowie3[[#This Row],[Godzina rozpoczęcia]]</f>
        <v>7.2916666666666685E-2</v>
      </c>
      <c r="H201" s="3">
        <f>uczniowie3[[#This Row],[czas]]*24</f>
        <v>1.7500000000000004</v>
      </c>
      <c r="I201">
        <f>uczniowie3[[#This Row],[Stawka za godzinę]]*uczniowie3[[#This Row],[cas trwania w h]]</f>
        <v>70.000000000000014</v>
      </c>
      <c r="J201">
        <f>IF(AND(uczniowie3[[#This Row],[Imię kursanta]]=A200,uczniowie3[[#This Row],[Przedmiot]]=B200),J200+1,1)</f>
        <v>2</v>
      </c>
      <c r="K201" t="str">
        <f>IF(uczniowie3[[#This Row],[licznik]]&gt;=J202,CONCATENATE(MID(UPPER(uczniowie3[[#This Row],[Imię kursanta]]),1,3),MID(UPPER(uczniowie3[[#This Row],[Przedmiot]]),1,3),uczniowie3[[#This Row],[licznik]]),"BRAK")</f>
        <v>BRAK</v>
      </c>
    </row>
    <row r="202" spans="1:11" x14ac:dyDescent="0.25">
      <c r="A202" t="s">
        <v>19</v>
      </c>
      <c r="B202" t="s">
        <v>12</v>
      </c>
      <c r="C202" s="1">
        <v>46043</v>
      </c>
      <c r="D202" s="2">
        <v>0.48958333333333331</v>
      </c>
      <c r="E202" s="2">
        <v>0.57291666666666663</v>
      </c>
      <c r="F202">
        <v>40</v>
      </c>
      <c r="G202">
        <f>uczniowie3[[#This Row],[Godzina zakończenia]]-uczniowie3[[#This Row],[Godzina rozpoczęcia]]</f>
        <v>8.3333333333333315E-2</v>
      </c>
      <c r="H202" s="3">
        <f>uczniowie3[[#This Row],[czas]]*24</f>
        <v>1.9999999999999996</v>
      </c>
      <c r="I202">
        <f>uczniowie3[[#This Row],[Stawka za godzinę]]*uczniowie3[[#This Row],[cas trwania w h]]</f>
        <v>79.999999999999986</v>
      </c>
      <c r="J202">
        <f>IF(AND(uczniowie3[[#This Row],[Imię kursanta]]=A201,uczniowie3[[#This Row],[Przedmiot]]=B201),J201+1,1)</f>
        <v>3</v>
      </c>
      <c r="K202" t="str">
        <f>IF(uczniowie3[[#This Row],[licznik]]&gt;=J203,CONCATENATE(MID(UPPER(uczniowie3[[#This Row],[Imię kursanta]]),1,3),MID(UPPER(uczniowie3[[#This Row],[Przedmiot]]),1,3),uczniowie3[[#This Row],[licznik]]),"BRAK")</f>
        <v>BRAK</v>
      </c>
    </row>
    <row r="203" spans="1:11" x14ac:dyDescent="0.25">
      <c r="A203" t="s">
        <v>19</v>
      </c>
      <c r="B203" t="s">
        <v>12</v>
      </c>
      <c r="C203" s="1">
        <v>46049</v>
      </c>
      <c r="D203" s="2">
        <v>0.375</v>
      </c>
      <c r="E203" s="2">
        <v>0.45833333333333331</v>
      </c>
      <c r="F203">
        <v>40</v>
      </c>
      <c r="G203">
        <f>uczniowie3[[#This Row],[Godzina zakończenia]]-uczniowie3[[#This Row],[Godzina rozpoczęcia]]</f>
        <v>8.3333333333333315E-2</v>
      </c>
      <c r="H203" s="3">
        <f>uczniowie3[[#This Row],[czas]]*24</f>
        <v>1.9999999999999996</v>
      </c>
      <c r="I203">
        <f>uczniowie3[[#This Row],[Stawka za godzinę]]*uczniowie3[[#This Row],[cas trwania w h]]</f>
        <v>79.999999999999986</v>
      </c>
      <c r="J203">
        <f>IF(AND(uczniowie3[[#This Row],[Imię kursanta]]=A202,uczniowie3[[#This Row],[Przedmiot]]=B202),J202+1,1)</f>
        <v>4</v>
      </c>
      <c r="K203" t="str">
        <f>IF(uczniowie3[[#This Row],[licznik]]&gt;=J204,CONCATENATE(MID(UPPER(uczniowie3[[#This Row],[Imię kursanta]]),1,3),MID(UPPER(uczniowie3[[#This Row],[Przedmiot]]),1,3),uczniowie3[[#This Row],[licznik]]),"BRAK")</f>
        <v>BRAK</v>
      </c>
    </row>
    <row r="204" spans="1:11" x14ac:dyDescent="0.25">
      <c r="A204" t="s">
        <v>19</v>
      </c>
      <c r="B204" t="s">
        <v>12</v>
      </c>
      <c r="C204" s="1">
        <v>46057</v>
      </c>
      <c r="D204" s="2">
        <v>0.42708333333333331</v>
      </c>
      <c r="E204" s="2">
        <v>0.48958333333333331</v>
      </c>
      <c r="F204">
        <v>40</v>
      </c>
      <c r="G204">
        <f>uczniowie3[[#This Row],[Godzina zakończenia]]-uczniowie3[[#This Row],[Godzina rozpoczęcia]]</f>
        <v>6.25E-2</v>
      </c>
      <c r="H204" s="3">
        <f>uczniowie3[[#This Row],[czas]]*24</f>
        <v>1.5</v>
      </c>
      <c r="I204">
        <f>uczniowie3[[#This Row],[Stawka za godzinę]]*uczniowie3[[#This Row],[cas trwania w h]]</f>
        <v>60</v>
      </c>
      <c r="J204">
        <f>IF(AND(uczniowie3[[#This Row],[Imię kursanta]]=A203,uczniowie3[[#This Row],[Przedmiot]]=B203),J203+1,1)</f>
        <v>5</v>
      </c>
      <c r="K204" t="str">
        <f>IF(uczniowie3[[#This Row],[licznik]]&gt;=J205,CONCATENATE(MID(UPPER(uczniowie3[[#This Row],[Imię kursanta]]),1,3),MID(UPPER(uczniowie3[[#This Row],[Przedmiot]]),1,3),uczniowie3[[#This Row],[licznik]]),"BRAK")</f>
        <v>BRAK</v>
      </c>
    </row>
    <row r="205" spans="1:11" x14ac:dyDescent="0.25">
      <c r="A205" t="s">
        <v>19</v>
      </c>
      <c r="B205" t="s">
        <v>12</v>
      </c>
      <c r="C205" s="1">
        <v>46058</v>
      </c>
      <c r="D205" s="2">
        <v>0.53125</v>
      </c>
      <c r="E205" s="2">
        <v>0.57291666666666663</v>
      </c>
      <c r="F205">
        <v>40</v>
      </c>
      <c r="G205">
        <f>uczniowie3[[#This Row],[Godzina zakończenia]]-uczniowie3[[#This Row],[Godzina rozpoczęcia]]</f>
        <v>4.166666666666663E-2</v>
      </c>
      <c r="H205" s="3">
        <f>uczniowie3[[#This Row],[czas]]*24</f>
        <v>0.99999999999999911</v>
      </c>
      <c r="I205">
        <f>uczniowie3[[#This Row],[Stawka za godzinę]]*uczniowie3[[#This Row],[cas trwania w h]]</f>
        <v>39.999999999999964</v>
      </c>
      <c r="J205">
        <f>IF(AND(uczniowie3[[#This Row],[Imię kursanta]]=A204,uczniowie3[[#This Row],[Przedmiot]]=B204),J204+1,1)</f>
        <v>6</v>
      </c>
      <c r="K205" t="str">
        <f>IF(uczniowie3[[#This Row],[licznik]]&gt;=J206,CONCATENATE(MID(UPPER(uczniowie3[[#This Row],[Imię kursanta]]),1,3),MID(UPPER(uczniowie3[[#This Row],[Przedmiot]]),1,3),uczniowie3[[#This Row],[licznik]]),"BRAK")</f>
        <v>BRAK</v>
      </c>
    </row>
    <row r="206" spans="1:11" x14ac:dyDescent="0.25">
      <c r="A206" t="s">
        <v>19</v>
      </c>
      <c r="B206" t="s">
        <v>12</v>
      </c>
      <c r="C206" s="1">
        <v>46077</v>
      </c>
      <c r="D206" s="2">
        <v>0.52083333333333337</v>
      </c>
      <c r="E206" s="2">
        <v>0.58333333333333337</v>
      </c>
      <c r="F206">
        <v>40</v>
      </c>
      <c r="G206">
        <f>uczniowie3[[#This Row],[Godzina zakończenia]]-uczniowie3[[#This Row],[Godzina rozpoczęcia]]</f>
        <v>6.25E-2</v>
      </c>
      <c r="H206" s="3">
        <f>uczniowie3[[#This Row],[czas]]*24</f>
        <v>1.5</v>
      </c>
      <c r="I206">
        <f>uczniowie3[[#This Row],[Stawka za godzinę]]*uczniowie3[[#This Row],[cas trwania w h]]</f>
        <v>60</v>
      </c>
      <c r="J206">
        <f>IF(AND(uczniowie3[[#This Row],[Imię kursanta]]=A205,uczniowie3[[#This Row],[Przedmiot]]=B205),J205+1,1)</f>
        <v>7</v>
      </c>
      <c r="K206" t="str">
        <f>IF(uczniowie3[[#This Row],[licznik]]&gt;=J207,CONCATENATE(MID(UPPER(uczniowie3[[#This Row],[Imię kursanta]]),1,3),MID(UPPER(uczniowie3[[#This Row],[Przedmiot]]),1,3),uczniowie3[[#This Row],[licznik]]),"BRAK")</f>
        <v>BRAK</v>
      </c>
    </row>
    <row r="207" spans="1:11" x14ac:dyDescent="0.25">
      <c r="A207" t="s">
        <v>19</v>
      </c>
      <c r="B207" t="s">
        <v>12</v>
      </c>
      <c r="C207" s="1">
        <v>46080</v>
      </c>
      <c r="D207" s="2">
        <v>0.45833333333333331</v>
      </c>
      <c r="E207" s="2">
        <v>0.53125</v>
      </c>
      <c r="F207">
        <v>40</v>
      </c>
      <c r="G207">
        <f>uczniowie3[[#This Row],[Godzina zakończenia]]-uczniowie3[[#This Row],[Godzina rozpoczęcia]]</f>
        <v>7.2916666666666685E-2</v>
      </c>
      <c r="H207" s="3">
        <f>uczniowie3[[#This Row],[czas]]*24</f>
        <v>1.7500000000000004</v>
      </c>
      <c r="I207">
        <f>uczniowie3[[#This Row],[Stawka za godzinę]]*uczniowie3[[#This Row],[cas trwania w h]]</f>
        <v>70.000000000000014</v>
      </c>
      <c r="J207">
        <f>IF(AND(uczniowie3[[#This Row],[Imię kursanta]]=A206,uczniowie3[[#This Row],[Przedmiot]]=B206),J206+1,1)</f>
        <v>8</v>
      </c>
      <c r="K207" t="str">
        <f>IF(uczniowie3[[#This Row],[licznik]]&gt;=J208,CONCATENATE(MID(UPPER(uczniowie3[[#This Row],[Imię kursanta]]),1,3),MID(UPPER(uczniowie3[[#This Row],[Przedmiot]]),1,3),uczniowie3[[#This Row],[licznik]]),"BRAK")</f>
        <v>ZDZFIZ8</v>
      </c>
    </row>
    <row r="208" spans="1:11" x14ac:dyDescent="0.25">
      <c r="A208" t="s">
        <v>19</v>
      </c>
      <c r="B208" t="s">
        <v>9</v>
      </c>
      <c r="C208" s="1">
        <v>45944</v>
      </c>
      <c r="D208" s="2">
        <v>0.60416666666666663</v>
      </c>
      <c r="E208" s="2">
        <v>0.64583333333333337</v>
      </c>
      <c r="F208">
        <v>50</v>
      </c>
      <c r="G208">
        <f>uczniowie3[[#This Row],[Godzina zakończenia]]-uczniowie3[[#This Row],[Godzina rozpoczęcia]]</f>
        <v>4.1666666666666741E-2</v>
      </c>
      <c r="H208" s="3">
        <f>uczniowie3[[#This Row],[czas]]*24</f>
        <v>1.0000000000000018</v>
      </c>
      <c r="I208">
        <f>uczniowie3[[#This Row],[Stawka za godzinę]]*uczniowie3[[#This Row],[cas trwania w h]]</f>
        <v>50.000000000000085</v>
      </c>
      <c r="J208">
        <f>IF(AND(uczniowie3[[#This Row],[Imię kursanta]]=A207,uczniowie3[[#This Row],[Przedmiot]]=B207),J207+1,1)</f>
        <v>1</v>
      </c>
      <c r="K208" t="str">
        <f>IF(uczniowie3[[#This Row],[licznik]]&gt;=J209,CONCATENATE(MID(UPPER(uczniowie3[[#This Row],[Imię kursanta]]),1,3),MID(UPPER(uczniowie3[[#This Row],[Przedmiot]]),1,3),uczniowie3[[#This Row],[licznik]]),"BRAK")</f>
        <v>BRAK</v>
      </c>
    </row>
    <row r="209" spans="1:11" x14ac:dyDescent="0.25">
      <c r="A209" t="s">
        <v>19</v>
      </c>
      <c r="B209" t="s">
        <v>9</v>
      </c>
      <c r="C209" s="1">
        <v>45950</v>
      </c>
      <c r="D209" s="2">
        <v>0.45833333333333331</v>
      </c>
      <c r="E209" s="2">
        <v>0.54166666666666663</v>
      </c>
      <c r="F209">
        <v>50</v>
      </c>
      <c r="G209">
        <f>uczniowie3[[#This Row],[Godzina zakończenia]]-uczniowie3[[#This Row],[Godzina rozpoczęcia]]</f>
        <v>8.3333333333333315E-2</v>
      </c>
      <c r="H209" s="3">
        <f>uczniowie3[[#This Row],[czas]]*24</f>
        <v>1.9999999999999996</v>
      </c>
      <c r="I209">
        <f>uczniowie3[[#This Row],[Stawka za godzinę]]*uczniowie3[[#This Row],[cas trwania w h]]</f>
        <v>99.999999999999972</v>
      </c>
      <c r="J209">
        <f>IF(AND(uczniowie3[[#This Row],[Imię kursanta]]=A208,uczniowie3[[#This Row],[Przedmiot]]=B208),J208+1,1)</f>
        <v>2</v>
      </c>
      <c r="K209" t="str">
        <f>IF(uczniowie3[[#This Row],[licznik]]&gt;=J210,CONCATENATE(MID(UPPER(uczniowie3[[#This Row],[Imię kursanta]]),1,3),MID(UPPER(uczniowie3[[#This Row],[Przedmiot]]),1,3),uczniowie3[[#This Row],[licznik]]),"BRAK")</f>
        <v>BRAK</v>
      </c>
    </row>
    <row r="210" spans="1:11" x14ac:dyDescent="0.25">
      <c r="A210" t="s">
        <v>19</v>
      </c>
      <c r="B210" t="s">
        <v>9</v>
      </c>
      <c r="C210" s="1">
        <v>45952</v>
      </c>
      <c r="D210" s="2">
        <v>0.375</v>
      </c>
      <c r="E210" s="2">
        <v>0.42708333333333331</v>
      </c>
      <c r="F210">
        <v>50</v>
      </c>
      <c r="G210">
        <f>uczniowie3[[#This Row],[Godzina zakończenia]]-uczniowie3[[#This Row],[Godzina rozpoczęcia]]</f>
        <v>5.2083333333333315E-2</v>
      </c>
      <c r="H210" s="3">
        <f>uczniowie3[[#This Row],[czas]]*24</f>
        <v>1.2499999999999996</v>
      </c>
      <c r="I210">
        <f>uczniowie3[[#This Row],[Stawka za godzinę]]*uczniowie3[[#This Row],[cas trwania w h]]</f>
        <v>62.499999999999979</v>
      </c>
      <c r="J210">
        <f>IF(AND(uczniowie3[[#This Row],[Imię kursanta]]=A209,uczniowie3[[#This Row],[Przedmiot]]=B209),J209+1,1)</f>
        <v>3</v>
      </c>
      <c r="K210" t="str">
        <f>IF(uczniowie3[[#This Row],[licznik]]&gt;=J211,CONCATENATE(MID(UPPER(uczniowie3[[#This Row],[Imię kursanta]]),1,3),MID(UPPER(uczniowie3[[#This Row],[Przedmiot]]),1,3),uczniowie3[[#This Row],[licznik]]),"BRAK")</f>
        <v>BRAK</v>
      </c>
    </row>
    <row r="211" spans="1:11" x14ac:dyDescent="0.25">
      <c r="A211" t="s">
        <v>19</v>
      </c>
      <c r="B211" t="s">
        <v>9</v>
      </c>
      <c r="C211" s="1">
        <v>45978</v>
      </c>
      <c r="D211" s="2">
        <v>0.67708333333333337</v>
      </c>
      <c r="E211" s="2">
        <v>0.76041666666666663</v>
      </c>
      <c r="F211">
        <v>50</v>
      </c>
      <c r="G211">
        <f>uczniowie3[[#This Row],[Godzina zakończenia]]-uczniowie3[[#This Row],[Godzina rozpoczęcia]]</f>
        <v>8.3333333333333259E-2</v>
      </c>
      <c r="H211" s="3">
        <f>uczniowie3[[#This Row],[czas]]*24</f>
        <v>1.9999999999999982</v>
      </c>
      <c r="I211">
        <f>uczniowie3[[#This Row],[Stawka za godzinę]]*uczniowie3[[#This Row],[cas trwania w h]]</f>
        <v>99.999999999999915</v>
      </c>
      <c r="J211">
        <f>IF(AND(uczniowie3[[#This Row],[Imię kursanta]]=A210,uczniowie3[[#This Row],[Przedmiot]]=B210),J210+1,1)</f>
        <v>4</v>
      </c>
      <c r="K211" t="str">
        <f>IF(uczniowie3[[#This Row],[licznik]]&gt;=J212,CONCATENATE(MID(UPPER(uczniowie3[[#This Row],[Imię kursanta]]),1,3),MID(UPPER(uczniowie3[[#This Row],[Przedmiot]]),1,3),uczniowie3[[#This Row],[licznik]]),"BRAK")</f>
        <v>BRAK</v>
      </c>
    </row>
    <row r="212" spans="1:11" x14ac:dyDescent="0.25">
      <c r="A212" t="s">
        <v>19</v>
      </c>
      <c r="B212" t="s">
        <v>9</v>
      </c>
      <c r="C212" s="1">
        <v>45981</v>
      </c>
      <c r="D212" s="2">
        <v>0.63541666666666663</v>
      </c>
      <c r="E212" s="2">
        <v>0.67708333333333337</v>
      </c>
      <c r="F212">
        <v>50</v>
      </c>
      <c r="G212">
        <f>uczniowie3[[#This Row],[Godzina zakończenia]]-uczniowie3[[#This Row],[Godzina rozpoczęcia]]</f>
        <v>4.1666666666666741E-2</v>
      </c>
      <c r="H212" s="3">
        <f>uczniowie3[[#This Row],[czas]]*24</f>
        <v>1.0000000000000018</v>
      </c>
      <c r="I212">
        <f>uczniowie3[[#This Row],[Stawka za godzinę]]*uczniowie3[[#This Row],[cas trwania w h]]</f>
        <v>50.000000000000085</v>
      </c>
      <c r="J212">
        <f>IF(AND(uczniowie3[[#This Row],[Imię kursanta]]=A211,uczniowie3[[#This Row],[Przedmiot]]=B211),J211+1,1)</f>
        <v>5</v>
      </c>
      <c r="K212" t="str">
        <f>IF(uczniowie3[[#This Row],[licznik]]&gt;=J213,CONCATENATE(MID(UPPER(uczniowie3[[#This Row],[Imię kursanta]]),1,3),MID(UPPER(uczniowie3[[#This Row],[Przedmiot]]),1,3),uczniowie3[[#This Row],[licznik]]),"BRAK")</f>
        <v>BRAK</v>
      </c>
    </row>
    <row r="213" spans="1:11" x14ac:dyDescent="0.25">
      <c r="A213" t="s">
        <v>19</v>
      </c>
      <c r="B213" t="s">
        <v>9</v>
      </c>
      <c r="C213" s="1">
        <v>45994</v>
      </c>
      <c r="D213" s="2">
        <v>0.65625</v>
      </c>
      <c r="E213" s="2">
        <v>0.71875</v>
      </c>
      <c r="F213">
        <v>50</v>
      </c>
      <c r="G213">
        <f>uczniowie3[[#This Row],[Godzina zakończenia]]-uczniowie3[[#This Row],[Godzina rozpoczęcia]]</f>
        <v>6.25E-2</v>
      </c>
      <c r="H213" s="3">
        <f>uczniowie3[[#This Row],[czas]]*24</f>
        <v>1.5</v>
      </c>
      <c r="I213">
        <f>uczniowie3[[#This Row],[Stawka za godzinę]]*uczniowie3[[#This Row],[cas trwania w h]]</f>
        <v>75</v>
      </c>
      <c r="J213">
        <f>IF(AND(uczniowie3[[#This Row],[Imię kursanta]]=A212,uczniowie3[[#This Row],[Przedmiot]]=B212),J212+1,1)</f>
        <v>6</v>
      </c>
      <c r="K213" t="str">
        <f>IF(uczniowie3[[#This Row],[licznik]]&gt;=J214,CONCATENATE(MID(UPPER(uczniowie3[[#This Row],[Imię kursanta]]),1,3),MID(UPPER(uczniowie3[[#This Row],[Przedmiot]]),1,3),uczniowie3[[#This Row],[licznik]]),"BRAK")</f>
        <v>BRAK</v>
      </c>
    </row>
    <row r="214" spans="1:11" x14ac:dyDescent="0.25">
      <c r="A214" t="s">
        <v>19</v>
      </c>
      <c r="B214" t="s">
        <v>9</v>
      </c>
      <c r="C214" s="1">
        <v>46000</v>
      </c>
      <c r="D214" s="2">
        <v>0.4375</v>
      </c>
      <c r="E214" s="2">
        <v>0.47916666666666669</v>
      </c>
      <c r="F214">
        <v>50</v>
      </c>
      <c r="G214">
        <f>uczniowie3[[#This Row],[Godzina zakończenia]]-uczniowie3[[#This Row],[Godzina rozpoczęcia]]</f>
        <v>4.1666666666666685E-2</v>
      </c>
      <c r="H214" s="3">
        <f>uczniowie3[[#This Row],[czas]]*24</f>
        <v>1.0000000000000004</v>
      </c>
      <c r="I214">
        <f>uczniowie3[[#This Row],[Stawka za godzinę]]*uczniowie3[[#This Row],[cas trwania w h]]</f>
        <v>50.000000000000021</v>
      </c>
      <c r="J214">
        <f>IF(AND(uczniowie3[[#This Row],[Imię kursanta]]=A213,uczniowie3[[#This Row],[Przedmiot]]=B213),J213+1,1)</f>
        <v>7</v>
      </c>
      <c r="K214" t="str">
        <f>IF(uczniowie3[[#This Row],[licznik]]&gt;=J215,CONCATENATE(MID(UPPER(uczniowie3[[#This Row],[Imię kursanta]]),1,3),MID(UPPER(uczniowie3[[#This Row],[Przedmiot]]),1,3),uczniowie3[[#This Row],[licznik]]),"BRAK")</f>
        <v>BRAK</v>
      </c>
    </row>
    <row r="215" spans="1:11" x14ac:dyDescent="0.25">
      <c r="A215" t="s">
        <v>19</v>
      </c>
      <c r="B215" t="s">
        <v>9</v>
      </c>
      <c r="C215" s="1">
        <v>46035</v>
      </c>
      <c r="D215" s="2">
        <v>0.45833333333333331</v>
      </c>
      <c r="E215" s="2">
        <v>0.5</v>
      </c>
      <c r="F215">
        <v>50</v>
      </c>
      <c r="G215">
        <f>uczniowie3[[#This Row],[Godzina zakończenia]]-uczniowie3[[#This Row],[Godzina rozpoczęcia]]</f>
        <v>4.1666666666666685E-2</v>
      </c>
      <c r="H215" s="3">
        <f>uczniowie3[[#This Row],[czas]]*24</f>
        <v>1.0000000000000004</v>
      </c>
      <c r="I215">
        <f>uczniowie3[[#This Row],[Stawka za godzinę]]*uczniowie3[[#This Row],[cas trwania w h]]</f>
        <v>50.000000000000021</v>
      </c>
      <c r="J215">
        <f>IF(AND(uczniowie3[[#This Row],[Imię kursanta]]=A214,uczniowie3[[#This Row],[Przedmiot]]=B214),J214+1,1)</f>
        <v>8</v>
      </c>
      <c r="K215" t="str">
        <f>IF(uczniowie3[[#This Row],[licznik]]&gt;=J216,CONCATENATE(MID(UPPER(uczniowie3[[#This Row],[Imię kursanta]]),1,3),MID(UPPER(uczniowie3[[#This Row],[Przedmiot]]),1,3),uczniowie3[[#This Row],[licznik]]),"BRAK")</f>
        <v>BRAK</v>
      </c>
    </row>
    <row r="216" spans="1:11" x14ac:dyDescent="0.25">
      <c r="A216" t="s">
        <v>19</v>
      </c>
      <c r="B216" t="s">
        <v>9</v>
      </c>
      <c r="C216" s="1">
        <v>46059</v>
      </c>
      <c r="D216" s="2">
        <v>0.375</v>
      </c>
      <c r="E216" s="2">
        <v>0.44791666666666669</v>
      </c>
      <c r="F216">
        <v>50</v>
      </c>
      <c r="G216">
        <f>uczniowie3[[#This Row],[Godzina zakończenia]]-uczniowie3[[#This Row],[Godzina rozpoczęcia]]</f>
        <v>7.2916666666666685E-2</v>
      </c>
      <c r="H216" s="3">
        <f>uczniowie3[[#This Row],[czas]]*24</f>
        <v>1.7500000000000004</v>
      </c>
      <c r="I216">
        <f>uczniowie3[[#This Row],[Stawka za godzinę]]*uczniowie3[[#This Row],[cas trwania w h]]</f>
        <v>87.500000000000028</v>
      </c>
      <c r="J216">
        <f>IF(AND(uczniowie3[[#This Row],[Imię kursanta]]=A215,uczniowie3[[#This Row],[Przedmiot]]=B215),J215+1,1)</f>
        <v>9</v>
      </c>
      <c r="K216" t="str">
        <f>IF(uczniowie3[[#This Row],[licznik]]&gt;=J217,CONCATENATE(MID(UPPER(uczniowie3[[#This Row],[Imię kursanta]]),1,3),MID(UPPER(uczniowie3[[#This Row],[Przedmiot]]),1,3),uczniowie3[[#This Row],[licznik]]),"BRAK")</f>
        <v>BRAK</v>
      </c>
    </row>
    <row r="217" spans="1:11" x14ac:dyDescent="0.25">
      <c r="A217" t="s">
        <v>19</v>
      </c>
      <c r="B217" t="s">
        <v>9</v>
      </c>
      <c r="C217" s="1">
        <v>46063</v>
      </c>
      <c r="D217" s="2">
        <v>0.64583333333333337</v>
      </c>
      <c r="E217" s="2">
        <v>0.6875</v>
      </c>
      <c r="F217">
        <v>50</v>
      </c>
      <c r="G217">
        <f>uczniowie3[[#This Row],[Godzina zakończenia]]-uczniowie3[[#This Row],[Godzina rozpoczęcia]]</f>
        <v>4.166666666666663E-2</v>
      </c>
      <c r="H217" s="3">
        <f>uczniowie3[[#This Row],[czas]]*24</f>
        <v>0.99999999999999911</v>
      </c>
      <c r="I217">
        <f>uczniowie3[[#This Row],[Stawka za godzinę]]*uczniowie3[[#This Row],[cas trwania w h]]</f>
        <v>49.999999999999957</v>
      </c>
      <c r="J217">
        <f>IF(AND(uczniowie3[[#This Row],[Imię kursanta]]=A216,uczniowie3[[#This Row],[Przedmiot]]=B216),J216+1,1)</f>
        <v>10</v>
      </c>
      <c r="K217" t="str">
        <f>IF(uczniowie3[[#This Row],[licznik]]&gt;=J218,CONCATENATE(MID(UPPER(uczniowie3[[#This Row],[Imię kursanta]]),1,3),MID(UPPER(uczniowie3[[#This Row],[Przedmiot]]),1,3),uczniowie3[[#This Row],[licznik]]),"BRAK")</f>
        <v>ZDZMAT10</v>
      </c>
    </row>
    <row r="218" spans="1:11" x14ac:dyDescent="0.25">
      <c r="A218" t="s">
        <v>10</v>
      </c>
      <c r="B218" t="s">
        <v>7</v>
      </c>
      <c r="C218" s="1">
        <v>45943</v>
      </c>
      <c r="D218" s="2">
        <v>0.39583333333333331</v>
      </c>
      <c r="E218" s="2">
        <v>0.45833333333333331</v>
      </c>
      <c r="F218">
        <v>60</v>
      </c>
      <c r="G218">
        <f>uczniowie3[[#This Row],[Godzina zakończenia]]-uczniowie3[[#This Row],[Godzina rozpoczęcia]]</f>
        <v>6.25E-2</v>
      </c>
      <c r="H218" s="3">
        <f>uczniowie3[[#This Row],[czas]]*24</f>
        <v>1.5</v>
      </c>
      <c r="I218">
        <f>uczniowie3[[#This Row],[Stawka za godzinę]]*uczniowie3[[#This Row],[cas trwania w h]]</f>
        <v>90</v>
      </c>
      <c r="J218">
        <f>IF(AND(uczniowie3[[#This Row],[Imię kursanta]]=A217,uczniowie3[[#This Row],[Przedmiot]]=B217),J217+1,1)</f>
        <v>1</v>
      </c>
      <c r="K218" t="str">
        <f>IF(uczniowie3[[#This Row],[licznik]]&gt;=J219,CONCATENATE(MID(UPPER(uczniowie3[[#This Row],[Imię kursanta]]),1,3),MID(UPPER(uczniowie3[[#This Row],[Przedmiot]]),1,3),uczniowie3[[#This Row],[licznik]]),"BRAK")</f>
        <v>BRAK</v>
      </c>
    </row>
    <row r="219" spans="1:11" x14ac:dyDescent="0.25">
      <c r="A219" t="s">
        <v>10</v>
      </c>
      <c r="B219" t="s">
        <v>7</v>
      </c>
      <c r="C219" s="1">
        <v>45951</v>
      </c>
      <c r="D219" s="2">
        <v>0.47916666666666669</v>
      </c>
      <c r="E219" s="2">
        <v>0.55208333333333337</v>
      </c>
      <c r="F219">
        <v>60</v>
      </c>
      <c r="G219">
        <f>uczniowie3[[#This Row],[Godzina zakończenia]]-uczniowie3[[#This Row],[Godzina rozpoczęcia]]</f>
        <v>7.2916666666666685E-2</v>
      </c>
      <c r="H219" s="3">
        <f>uczniowie3[[#This Row],[czas]]*24</f>
        <v>1.7500000000000004</v>
      </c>
      <c r="I219">
        <f>uczniowie3[[#This Row],[Stawka za godzinę]]*uczniowie3[[#This Row],[cas trwania w h]]</f>
        <v>105.00000000000003</v>
      </c>
      <c r="J219">
        <f>IF(AND(uczniowie3[[#This Row],[Imię kursanta]]=A218,uczniowie3[[#This Row],[Przedmiot]]=B218),J218+1,1)</f>
        <v>2</v>
      </c>
      <c r="K219" t="str">
        <f>IF(uczniowie3[[#This Row],[licznik]]&gt;=J220,CONCATENATE(MID(UPPER(uczniowie3[[#This Row],[Imię kursanta]]),1,3),MID(UPPER(uczniowie3[[#This Row],[Przedmiot]]),1,3),uczniowie3[[#This Row],[licznik]]),"BRAK")</f>
        <v>BRAK</v>
      </c>
    </row>
    <row r="220" spans="1:11" x14ac:dyDescent="0.25">
      <c r="A220" t="s">
        <v>10</v>
      </c>
      <c r="B220" t="s">
        <v>7</v>
      </c>
      <c r="C220" s="1">
        <v>45964</v>
      </c>
      <c r="D220" s="2">
        <v>0.375</v>
      </c>
      <c r="E220" s="2">
        <v>0.4375</v>
      </c>
      <c r="F220">
        <v>60</v>
      </c>
      <c r="G220">
        <f>uczniowie3[[#This Row],[Godzina zakończenia]]-uczniowie3[[#This Row],[Godzina rozpoczęcia]]</f>
        <v>6.25E-2</v>
      </c>
      <c r="H220" s="3">
        <f>uczniowie3[[#This Row],[czas]]*24</f>
        <v>1.5</v>
      </c>
      <c r="I220">
        <f>uczniowie3[[#This Row],[Stawka za godzinę]]*uczniowie3[[#This Row],[cas trwania w h]]</f>
        <v>90</v>
      </c>
      <c r="J220">
        <f>IF(AND(uczniowie3[[#This Row],[Imię kursanta]]=A219,uczniowie3[[#This Row],[Przedmiot]]=B219),J219+1,1)</f>
        <v>3</v>
      </c>
      <c r="K220" t="str">
        <f>IF(uczniowie3[[#This Row],[licznik]]&gt;=J221,CONCATENATE(MID(UPPER(uczniowie3[[#This Row],[Imię kursanta]]),1,3),MID(UPPER(uczniowie3[[#This Row],[Przedmiot]]),1,3),uczniowie3[[#This Row],[licznik]]),"BRAK")</f>
        <v>BRAK</v>
      </c>
    </row>
    <row r="221" spans="1:11" x14ac:dyDescent="0.25">
      <c r="A221" t="s">
        <v>10</v>
      </c>
      <c r="B221" t="s">
        <v>7</v>
      </c>
      <c r="C221" s="1">
        <v>45966</v>
      </c>
      <c r="D221" s="2">
        <v>0.52083333333333337</v>
      </c>
      <c r="E221" s="2">
        <v>0.58333333333333337</v>
      </c>
      <c r="F221">
        <v>60</v>
      </c>
      <c r="G221">
        <f>uczniowie3[[#This Row],[Godzina zakończenia]]-uczniowie3[[#This Row],[Godzina rozpoczęcia]]</f>
        <v>6.25E-2</v>
      </c>
      <c r="H221" s="3">
        <f>uczniowie3[[#This Row],[czas]]*24</f>
        <v>1.5</v>
      </c>
      <c r="I221">
        <f>uczniowie3[[#This Row],[Stawka za godzinę]]*uczniowie3[[#This Row],[cas trwania w h]]</f>
        <v>90</v>
      </c>
      <c r="J221">
        <f>IF(AND(uczniowie3[[#This Row],[Imię kursanta]]=A220,uczniowie3[[#This Row],[Przedmiot]]=B220),J220+1,1)</f>
        <v>4</v>
      </c>
      <c r="K221" t="str">
        <f>IF(uczniowie3[[#This Row],[licznik]]&gt;=J222,CONCATENATE(MID(UPPER(uczniowie3[[#This Row],[Imię kursanta]]),1,3),MID(UPPER(uczniowie3[[#This Row],[Przedmiot]]),1,3),uczniowie3[[#This Row],[licznik]]),"BRAK")</f>
        <v>BRAK</v>
      </c>
    </row>
    <row r="222" spans="1:11" x14ac:dyDescent="0.25">
      <c r="A222" t="s">
        <v>10</v>
      </c>
      <c r="B222" t="s">
        <v>7</v>
      </c>
      <c r="C222" s="1">
        <v>45972</v>
      </c>
      <c r="D222" s="2">
        <v>0.41666666666666669</v>
      </c>
      <c r="E222" s="2">
        <v>0.46875</v>
      </c>
      <c r="F222">
        <v>60</v>
      </c>
      <c r="G222">
        <f>uczniowie3[[#This Row],[Godzina zakończenia]]-uczniowie3[[#This Row],[Godzina rozpoczęcia]]</f>
        <v>5.2083333333333315E-2</v>
      </c>
      <c r="H222" s="3">
        <f>uczniowie3[[#This Row],[czas]]*24</f>
        <v>1.2499999999999996</v>
      </c>
      <c r="I222">
        <f>uczniowie3[[#This Row],[Stawka za godzinę]]*uczniowie3[[#This Row],[cas trwania w h]]</f>
        <v>74.999999999999972</v>
      </c>
      <c r="J222">
        <f>IF(AND(uczniowie3[[#This Row],[Imię kursanta]]=A221,uczniowie3[[#This Row],[Przedmiot]]=B221),J221+1,1)</f>
        <v>5</v>
      </c>
      <c r="K222" t="str">
        <f>IF(uczniowie3[[#This Row],[licznik]]&gt;=J223,CONCATENATE(MID(UPPER(uczniowie3[[#This Row],[Imię kursanta]]),1,3),MID(UPPER(uczniowie3[[#This Row],[Przedmiot]]),1,3),uczniowie3[[#This Row],[licznik]]),"BRAK")</f>
        <v>BRAK</v>
      </c>
    </row>
    <row r="223" spans="1:11" x14ac:dyDescent="0.25">
      <c r="A223" t="s">
        <v>10</v>
      </c>
      <c r="B223" t="s">
        <v>7</v>
      </c>
      <c r="C223" s="1">
        <v>45979</v>
      </c>
      <c r="D223" s="2">
        <v>0.375</v>
      </c>
      <c r="E223" s="2">
        <v>0.41666666666666669</v>
      </c>
      <c r="F223">
        <v>60</v>
      </c>
      <c r="G223">
        <f>uczniowie3[[#This Row],[Godzina zakończenia]]-uczniowie3[[#This Row],[Godzina rozpoczęcia]]</f>
        <v>4.1666666666666685E-2</v>
      </c>
      <c r="H223" s="3">
        <f>uczniowie3[[#This Row],[czas]]*24</f>
        <v>1.0000000000000004</v>
      </c>
      <c r="I223">
        <f>uczniowie3[[#This Row],[Stawka za godzinę]]*uczniowie3[[#This Row],[cas trwania w h]]</f>
        <v>60.000000000000028</v>
      </c>
      <c r="J223">
        <f>IF(AND(uczniowie3[[#This Row],[Imię kursanta]]=A222,uczniowie3[[#This Row],[Przedmiot]]=B222),J222+1,1)</f>
        <v>6</v>
      </c>
      <c r="K223" t="str">
        <f>IF(uczniowie3[[#This Row],[licznik]]&gt;=J224,CONCATENATE(MID(UPPER(uczniowie3[[#This Row],[Imię kursanta]]),1,3),MID(UPPER(uczniowie3[[#This Row],[Przedmiot]]),1,3),uczniowie3[[#This Row],[licznik]]),"BRAK")</f>
        <v>BRAK</v>
      </c>
    </row>
    <row r="224" spans="1:11" x14ac:dyDescent="0.25">
      <c r="A224" t="s">
        <v>10</v>
      </c>
      <c r="B224" t="s">
        <v>7</v>
      </c>
      <c r="C224" s="1">
        <v>45989</v>
      </c>
      <c r="D224" s="2">
        <v>0.39583333333333331</v>
      </c>
      <c r="E224" s="2">
        <v>0.45833333333333331</v>
      </c>
      <c r="F224">
        <v>60</v>
      </c>
      <c r="G224">
        <f>uczniowie3[[#This Row],[Godzina zakończenia]]-uczniowie3[[#This Row],[Godzina rozpoczęcia]]</f>
        <v>6.25E-2</v>
      </c>
      <c r="H224" s="3">
        <f>uczniowie3[[#This Row],[czas]]*24</f>
        <v>1.5</v>
      </c>
      <c r="I224">
        <f>uczniowie3[[#This Row],[Stawka za godzinę]]*uczniowie3[[#This Row],[cas trwania w h]]</f>
        <v>90</v>
      </c>
      <c r="J224">
        <f>IF(AND(uczniowie3[[#This Row],[Imię kursanta]]=A223,uczniowie3[[#This Row],[Przedmiot]]=B223),J223+1,1)</f>
        <v>7</v>
      </c>
      <c r="K224" t="str">
        <f>IF(uczniowie3[[#This Row],[licznik]]&gt;=J225,CONCATENATE(MID(UPPER(uczniowie3[[#This Row],[Imię kursanta]]),1,3),MID(UPPER(uczniowie3[[#This Row],[Przedmiot]]),1,3),uczniowie3[[#This Row],[licznik]]),"BRAK")</f>
        <v>BRAK</v>
      </c>
    </row>
    <row r="225" spans="1:11" x14ac:dyDescent="0.25">
      <c r="A225" t="s">
        <v>10</v>
      </c>
      <c r="B225" t="s">
        <v>7</v>
      </c>
      <c r="C225" s="1">
        <v>45996</v>
      </c>
      <c r="D225" s="2">
        <v>0.53125</v>
      </c>
      <c r="E225" s="2">
        <v>0.59375</v>
      </c>
      <c r="F225">
        <v>60</v>
      </c>
      <c r="G225">
        <f>uczniowie3[[#This Row],[Godzina zakończenia]]-uczniowie3[[#This Row],[Godzina rozpoczęcia]]</f>
        <v>6.25E-2</v>
      </c>
      <c r="H225" s="3">
        <f>uczniowie3[[#This Row],[czas]]*24</f>
        <v>1.5</v>
      </c>
      <c r="I225">
        <f>uczniowie3[[#This Row],[Stawka za godzinę]]*uczniowie3[[#This Row],[cas trwania w h]]</f>
        <v>90</v>
      </c>
      <c r="J225">
        <f>IF(AND(uczniowie3[[#This Row],[Imię kursanta]]=A224,uczniowie3[[#This Row],[Przedmiot]]=B224),J224+1,1)</f>
        <v>8</v>
      </c>
      <c r="K225" t="str">
        <f>IF(uczniowie3[[#This Row],[licznik]]&gt;=J226,CONCATENATE(MID(UPPER(uczniowie3[[#This Row],[Imię kursanta]]),1,3),MID(UPPER(uczniowie3[[#This Row],[Przedmiot]]),1,3),uczniowie3[[#This Row],[licznik]]),"BRAK")</f>
        <v>BRAK</v>
      </c>
    </row>
    <row r="226" spans="1:11" x14ac:dyDescent="0.25">
      <c r="A226" t="s">
        <v>10</v>
      </c>
      <c r="B226" t="s">
        <v>7</v>
      </c>
      <c r="C226" s="1">
        <v>46002</v>
      </c>
      <c r="D226" s="2">
        <v>0.4375</v>
      </c>
      <c r="E226" s="2">
        <v>0.48958333333333331</v>
      </c>
      <c r="F226">
        <v>60</v>
      </c>
      <c r="G226">
        <f>uczniowie3[[#This Row],[Godzina zakończenia]]-uczniowie3[[#This Row],[Godzina rozpoczęcia]]</f>
        <v>5.2083333333333315E-2</v>
      </c>
      <c r="H226" s="3">
        <f>uczniowie3[[#This Row],[czas]]*24</f>
        <v>1.2499999999999996</v>
      </c>
      <c r="I226">
        <f>uczniowie3[[#This Row],[Stawka za godzinę]]*uczniowie3[[#This Row],[cas trwania w h]]</f>
        <v>74.999999999999972</v>
      </c>
      <c r="J226">
        <f>IF(AND(uczniowie3[[#This Row],[Imię kursanta]]=A225,uczniowie3[[#This Row],[Przedmiot]]=B225),J225+1,1)</f>
        <v>9</v>
      </c>
      <c r="K226" t="str">
        <f>IF(uczniowie3[[#This Row],[licznik]]&gt;=J227,CONCATENATE(MID(UPPER(uczniowie3[[#This Row],[Imię kursanta]]),1,3),MID(UPPER(uczniowie3[[#This Row],[Przedmiot]]),1,3),uczniowie3[[#This Row],[licznik]]),"BRAK")</f>
        <v>BRAK</v>
      </c>
    </row>
    <row r="227" spans="1:11" x14ac:dyDescent="0.25">
      <c r="A227" t="s">
        <v>10</v>
      </c>
      <c r="B227" t="s">
        <v>7</v>
      </c>
      <c r="C227" s="1">
        <v>46048</v>
      </c>
      <c r="D227" s="2">
        <v>0.375</v>
      </c>
      <c r="E227" s="2">
        <v>0.4375</v>
      </c>
      <c r="F227">
        <v>60</v>
      </c>
      <c r="G227">
        <f>uczniowie3[[#This Row],[Godzina zakończenia]]-uczniowie3[[#This Row],[Godzina rozpoczęcia]]</f>
        <v>6.25E-2</v>
      </c>
      <c r="H227" s="3">
        <f>uczniowie3[[#This Row],[czas]]*24</f>
        <v>1.5</v>
      </c>
      <c r="I227">
        <f>uczniowie3[[#This Row],[Stawka za godzinę]]*uczniowie3[[#This Row],[cas trwania w h]]</f>
        <v>90</v>
      </c>
      <c r="J227">
        <f>IF(AND(uczniowie3[[#This Row],[Imię kursanta]]=A226,uczniowie3[[#This Row],[Przedmiot]]=B226),J226+1,1)</f>
        <v>10</v>
      </c>
      <c r="K227" t="str">
        <f>IF(uczniowie3[[#This Row],[licznik]]&gt;=J228,CONCATENATE(MID(UPPER(uczniowie3[[#This Row],[Imię kursanta]]),1,3),MID(UPPER(uczniowie3[[#This Row],[Przedmiot]]),1,3),uczniowie3[[#This Row],[licznik]]),"BRAK")</f>
        <v>BRAK</v>
      </c>
    </row>
    <row r="228" spans="1:11" x14ac:dyDescent="0.25">
      <c r="A228" t="s">
        <v>10</v>
      </c>
      <c r="B228" t="s">
        <v>7</v>
      </c>
      <c r="C228" s="1">
        <v>46059</v>
      </c>
      <c r="D228" s="2">
        <v>0.57291666666666663</v>
      </c>
      <c r="E228" s="2">
        <v>0.61458333333333337</v>
      </c>
      <c r="F228">
        <v>60</v>
      </c>
      <c r="G228">
        <f>uczniowie3[[#This Row],[Godzina zakończenia]]-uczniowie3[[#This Row],[Godzina rozpoczęcia]]</f>
        <v>4.1666666666666741E-2</v>
      </c>
      <c r="H228" s="3">
        <f>uczniowie3[[#This Row],[czas]]*24</f>
        <v>1.0000000000000018</v>
      </c>
      <c r="I228">
        <f>uczniowie3[[#This Row],[Stawka za godzinę]]*uczniowie3[[#This Row],[cas trwania w h]]</f>
        <v>60.000000000000107</v>
      </c>
      <c r="J228">
        <f>IF(AND(uczniowie3[[#This Row],[Imię kursanta]]=A227,uczniowie3[[#This Row],[Przedmiot]]=B227),J227+1,1)</f>
        <v>11</v>
      </c>
      <c r="K228" t="str">
        <f>IF(uczniowie3[[#This Row],[licznik]]&gt;=J229,CONCATENATE(MID(UPPER(uczniowie3[[#This Row],[Imię kursanta]]),1,3),MID(UPPER(uczniowie3[[#This Row],[Przedmiot]]),1,3),uczniowie3[[#This Row],[licznik]]),"BRAK")</f>
        <v>BRAK</v>
      </c>
    </row>
    <row r="229" spans="1:11" x14ac:dyDescent="0.25">
      <c r="A229" t="s">
        <v>10</v>
      </c>
      <c r="B229" t="s">
        <v>7</v>
      </c>
      <c r="C229" s="1">
        <v>46080</v>
      </c>
      <c r="D229" s="2">
        <v>0.53125</v>
      </c>
      <c r="E229" s="2">
        <v>0.58333333333333337</v>
      </c>
      <c r="F229">
        <v>60</v>
      </c>
      <c r="G229">
        <f>uczniowie3[[#This Row],[Godzina zakończenia]]-uczniowie3[[#This Row],[Godzina rozpoczęcia]]</f>
        <v>5.208333333333337E-2</v>
      </c>
      <c r="H229" s="3">
        <f>uczniowie3[[#This Row],[czas]]*24</f>
        <v>1.2500000000000009</v>
      </c>
      <c r="I229">
        <f>uczniowie3[[#This Row],[Stawka za godzinę]]*uczniowie3[[#This Row],[cas trwania w h]]</f>
        <v>75.000000000000057</v>
      </c>
      <c r="J229">
        <f>IF(AND(uczniowie3[[#This Row],[Imię kursanta]]=A228,uczniowie3[[#This Row],[Przedmiot]]=B228),J228+1,1)</f>
        <v>12</v>
      </c>
      <c r="K229" t="str">
        <f>IF(uczniowie3[[#This Row],[licznik]]&gt;=J230,CONCATENATE(MID(UPPER(uczniowie3[[#This Row],[Imię kursanta]]),1,3),MID(UPPER(uczniowie3[[#This Row],[Przedmiot]]),1,3),uczniowie3[[#This Row],[licznik]]),"BRAK")</f>
        <v>ZUZINF12</v>
      </c>
    </row>
    <row r="230" spans="1:11" x14ac:dyDescent="0.25">
      <c r="A230" t="s">
        <v>10</v>
      </c>
      <c r="B230" t="s">
        <v>9</v>
      </c>
      <c r="C230" s="1">
        <v>45932</v>
      </c>
      <c r="D230" s="2">
        <v>0.46875</v>
      </c>
      <c r="E230" s="2">
        <v>0.55208333333333337</v>
      </c>
      <c r="F230">
        <v>50</v>
      </c>
      <c r="G230">
        <f>uczniowie3[[#This Row],[Godzina zakończenia]]-uczniowie3[[#This Row],[Godzina rozpoczęcia]]</f>
        <v>8.333333333333337E-2</v>
      </c>
      <c r="H230" s="3">
        <f>uczniowie3[[#This Row],[czas]]*24</f>
        <v>2.0000000000000009</v>
      </c>
      <c r="I230">
        <f>uczniowie3[[#This Row],[Stawka za godzinę]]*uczniowie3[[#This Row],[cas trwania w h]]</f>
        <v>100.00000000000004</v>
      </c>
      <c r="J230">
        <f>IF(AND(uczniowie3[[#This Row],[Imię kursanta]]=A229,uczniowie3[[#This Row],[Przedmiot]]=B229),J229+1,1)</f>
        <v>1</v>
      </c>
      <c r="K230" t="str">
        <f>IF(uczniowie3[[#This Row],[licznik]]&gt;=J231,CONCATENATE(MID(UPPER(uczniowie3[[#This Row],[Imię kursanta]]),1,3),MID(UPPER(uczniowie3[[#This Row],[Przedmiot]]),1,3),uczniowie3[[#This Row],[licznik]]),"BRAK")</f>
        <v>BRAK</v>
      </c>
    </row>
    <row r="231" spans="1:11" x14ac:dyDescent="0.25">
      <c r="A231" t="s">
        <v>10</v>
      </c>
      <c r="B231" t="s">
        <v>9</v>
      </c>
      <c r="C231" s="1">
        <v>45951</v>
      </c>
      <c r="D231" s="2">
        <v>0.375</v>
      </c>
      <c r="E231" s="2">
        <v>0.45833333333333331</v>
      </c>
      <c r="F231">
        <v>50</v>
      </c>
      <c r="G231">
        <f>uczniowie3[[#This Row],[Godzina zakończenia]]-uczniowie3[[#This Row],[Godzina rozpoczęcia]]</f>
        <v>8.3333333333333315E-2</v>
      </c>
      <c r="H231" s="3">
        <f>uczniowie3[[#This Row],[czas]]*24</f>
        <v>1.9999999999999996</v>
      </c>
      <c r="I231">
        <f>uczniowie3[[#This Row],[Stawka za godzinę]]*uczniowie3[[#This Row],[cas trwania w h]]</f>
        <v>99.999999999999972</v>
      </c>
      <c r="J231">
        <f>IF(AND(uczniowie3[[#This Row],[Imię kursanta]]=A230,uczniowie3[[#This Row],[Przedmiot]]=B230),J230+1,1)</f>
        <v>2</v>
      </c>
      <c r="K231" t="str">
        <f>IF(uczniowie3[[#This Row],[licznik]]&gt;=J232,CONCATENATE(MID(UPPER(uczniowie3[[#This Row],[Imię kursanta]]),1,3),MID(UPPER(uczniowie3[[#This Row],[Przedmiot]]),1,3),uczniowie3[[#This Row],[licznik]]),"BRAK")</f>
        <v>BRAK</v>
      </c>
    </row>
    <row r="232" spans="1:11" x14ac:dyDescent="0.25">
      <c r="A232" t="s">
        <v>10</v>
      </c>
      <c r="B232" t="s">
        <v>9</v>
      </c>
      <c r="C232" s="1">
        <v>45967</v>
      </c>
      <c r="D232" s="2">
        <v>0.70833333333333337</v>
      </c>
      <c r="E232" s="2">
        <v>0.75</v>
      </c>
      <c r="F232">
        <v>50</v>
      </c>
      <c r="G232">
        <f>uczniowie3[[#This Row],[Godzina zakończenia]]-uczniowie3[[#This Row],[Godzina rozpoczęcia]]</f>
        <v>4.166666666666663E-2</v>
      </c>
      <c r="H232" s="3">
        <f>uczniowie3[[#This Row],[czas]]*24</f>
        <v>0.99999999999999911</v>
      </c>
      <c r="I232">
        <f>uczniowie3[[#This Row],[Stawka za godzinę]]*uczniowie3[[#This Row],[cas trwania w h]]</f>
        <v>49.999999999999957</v>
      </c>
      <c r="J232">
        <f>IF(AND(uczniowie3[[#This Row],[Imię kursanta]]=A231,uczniowie3[[#This Row],[Przedmiot]]=B231),J231+1,1)</f>
        <v>3</v>
      </c>
      <c r="K232" t="str">
        <f>IF(uczniowie3[[#This Row],[licznik]]&gt;=J233,CONCATENATE(MID(UPPER(uczniowie3[[#This Row],[Imię kursanta]]),1,3),MID(UPPER(uczniowie3[[#This Row],[Przedmiot]]),1,3),uczniowie3[[#This Row],[licznik]]),"BRAK")</f>
        <v>BRAK</v>
      </c>
    </row>
    <row r="233" spans="1:11" x14ac:dyDescent="0.25">
      <c r="A233" t="s">
        <v>10</v>
      </c>
      <c r="B233" t="s">
        <v>9</v>
      </c>
      <c r="C233" s="1">
        <v>46027</v>
      </c>
      <c r="D233" s="2">
        <v>0.64583333333333337</v>
      </c>
      <c r="E233" s="2">
        <v>0.69791666666666663</v>
      </c>
      <c r="F233">
        <v>50</v>
      </c>
      <c r="G233">
        <f>uczniowie3[[#This Row],[Godzina zakończenia]]-uczniowie3[[#This Row],[Godzina rozpoczęcia]]</f>
        <v>5.2083333333333259E-2</v>
      </c>
      <c r="H233" s="3">
        <f>uczniowie3[[#This Row],[czas]]*24</f>
        <v>1.2499999999999982</v>
      </c>
      <c r="I233">
        <f>uczniowie3[[#This Row],[Stawka za godzinę]]*uczniowie3[[#This Row],[cas trwania w h]]</f>
        <v>62.499999999999915</v>
      </c>
      <c r="J233">
        <f>IF(AND(uczniowie3[[#This Row],[Imię kursanta]]=A232,uczniowie3[[#This Row],[Przedmiot]]=B232),J232+1,1)</f>
        <v>4</v>
      </c>
      <c r="K233" t="str">
        <f>IF(uczniowie3[[#This Row],[licznik]]&gt;=J234,CONCATENATE(MID(UPPER(uczniowie3[[#This Row],[Imię kursanta]]),1,3),MID(UPPER(uczniowie3[[#This Row],[Przedmiot]]),1,3),uczniowie3[[#This Row],[licznik]]),"BRAK")</f>
        <v>BRAK</v>
      </c>
    </row>
    <row r="234" spans="1:11" x14ac:dyDescent="0.25">
      <c r="A234" t="s">
        <v>10</v>
      </c>
      <c r="B234" t="s">
        <v>9</v>
      </c>
      <c r="C234" s="1">
        <v>46044</v>
      </c>
      <c r="D234" s="2">
        <v>0.48958333333333331</v>
      </c>
      <c r="E234" s="2">
        <v>0.57291666666666663</v>
      </c>
      <c r="F234">
        <v>50</v>
      </c>
      <c r="G234">
        <f>uczniowie3[[#This Row],[Godzina zakończenia]]-uczniowie3[[#This Row],[Godzina rozpoczęcia]]</f>
        <v>8.3333333333333315E-2</v>
      </c>
      <c r="H234" s="3">
        <f>uczniowie3[[#This Row],[czas]]*24</f>
        <v>1.9999999999999996</v>
      </c>
      <c r="I234">
        <f>uczniowie3[[#This Row],[Stawka za godzinę]]*uczniowie3[[#This Row],[cas trwania w h]]</f>
        <v>99.999999999999972</v>
      </c>
      <c r="J234">
        <f>IF(AND(uczniowie3[[#This Row],[Imię kursanta]]=A233,uczniowie3[[#This Row],[Przedmiot]]=B233),J233+1,1)</f>
        <v>5</v>
      </c>
      <c r="K234" t="str">
        <f>IF(uczniowie3[[#This Row],[licznik]]&gt;=J235,CONCATENATE(MID(UPPER(uczniowie3[[#This Row],[Imię kursanta]]),1,3),MID(UPPER(uczniowie3[[#This Row],[Przedmiot]]),1,3),uczniowie3[[#This Row],[licznik]]),"BRAK")</f>
        <v>BRAK</v>
      </c>
    </row>
    <row r="235" spans="1:11" x14ac:dyDescent="0.25">
      <c r="A235" t="s">
        <v>10</v>
      </c>
      <c r="B235" t="s">
        <v>9</v>
      </c>
      <c r="C235" s="1">
        <v>46065</v>
      </c>
      <c r="D235" s="2">
        <v>0.45833333333333331</v>
      </c>
      <c r="E235" s="2">
        <v>0.51041666666666663</v>
      </c>
      <c r="F235">
        <v>50</v>
      </c>
      <c r="G235">
        <f>uczniowie3[[#This Row],[Godzina zakończenia]]-uczniowie3[[#This Row],[Godzina rozpoczęcia]]</f>
        <v>5.2083333333333315E-2</v>
      </c>
      <c r="H235" s="3">
        <f>uczniowie3[[#This Row],[czas]]*24</f>
        <v>1.2499999999999996</v>
      </c>
      <c r="I235">
        <f>uczniowie3[[#This Row],[Stawka za godzinę]]*uczniowie3[[#This Row],[cas trwania w h]]</f>
        <v>62.499999999999979</v>
      </c>
      <c r="J235">
        <f>IF(AND(uczniowie3[[#This Row],[Imię kursanta]]=A234,uczniowie3[[#This Row],[Przedmiot]]=B234),J234+1,1)</f>
        <v>6</v>
      </c>
      <c r="K235" t="str">
        <f>IF(uczniowie3[[#This Row],[licznik]]&gt;=J236,CONCATENATE(MID(UPPER(uczniowie3[[#This Row],[Imię kursanta]]),1,3),MID(UPPER(uczniowie3[[#This Row],[Przedmiot]]),1,3),uczniowie3[[#This Row],[licznik]]),"BRAK")</f>
        <v>BRAK</v>
      </c>
    </row>
    <row r="236" spans="1:11" x14ac:dyDescent="0.25">
      <c r="A236" t="s">
        <v>10</v>
      </c>
      <c r="B236" t="s">
        <v>9</v>
      </c>
      <c r="C236" s="1">
        <v>46070</v>
      </c>
      <c r="D236" s="2">
        <v>0.63541666666666663</v>
      </c>
      <c r="E236" s="2">
        <v>0.69791666666666663</v>
      </c>
      <c r="F236">
        <v>50</v>
      </c>
      <c r="G236">
        <f>uczniowie3[[#This Row],[Godzina zakończenia]]-uczniowie3[[#This Row],[Godzina rozpoczęcia]]</f>
        <v>6.25E-2</v>
      </c>
      <c r="H236" s="3">
        <f>uczniowie3[[#This Row],[czas]]*24</f>
        <v>1.5</v>
      </c>
      <c r="I236">
        <f>uczniowie3[[#This Row],[Stawka za godzinę]]*uczniowie3[[#This Row],[cas trwania w h]]</f>
        <v>75</v>
      </c>
      <c r="J236">
        <f>IF(AND(uczniowie3[[#This Row],[Imię kursanta]]=A235,uczniowie3[[#This Row],[Przedmiot]]=B235),J235+1,1)</f>
        <v>7</v>
      </c>
      <c r="K236" t="str">
        <f>IF(uczniowie3[[#This Row],[licznik]]&gt;=J237,CONCATENATE(MID(UPPER(uczniowie3[[#This Row],[Imię kursanta]]),1,3),MID(UPPER(uczniowie3[[#This Row],[Przedmiot]]),1,3),uczniowie3[[#This Row],[licznik]]),"BRAK")</f>
        <v>ZUZMAT7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 1</vt:lpstr>
      <vt:lpstr>zad 2</vt:lpstr>
      <vt:lpstr>zad 3</vt:lpstr>
      <vt:lpstr>kursanci</vt:lpstr>
      <vt:lpstr>zad 5</vt:lpstr>
      <vt:lpstr>zad 4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Jasińska</dc:creator>
  <cp:lastModifiedBy>Julia Jasińska</cp:lastModifiedBy>
  <dcterms:created xsi:type="dcterms:W3CDTF">2025-04-25T14:08:53Z</dcterms:created>
  <dcterms:modified xsi:type="dcterms:W3CDTF">2025-04-25T17:59:28Z</dcterms:modified>
</cp:coreProperties>
</file>