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ar\OneDrive\Pulpit\KK52\"/>
    </mc:Choice>
  </mc:AlternateContent>
  <xr:revisionPtr revIDLastSave="0" documentId="8_{A9613B60-DE9B-4946-BCD0-539BE9B3196A}" xr6:coauthVersionLast="47" xr6:coauthVersionMax="47" xr10:uidLastSave="{00000000-0000-0000-0000-000000000000}"/>
  <bookViews>
    <workbookView xWindow="-108" yWindow="-108" windowWidth="23256" windowHeight="12576" activeTab="1" xr2:uid="{0EB9DF67-4CFB-4D65-9A99-E7C8A2193C60}"/>
  </bookViews>
  <sheets>
    <sheet name="Arkusz1 (2)" sheetId="8" r:id="rId1"/>
    <sheet name="Arkusz9" sheetId="10" r:id="rId2"/>
    <sheet name="Arkusz8" sheetId="9" r:id="rId3"/>
    <sheet name="2" sheetId="3" r:id="rId4"/>
    <sheet name="Arkusz3" sheetId="4" r:id="rId5"/>
    <sheet name="Arkusz5" sheetId="6" r:id="rId6"/>
    <sheet name="Arkusz1" sheetId="1" r:id="rId7"/>
    <sheet name="Arkusz4" sheetId="5" r:id="rId8"/>
  </sheets>
  <definedNames>
    <definedName name="ExternalData_1" localSheetId="6" hidden="1">Arkusz1!$A$1:$F$236</definedName>
    <definedName name="ExternalData_1" localSheetId="0" hidden="1">'Arkusz1 (2)'!$A$1:$F$236</definedName>
  </definedNames>
  <calcPr calcId="191029"/>
  <pivotCaches>
    <pivotCache cacheId="6" r:id="rId9"/>
    <pivotCache cacheId="10" r:id="rId10"/>
    <pivotCache cacheId="1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6" i="10" l="1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L4" i="10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3" i="10"/>
  <c r="L2" i="10"/>
  <c r="K43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2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4" i="10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" i="9"/>
  <c r="J236" i="9"/>
  <c r="I236" i="9"/>
  <c r="G236" i="9"/>
  <c r="J235" i="9"/>
  <c r="I235" i="9"/>
  <c r="G235" i="9"/>
  <c r="J234" i="9"/>
  <c r="I234" i="9"/>
  <c r="G234" i="9"/>
  <c r="J233" i="9"/>
  <c r="I233" i="9"/>
  <c r="G233" i="9"/>
  <c r="J232" i="9"/>
  <c r="I232" i="9"/>
  <c r="G232" i="9"/>
  <c r="J231" i="9"/>
  <c r="I231" i="9"/>
  <c r="G231" i="9"/>
  <c r="J230" i="9"/>
  <c r="I230" i="9"/>
  <c r="G230" i="9"/>
  <c r="J229" i="9"/>
  <c r="I229" i="9"/>
  <c r="G229" i="9"/>
  <c r="J228" i="9"/>
  <c r="I228" i="9"/>
  <c r="G228" i="9"/>
  <c r="J227" i="9"/>
  <c r="I227" i="9"/>
  <c r="G227" i="9"/>
  <c r="J226" i="9"/>
  <c r="I226" i="9"/>
  <c r="G226" i="9"/>
  <c r="J225" i="9"/>
  <c r="I225" i="9"/>
  <c r="G225" i="9"/>
  <c r="J224" i="9"/>
  <c r="I224" i="9"/>
  <c r="G224" i="9"/>
  <c r="J223" i="9"/>
  <c r="I223" i="9"/>
  <c r="G223" i="9"/>
  <c r="J222" i="9"/>
  <c r="I222" i="9"/>
  <c r="G222" i="9"/>
  <c r="J221" i="9"/>
  <c r="I221" i="9"/>
  <c r="G221" i="9"/>
  <c r="J220" i="9"/>
  <c r="I220" i="9"/>
  <c r="G220" i="9"/>
  <c r="J219" i="9"/>
  <c r="I219" i="9"/>
  <c r="G219" i="9"/>
  <c r="J218" i="9"/>
  <c r="I218" i="9"/>
  <c r="G218" i="9"/>
  <c r="J217" i="9"/>
  <c r="I217" i="9"/>
  <c r="G217" i="9"/>
  <c r="J216" i="9"/>
  <c r="I216" i="9"/>
  <c r="G216" i="9"/>
  <c r="J215" i="9"/>
  <c r="I215" i="9"/>
  <c r="G215" i="9"/>
  <c r="J214" i="9"/>
  <c r="I214" i="9"/>
  <c r="G214" i="9"/>
  <c r="J213" i="9"/>
  <c r="I213" i="9"/>
  <c r="G213" i="9"/>
  <c r="J212" i="9"/>
  <c r="I212" i="9"/>
  <c r="G212" i="9"/>
  <c r="J211" i="9"/>
  <c r="I211" i="9"/>
  <c r="G211" i="9"/>
  <c r="J210" i="9"/>
  <c r="I210" i="9"/>
  <c r="G210" i="9"/>
  <c r="J209" i="9"/>
  <c r="I209" i="9"/>
  <c r="G209" i="9"/>
  <c r="J208" i="9"/>
  <c r="I208" i="9"/>
  <c r="G208" i="9"/>
  <c r="J207" i="9"/>
  <c r="I207" i="9"/>
  <c r="G207" i="9"/>
  <c r="J206" i="9"/>
  <c r="I206" i="9"/>
  <c r="G206" i="9"/>
  <c r="J205" i="9"/>
  <c r="I205" i="9"/>
  <c r="G205" i="9"/>
  <c r="J204" i="9"/>
  <c r="I204" i="9"/>
  <c r="G204" i="9"/>
  <c r="J203" i="9"/>
  <c r="I203" i="9"/>
  <c r="G203" i="9"/>
  <c r="J202" i="9"/>
  <c r="I202" i="9"/>
  <c r="G202" i="9"/>
  <c r="J201" i="9"/>
  <c r="I201" i="9"/>
  <c r="G201" i="9"/>
  <c r="J200" i="9"/>
  <c r="I200" i="9"/>
  <c r="G200" i="9"/>
  <c r="J199" i="9"/>
  <c r="I199" i="9"/>
  <c r="G199" i="9"/>
  <c r="J198" i="9"/>
  <c r="I198" i="9"/>
  <c r="G198" i="9"/>
  <c r="J197" i="9"/>
  <c r="I197" i="9"/>
  <c r="G197" i="9"/>
  <c r="J196" i="9"/>
  <c r="I196" i="9"/>
  <c r="G196" i="9"/>
  <c r="J195" i="9"/>
  <c r="I195" i="9"/>
  <c r="G195" i="9"/>
  <c r="J194" i="9"/>
  <c r="I194" i="9"/>
  <c r="G194" i="9"/>
  <c r="J193" i="9"/>
  <c r="I193" i="9"/>
  <c r="G193" i="9"/>
  <c r="J192" i="9"/>
  <c r="I192" i="9"/>
  <c r="G192" i="9"/>
  <c r="J191" i="9"/>
  <c r="I191" i="9"/>
  <c r="G191" i="9"/>
  <c r="J190" i="9"/>
  <c r="I190" i="9"/>
  <c r="G190" i="9"/>
  <c r="J189" i="9"/>
  <c r="I189" i="9"/>
  <c r="G189" i="9"/>
  <c r="J188" i="9"/>
  <c r="I188" i="9"/>
  <c r="G188" i="9"/>
  <c r="J187" i="9"/>
  <c r="I187" i="9"/>
  <c r="G187" i="9"/>
  <c r="J186" i="9"/>
  <c r="I186" i="9"/>
  <c r="G186" i="9"/>
  <c r="J185" i="9"/>
  <c r="I185" i="9"/>
  <c r="G185" i="9"/>
  <c r="J184" i="9"/>
  <c r="I184" i="9"/>
  <c r="G184" i="9"/>
  <c r="J183" i="9"/>
  <c r="I183" i="9"/>
  <c r="G183" i="9"/>
  <c r="J182" i="9"/>
  <c r="I182" i="9"/>
  <c r="G182" i="9"/>
  <c r="J181" i="9"/>
  <c r="I181" i="9"/>
  <c r="G181" i="9"/>
  <c r="J180" i="9"/>
  <c r="I180" i="9"/>
  <c r="G180" i="9"/>
  <c r="J179" i="9"/>
  <c r="I179" i="9"/>
  <c r="G179" i="9"/>
  <c r="J178" i="9"/>
  <c r="I178" i="9"/>
  <c r="G178" i="9"/>
  <c r="J177" i="9"/>
  <c r="I177" i="9"/>
  <c r="G177" i="9"/>
  <c r="J176" i="9"/>
  <c r="I176" i="9"/>
  <c r="G176" i="9"/>
  <c r="J175" i="9"/>
  <c r="I175" i="9"/>
  <c r="G175" i="9"/>
  <c r="J174" i="9"/>
  <c r="I174" i="9"/>
  <c r="G174" i="9"/>
  <c r="J173" i="9"/>
  <c r="I173" i="9"/>
  <c r="G173" i="9"/>
  <c r="J172" i="9"/>
  <c r="I172" i="9"/>
  <c r="G172" i="9"/>
  <c r="J171" i="9"/>
  <c r="I171" i="9"/>
  <c r="G171" i="9"/>
  <c r="J170" i="9"/>
  <c r="I170" i="9"/>
  <c r="G170" i="9"/>
  <c r="J169" i="9"/>
  <c r="I169" i="9"/>
  <c r="G169" i="9"/>
  <c r="J168" i="9"/>
  <c r="I168" i="9"/>
  <c r="G168" i="9"/>
  <c r="J167" i="9"/>
  <c r="I167" i="9"/>
  <c r="G167" i="9"/>
  <c r="J166" i="9"/>
  <c r="I166" i="9"/>
  <c r="G166" i="9"/>
  <c r="J165" i="9"/>
  <c r="I165" i="9"/>
  <c r="G165" i="9"/>
  <c r="J164" i="9"/>
  <c r="I164" i="9"/>
  <c r="G164" i="9"/>
  <c r="J163" i="9"/>
  <c r="I163" i="9"/>
  <c r="G163" i="9"/>
  <c r="J162" i="9"/>
  <c r="I162" i="9"/>
  <c r="G162" i="9"/>
  <c r="J161" i="9"/>
  <c r="I161" i="9"/>
  <c r="G161" i="9"/>
  <c r="J160" i="9"/>
  <c r="I160" i="9"/>
  <c r="G160" i="9"/>
  <c r="J159" i="9"/>
  <c r="I159" i="9"/>
  <c r="G159" i="9"/>
  <c r="J158" i="9"/>
  <c r="I158" i="9"/>
  <c r="G158" i="9"/>
  <c r="J157" i="9"/>
  <c r="I157" i="9"/>
  <c r="G157" i="9"/>
  <c r="J156" i="9"/>
  <c r="I156" i="9"/>
  <c r="G156" i="9"/>
  <c r="J155" i="9"/>
  <c r="I155" i="9"/>
  <c r="G155" i="9"/>
  <c r="J154" i="9"/>
  <c r="I154" i="9"/>
  <c r="G154" i="9"/>
  <c r="J153" i="9"/>
  <c r="I153" i="9"/>
  <c r="G153" i="9"/>
  <c r="J152" i="9"/>
  <c r="I152" i="9"/>
  <c r="G152" i="9"/>
  <c r="J151" i="9"/>
  <c r="I151" i="9"/>
  <c r="G151" i="9"/>
  <c r="J150" i="9"/>
  <c r="I150" i="9"/>
  <c r="G150" i="9"/>
  <c r="J149" i="9"/>
  <c r="I149" i="9"/>
  <c r="G149" i="9"/>
  <c r="J148" i="9"/>
  <c r="I148" i="9"/>
  <c r="G148" i="9"/>
  <c r="J147" i="9"/>
  <c r="I147" i="9"/>
  <c r="G147" i="9"/>
  <c r="J146" i="9"/>
  <c r="I146" i="9"/>
  <c r="G146" i="9"/>
  <c r="J145" i="9"/>
  <c r="I145" i="9"/>
  <c r="G145" i="9"/>
  <c r="J144" i="9"/>
  <c r="I144" i="9"/>
  <c r="G144" i="9"/>
  <c r="J143" i="9"/>
  <c r="I143" i="9"/>
  <c r="G143" i="9"/>
  <c r="J142" i="9"/>
  <c r="I142" i="9"/>
  <c r="G142" i="9"/>
  <c r="J141" i="9"/>
  <c r="I141" i="9"/>
  <c r="G141" i="9"/>
  <c r="J140" i="9"/>
  <c r="I140" i="9"/>
  <c r="G140" i="9"/>
  <c r="J139" i="9"/>
  <c r="I139" i="9"/>
  <c r="G139" i="9"/>
  <c r="J138" i="9"/>
  <c r="I138" i="9"/>
  <c r="G138" i="9"/>
  <c r="J137" i="9"/>
  <c r="I137" i="9"/>
  <c r="G137" i="9"/>
  <c r="J136" i="9"/>
  <c r="I136" i="9"/>
  <c r="G136" i="9"/>
  <c r="J135" i="9"/>
  <c r="I135" i="9"/>
  <c r="G135" i="9"/>
  <c r="J134" i="9"/>
  <c r="I134" i="9"/>
  <c r="G134" i="9"/>
  <c r="J133" i="9"/>
  <c r="I133" i="9"/>
  <c r="G133" i="9"/>
  <c r="J132" i="9"/>
  <c r="I132" i="9"/>
  <c r="G132" i="9"/>
  <c r="J131" i="9"/>
  <c r="I131" i="9"/>
  <c r="G131" i="9"/>
  <c r="J130" i="9"/>
  <c r="I130" i="9"/>
  <c r="G130" i="9"/>
  <c r="J129" i="9"/>
  <c r="I129" i="9"/>
  <c r="G129" i="9"/>
  <c r="J128" i="9"/>
  <c r="I128" i="9"/>
  <c r="G128" i="9"/>
  <c r="J127" i="9"/>
  <c r="I127" i="9"/>
  <c r="G127" i="9"/>
  <c r="J126" i="9"/>
  <c r="I126" i="9"/>
  <c r="G126" i="9"/>
  <c r="J125" i="9"/>
  <c r="I125" i="9"/>
  <c r="G125" i="9"/>
  <c r="J124" i="9"/>
  <c r="I124" i="9"/>
  <c r="G124" i="9"/>
  <c r="J123" i="9"/>
  <c r="I123" i="9"/>
  <c r="G123" i="9"/>
  <c r="J122" i="9"/>
  <c r="I122" i="9"/>
  <c r="G122" i="9"/>
  <c r="J121" i="9"/>
  <c r="I121" i="9"/>
  <c r="G121" i="9"/>
  <c r="J120" i="9"/>
  <c r="I120" i="9"/>
  <c r="G120" i="9"/>
  <c r="J119" i="9"/>
  <c r="I119" i="9"/>
  <c r="G119" i="9"/>
  <c r="J118" i="9"/>
  <c r="I118" i="9"/>
  <c r="G118" i="9"/>
  <c r="J117" i="9"/>
  <c r="I117" i="9"/>
  <c r="G117" i="9"/>
  <c r="J116" i="9"/>
  <c r="I116" i="9"/>
  <c r="G116" i="9"/>
  <c r="J115" i="9"/>
  <c r="I115" i="9"/>
  <c r="G115" i="9"/>
  <c r="J114" i="9"/>
  <c r="I114" i="9"/>
  <c r="G114" i="9"/>
  <c r="J113" i="9"/>
  <c r="I113" i="9"/>
  <c r="G113" i="9"/>
  <c r="J112" i="9"/>
  <c r="I112" i="9"/>
  <c r="G112" i="9"/>
  <c r="J111" i="9"/>
  <c r="I111" i="9"/>
  <c r="G111" i="9"/>
  <c r="J110" i="9"/>
  <c r="I110" i="9"/>
  <c r="G110" i="9"/>
  <c r="J109" i="9"/>
  <c r="I109" i="9"/>
  <c r="G109" i="9"/>
  <c r="J108" i="9"/>
  <c r="I108" i="9"/>
  <c r="G108" i="9"/>
  <c r="J107" i="9"/>
  <c r="I107" i="9"/>
  <c r="G107" i="9"/>
  <c r="J106" i="9"/>
  <c r="I106" i="9"/>
  <c r="G106" i="9"/>
  <c r="J105" i="9"/>
  <c r="I105" i="9"/>
  <c r="G105" i="9"/>
  <c r="J104" i="9"/>
  <c r="I104" i="9"/>
  <c r="G104" i="9"/>
  <c r="J103" i="9"/>
  <c r="I103" i="9"/>
  <c r="G103" i="9"/>
  <c r="J102" i="9"/>
  <c r="I102" i="9"/>
  <c r="G102" i="9"/>
  <c r="J101" i="9"/>
  <c r="I101" i="9"/>
  <c r="G101" i="9"/>
  <c r="J100" i="9"/>
  <c r="I100" i="9"/>
  <c r="G100" i="9"/>
  <c r="J99" i="9"/>
  <c r="I99" i="9"/>
  <c r="G99" i="9"/>
  <c r="J98" i="9"/>
  <c r="I98" i="9"/>
  <c r="G98" i="9"/>
  <c r="J97" i="9"/>
  <c r="I97" i="9"/>
  <c r="G97" i="9"/>
  <c r="J96" i="9"/>
  <c r="I96" i="9"/>
  <c r="G96" i="9"/>
  <c r="J95" i="9"/>
  <c r="I95" i="9"/>
  <c r="G95" i="9"/>
  <c r="J94" i="9"/>
  <c r="I94" i="9"/>
  <c r="G94" i="9"/>
  <c r="J93" i="9"/>
  <c r="I93" i="9"/>
  <c r="G93" i="9"/>
  <c r="J92" i="9"/>
  <c r="I92" i="9"/>
  <c r="G92" i="9"/>
  <c r="J91" i="9"/>
  <c r="I91" i="9"/>
  <c r="G91" i="9"/>
  <c r="J90" i="9"/>
  <c r="I90" i="9"/>
  <c r="G90" i="9"/>
  <c r="J89" i="9"/>
  <c r="I89" i="9"/>
  <c r="G89" i="9"/>
  <c r="J88" i="9"/>
  <c r="I88" i="9"/>
  <c r="G88" i="9"/>
  <c r="J87" i="9"/>
  <c r="I87" i="9"/>
  <c r="G87" i="9"/>
  <c r="J86" i="9"/>
  <c r="I86" i="9"/>
  <c r="G86" i="9"/>
  <c r="J85" i="9"/>
  <c r="I85" i="9"/>
  <c r="G85" i="9"/>
  <c r="J84" i="9"/>
  <c r="I84" i="9"/>
  <c r="G84" i="9"/>
  <c r="J83" i="9"/>
  <c r="I83" i="9"/>
  <c r="G83" i="9"/>
  <c r="J82" i="9"/>
  <c r="I82" i="9"/>
  <c r="G82" i="9"/>
  <c r="J81" i="9"/>
  <c r="I81" i="9"/>
  <c r="G81" i="9"/>
  <c r="J80" i="9"/>
  <c r="I80" i="9"/>
  <c r="G80" i="9"/>
  <c r="J79" i="9"/>
  <c r="I79" i="9"/>
  <c r="G79" i="9"/>
  <c r="J78" i="9"/>
  <c r="I78" i="9"/>
  <c r="G78" i="9"/>
  <c r="J77" i="9"/>
  <c r="I77" i="9"/>
  <c r="G77" i="9"/>
  <c r="J76" i="9"/>
  <c r="I76" i="9"/>
  <c r="G76" i="9"/>
  <c r="J75" i="9"/>
  <c r="I75" i="9"/>
  <c r="G75" i="9"/>
  <c r="J74" i="9"/>
  <c r="I74" i="9"/>
  <c r="G74" i="9"/>
  <c r="J73" i="9"/>
  <c r="I73" i="9"/>
  <c r="G73" i="9"/>
  <c r="J72" i="9"/>
  <c r="I72" i="9"/>
  <c r="G72" i="9"/>
  <c r="J71" i="9"/>
  <c r="I71" i="9"/>
  <c r="G71" i="9"/>
  <c r="J70" i="9"/>
  <c r="I70" i="9"/>
  <c r="G70" i="9"/>
  <c r="J69" i="9"/>
  <c r="I69" i="9"/>
  <c r="G69" i="9"/>
  <c r="J68" i="9"/>
  <c r="I68" i="9"/>
  <c r="G68" i="9"/>
  <c r="J67" i="9"/>
  <c r="I67" i="9"/>
  <c r="G67" i="9"/>
  <c r="J66" i="9"/>
  <c r="I66" i="9"/>
  <c r="G66" i="9"/>
  <c r="J65" i="9"/>
  <c r="I65" i="9"/>
  <c r="G65" i="9"/>
  <c r="J64" i="9"/>
  <c r="I64" i="9"/>
  <c r="G64" i="9"/>
  <c r="J63" i="9"/>
  <c r="I63" i="9"/>
  <c r="G63" i="9"/>
  <c r="J62" i="9"/>
  <c r="I62" i="9"/>
  <c r="G62" i="9"/>
  <c r="J61" i="9"/>
  <c r="I61" i="9"/>
  <c r="G61" i="9"/>
  <c r="J60" i="9"/>
  <c r="I60" i="9"/>
  <c r="G60" i="9"/>
  <c r="J59" i="9"/>
  <c r="I59" i="9"/>
  <c r="G59" i="9"/>
  <c r="J58" i="9"/>
  <c r="I58" i="9"/>
  <c r="G58" i="9"/>
  <c r="J57" i="9"/>
  <c r="I57" i="9"/>
  <c r="G57" i="9"/>
  <c r="J56" i="9"/>
  <c r="I56" i="9"/>
  <c r="G56" i="9"/>
  <c r="J55" i="9"/>
  <c r="I55" i="9"/>
  <c r="G55" i="9"/>
  <c r="J54" i="9"/>
  <c r="I54" i="9"/>
  <c r="G54" i="9"/>
  <c r="J53" i="9"/>
  <c r="I53" i="9"/>
  <c r="G53" i="9"/>
  <c r="J52" i="9"/>
  <c r="I52" i="9"/>
  <c r="G52" i="9"/>
  <c r="J51" i="9"/>
  <c r="I51" i="9"/>
  <c r="G51" i="9"/>
  <c r="J50" i="9"/>
  <c r="I50" i="9"/>
  <c r="G50" i="9"/>
  <c r="J49" i="9"/>
  <c r="I49" i="9"/>
  <c r="G49" i="9"/>
  <c r="J48" i="9"/>
  <c r="I48" i="9"/>
  <c r="G48" i="9"/>
  <c r="J47" i="9"/>
  <c r="I47" i="9"/>
  <c r="G47" i="9"/>
  <c r="J46" i="9"/>
  <c r="I46" i="9"/>
  <c r="G46" i="9"/>
  <c r="J45" i="9"/>
  <c r="I45" i="9"/>
  <c r="G45" i="9"/>
  <c r="J44" i="9"/>
  <c r="I44" i="9"/>
  <c r="G44" i="9"/>
  <c r="J43" i="9"/>
  <c r="I43" i="9"/>
  <c r="G43" i="9"/>
  <c r="J42" i="9"/>
  <c r="I42" i="9"/>
  <c r="G42" i="9"/>
  <c r="J41" i="9"/>
  <c r="I41" i="9"/>
  <c r="G41" i="9"/>
  <c r="J40" i="9"/>
  <c r="I40" i="9"/>
  <c r="G40" i="9"/>
  <c r="J39" i="9"/>
  <c r="I39" i="9"/>
  <c r="G39" i="9"/>
  <c r="J38" i="9"/>
  <c r="I38" i="9"/>
  <c r="G38" i="9"/>
  <c r="J37" i="9"/>
  <c r="I37" i="9"/>
  <c r="G37" i="9"/>
  <c r="J36" i="9"/>
  <c r="I36" i="9"/>
  <c r="G36" i="9"/>
  <c r="J35" i="9"/>
  <c r="I35" i="9"/>
  <c r="G35" i="9"/>
  <c r="J34" i="9"/>
  <c r="I34" i="9"/>
  <c r="G34" i="9"/>
  <c r="J33" i="9"/>
  <c r="I33" i="9"/>
  <c r="G33" i="9"/>
  <c r="J32" i="9"/>
  <c r="I32" i="9"/>
  <c r="G32" i="9"/>
  <c r="J31" i="9"/>
  <c r="I31" i="9"/>
  <c r="G31" i="9"/>
  <c r="J30" i="9"/>
  <c r="I30" i="9"/>
  <c r="G30" i="9"/>
  <c r="J29" i="9"/>
  <c r="I29" i="9"/>
  <c r="G29" i="9"/>
  <c r="J28" i="9"/>
  <c r="I28" i="9"/>
  <c r="G28" i="9"/>
  <c r="J27" i="9"/>
  <c r="I27" i="9"/>
  <c r="G27" i="9"/>
  <c r="J26" i="9"/>
  <c r="I26" i="9"/>
  <c r="G26" i="9"/>
  <c r="J25" i="9"/>
  <c r="I25" i="9"/>
  <c r="G25" i="9"/>
  <c r="J24" i="9"/>
  <c r="I24" i="9"/>
  <c r="G24" i="9"/>
  <c r="J23" i="9"/>
  <c r="I23" i="9"/>
  <c r="G23" i="9"/>
  <c r="J22" i="9"/>
  <c r="I22" i="9"/>
  <c r="G22" i="9"/>
  <c r="J21" i="9"/>
  <c r="I21" i="9"/>
  <c r="G21" i="9"/>
  <c r="J20" i="9"/>
  <c r="I20" i="9"/>
  <c r="G20" i="9"/>
  <c r="J19" i="9"/>
  <c r="I19" i="9"/>
  <c r="G19" i="9"/>
  <c r="J18" i="9"/>
  <c r="I18" i="9"/>
  <c r="G18" i="9"/>
  <c r="J17" i="9"/>
  <c r="I17" i="9"/>
  <c r="G17" i="9"/>
  <c r="J16" i="9"/>
  <c r="I16" i="9"/>
  <c r="G16" i="9"/>
  <c r="J15" i="9"/>
  <c r="I15" i="9"/>
  <c r="G15" i="9"/>
  <c r="J14" i="9"/>
  <c r="I14" i="9"/>
  <c r="G14" i="9"/>
  <c r="J13" i="9"/>
  <c r="I13" i="9"/>
  <c r="G13" i="9"/>
  <c r="J12" i="9"/>
  <c r="I12" i="9"/>
  <c r="G12" i="9"/>
  <c r="J11" i="9"/>
  <c r="I11" i="9"/>
  <c r="G11" i="9"/>
  <c r="J10" i="9"/>
  <c r="I10" i="9"/>
  <c r="G10" i="9"/>
  <c r="J9" i="9"/>
  <c r="I9" i="9"/>
  <c r="G9" i="9"/>
  <c r="J8" i="9"/>
  <c r="I8" i="9"/>
  <c r="G8" i="9"/>
  <c r="J7" i="9"/>
  <c r="I7" i="9"/>
  <c r="G7" i="9"/>
  <c r="J6" i="9"/>
  <c r="I6" i="9"/>
  <c r="G6" i="9"/>
  <c r="J5" i="9"/>
  <c r="I5" i="9"/>
  <c r="G5" i="9"/>
  <c r="J4" i="9"/>
  <c r="I4" i="9"/>
  <c r="G4" i="9"/>
  <c r="J3" i="9"/>
  <c r="I3" i="9"/>
  <c r="G3" i="9"/>
  <c r="J2" i="9"/>
  <c r="I2" i="9"/>
  <c r="G2" i="9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I236" i="8"/>
  <c r="G236" i="8"/>
  <c r="I216" i="8"/>
  <c r="G216" i="8"/>
  <c r="I206" i="8"/>
  <c r="G206" i="8"/>
  <c r="I192" i="8"/>
  <c r="G192" i="8"/>
  <c r="I170" i="8"/>
  <c r="G170" i="8"/>
  <c r="I164" i="8"/>
  <c r="G164" i="8"/>
  <c r="I132" i="8"/>
  <c r="G132" i="8"/>
  <c r="I121" i="8"/>
  <c r="G121" i="8"/>
  <c r="I110" i="8"/>
  <c r="G110" i="8"/>
  <c r="I99" i="8"/>
  <c r="G99" i="8"/>
  <c r="I78" i="8"/>
  <c r="G78" i="8"/>
  <c r="I60" i="8"/>
  <c r="G60" i="8"/>
  <c r="I53" i="8"/>
  <c r="G53" i="8"/>
  <c r="I48" i="8"/>
  <c r="G48" i="8"/>
  <c r="I45" i="8"/>
  <c r="G45" i="8"/>
  <c r="I35" i="8"/>
  <c r="G35" i="8"/>
  <c r="I34" i="8"/>
  <c r="G34" i="8"/>
  <c r="I21" i="8"/>
  <c r="G21" i="8"/>
  <c r="I4" i="8"/>
  <c r="G4" i="8"/>
  <c r="I235" i="8"/>
  <c r="G235" i="8"/>
  <c r="I229" i="8"/>
  <c r="G229" i="8"/>
  <c r="I198" i="8"/>
  <c r="G198" i="8"/>
  <c r="I191" i="8"/>
  <c r="G191" i="8"/>
  <c r="I188" i="8"/>
  <c r="G188" i="8"/>
  <c r="I184" i="8"/>
  <c r="G184" i="8"/>
  <c r="I172" i="8"/>
  <c r="G172" i="8"/>
  <c r="I159" i="8"/>
  <c r="G159" i="8"/>
  <c r="I144" i="8"/>
  <c r="G144" i="8"/>
  <c r="I114" i="8"/>
  <c r="G114" i="8"/>
  <c r="I107" i="8"/>
  <c r="G107" i="8"/>
  <c r="I97" i="8"/>
  <c r="G97" i="8"/>
  <c r="I87" i="8"/>
  <c r="G87" i="8"/>
  <c r="I76" i="8"/>
  <c r="G76" i="8"/>
  <c r="I38" i="8"/>
  <c r="G38" i="8"/>
  <c r="I37" i="8"/>
  <c r="G37" i="8"/>
  <c r="I33" i="8"/>
  <c r="G33" i="8"/>
  <c r="I26" i="8"/>
  <c r="G26" i="8"/>
  <c r="I228" i="8"/>
  <c r="G228" i="8"/>
  <c r="I215" i="8"/>
  <c r="G215" i="8"/>
  <c r="I212" i="8"/>
  <c r="G212" i="8"/>
  <c r="I205" i="8"/>
  <c r="G205" i="8"/>
  <c r="I176" i="8"/>
  <c r="G176" i="8"/>
  <c r="I135" i="8"/>
  <c r="G135" i="8"/>
  <c r="I124" i="8"/>
  <c r="G124" i="8"/>
  <c r="I120" i="8"/>
  <c r="G120" i="8"/>
  <c r="I102" i="8"/>
  <c r="G102" i="8"/>
  <c r="I92" i="8"/>
  <c r="G92" i="8"/>
  <c r="I91" i="8"/>
  <c r="G91" i="8"/>
  <c r="I86" i="8"/>
  <c r="G86" i="8"/>
  <c r="I52" i="8"/>
  <c r="G52" i="8"/>
  <c r="I44" i="8"/>
  <c r="G44" i="8"/>
  <c r="I29" i="8"/>
  <c r="G29" i="8"/>
  <c r="I9" i="8"/>
  <c r="G9" i="8"/>
  <c r="I220" i="8"/>
  <c r="G220" i="8"/>
  <c r="I219" i="8"/>
  <c r="G219" i="8"/>
  <c r="I214" i="8"/>
  <c r="G214" i="8"/>
  <c r="I211" i="8"/>
  <c r="G211" i="8"/>
  <c r="I210" i="8"/>
  <c r="G210" i="8"/>
  <c r="I203" i="8"/>
  <c r="G203" i="8"/>
  <c r="I197" i="8"/>
  <c r="G197" i="8"/>
  <c r="I193" i="8"/>
  <c r="G193" i="8"/>
  <c r="I190" i="8"/>
  <c r="G190" i="8"/>
  <c r="I183" i="8"/>
  <c r="G183" i="8"/>
  <c r="I175" i="8"/>
  <c r="G175" i="8"/>
  <c r="I169" i="8"/>
  <c r="G169" i="8"/>
  <c r="I163" i="8"/>
  <c r="G163" i="8"/>
  <c r="I162" i="8"/>
  <c r="G162" i="8"/>
  <c r="I155" i="8"/>
  <c r="G155" i="8"/>
  <c r="I151" i="8"/>
  <c r="G151" i="8"/>
  <c r="I140" i="8"/>
  <c r="G140" i="8"/>
  <c r="I134" i="8"/>
  <c r="G134" i="8"/>
  <c r="I85" i="8"/>
  <c r="G85" i="8"/>
  <c r="I84" i="8"/>
  <c r="G84" i="8"/>
  <c r="I72" i="8"/>
  <c r="G72" i="8"/>
  <c r="I47" i="8"/>
  <c r="G47" i="8"/>
  <c r="I46" i="8"/>
  <c r="G46" i="8"/>
  <c r="I32" i="8"/>
  <c r="G32" i="8"/>
  <c r="I25" i="8"/>
  <c r="G25" i="8"/>
  <c r="I20" i="8"/>
  <c r="G20" i="8"/>
  <c r="I16" i="8"/>
  <c r="G16" i="8"/>
  <c r="I6" i="8"/>
  <c r="G6" i="8"/>
  <c r="I3" i="8"/>
  <c r="G3" i="8"/>
  <c r="I69" i="8"/>
  <c r="G69" i="8"/>
  <c r="I112" i="8"/>
  <c r="G112" i="8"/>
  <c r="I225" i="8"/>
  <c r="G225" i="8"/>
  <c r="I101" i="8"/>
  <c r="G101" i="8"/>
  <c r="I234" i="8"/>
  <c r="G234" i="8"/>
  <c r="I232" i="8"/>
  <c r="G232" i="8"/>
  <c r="I209" i="8"/>
  <c r="G209" i="8"/>
  <c r="I202" i="8"/>
  <c r="G202" i="8"/>
  <c r="I174" i="8"/>
  <c r="G174" i="8"/>
  <c r="I173" i="8"/>
  <c r="G173" i="8"/>
  <c r="I157" i="8"/>
  <c r="G157" i="8"/>
  <c r="I154" i="8"/>
  <c r="G154" i="8"/>
  <c r="I119" i="8"/>
  <c r="G119" i="8"/>
  <c r="I106" i="8"/>
  <c r="G106" i="8"/>
  <c r="I105" i="8"/>
  <c r="G105" i="8"/>
  <c r="I96" i="8"/>
  <c r="G96" i="8"/>
  <c r="I90" i="8"/>
  <c r="G90" i="8"/>
  <c r="I82" i="8"/>
  <c r="G82" i="8"/>
  <c r="I77" i="8"/>
  <c r="G77" i="8"/>
  <c r="I68" i="8"/>
  <c r="G68" i="8"/>
  <c r="I67" i="8"/>
  <c r="G67" i="8"/>
  <c r="I65" i="8"/>
  <c r="G65" i="8"/>
  <c r="I43" i="8"/>
  <c r="G43" i="8"/>
  <c r="I40" i="8"/>
  <c r="G40" i="8"/>
  <c r="I24" i="8"/>
  <c r="G24" i="8"/>
  <c r="I23" i="8"/>
  <c r="G23" i="8"/>
  <c r="I231" i="8"/>
  <c r="G231" i="8"/>
  <c r="I196" i="8"/>
  <c r="G196" i="8"/>
  <c r="I195" i="8"/>
  <c r="G195" i="8"/>
  <c r="I187" i="8"/>
  <c r="G187" i="8"/>
  <c r="I186" i="8"/>
  <c r="G186" i="8"/>
  <c r="I182" i="8"/>
  <c r="G182" i="8"/>
  <c r="I181" i="8"/>
  <c r="G181" i="8"/>
  <c r="I171" i="8"/>
  <c r="G171" i="8"/>
  <c r="I153" i="8"/>
  <c r="G153" i="8"/>
  <c r="I147" i="8"/>
  <c r="G147" i="8"/>
  <c r="I131" i="8"/>
  <c r="G131" i="8"/>
  <c r="I130" i="8"/>
  <c r="G130" i="8"/>
  <c r="I126" i="8"/>
  <c r="G126" i="8"/>
  <c r="I125" i="8"/>
  <c r="G125" i="8"/>
  <c r="I113" i="8"/>
  <c r="G113" i="8"/>
  <c r="I109" i="8"/>
  <c r="G109" i="8"/>
  <c r="I89" i="8"/>
  <c r="G89" i="8"/>
  <c r="I64" i="8"/>
  <c r="G64" i="8"/>
  <c r="I55" i="8"/>
  <c r="G55" i="8"/>
  <c r="I42" i="8"/>
  <c r="G42" i="8"/>
  <c r="I28" i="8"/>
  <c r="G28" i="8"/>
  <c r="I15" i="8"/>
  <c r="G15" i="8"/>
  <c r="I12" i="8"/>
  <c r="G12" i="8"/>
  <c r="I8" i="8"/>
  <c r="G8" i="8"/>
  <c r="I230" i="8"/>
  <c r="G230" i="8"/>
  <c r="I226" i="8"/>
  <c r="G226" i="8"/>
  <c r="I208" i="8"/>
  <c r="G208" i="8"/>
  <c r="I204" i="8"/>
  <c r="G204" i="8"/>
  <c r="I194" i="8"/>
  <c r="G194" i="8"/>
  <c r="I180" i="8"/>
  <c r="G180" i="8"/>
  <c r="I179" i="8"/>
  <c r="G179" i="8"/>
  <c r="I158" i="8"/>
  <c r="G158" i="8"/>
  <c r="I156" i="8"/>
  <c r="G156" i="8"/>
  <c r="I143" i="8"/>
  <c r="G143" i="8"/>
  <c r="I139" i="8"/>
  <c r="G139" i="8"/>
  <c r="I118" i="8"/>
  <c r="G118" i="8"/>
  <c r="I108" i="8"/>
  <c r="G108" i="8"/>
  <c r="I71" i="8"/>
  <c r="G71" i="8"/>
  <c r="I63" i="8"/>
  <c r="G63" i="8"/>
  <c r="I59" i="8"/>
  <c r="G59" i="8"/>
  <c r="I31" i="8"/>
  <c r="G31" i="8"/>
  <c r="I19" i="8"/>
  <c r="G19" i="8"/>
  <c r="I224" i="8"/>
  <c r="G224" i="8"/>
  <c r="I213" i="8"/>
  <c r="G213" i="8"/>
  <c r="I201" i="8"/>
  <c r="G201" i="8"/>
  <c r="I189" i="8"/>
  <c r="G189" i="8"/>
  <c r="I178" i="8"/>
  <c r="G178" i="8"/>
  <c r="I168" i="8"/>
  <c r="G168" i="8"/>
  <c r="I167" i="8"/>
  <c r="G167" i="8"/>
  <c r="I146" i="8"/>
  <c r="G146" i="8"/>
  <c r="I123" i="8"/>
  <c r="G123" i="8"/>
  <c r="I117" i="8"/>
  <c r="G117" i="8"/>
  <c r="I111" i="8"/>
  <c r="G111" i="8"/>
  <c r="I98" i="8"/>
  <c r="G98" i="8"/>
  <c r="I88" i="8"/>
  <c r="G88" i="8"/>
  <c r="I83" i="8"/>
  <c r="G83" i="8"/>
  <c r="I75" i="8"/>
  <c r="G75" i="8"/>
  <c r="I70" i="8"/>
  <c r="G70" i="8"/>
  <c r="I57" i="8"/>
  <c r="G57" i="8"/>
  <c r="I56" i="8"/>
  <c r="G56" i="8"/>
  <c r="I30" i="8"/>
  <c r="G30" i="8"/>
  <c r="I18" i="8"/>
  <c r="G18" i="8"/>
  <c r="I17" i="8"/>
  <c r="G17" i="8"/>
  <c r="I11" i="8"/>
  <c r="G11" i="8"/>
  <c r="I10" i="8"/>
  <c r="G10" i="8"/>
  <c r="I5" i="8"/>
  <c r="G5" i="8"/>
  <c r="I223" i="8"/>
  <c r="G223" i="8"/>
  <c r="I207" i="8"/>
  <c r="G207" i="8"/>
  <c r="I177" i="8"/>
  <c r="G177" i="8"/>
  <c r="I161" i="8"/>
  <c r="G161" i="8"/>
  <c r="I150" i="8"/>
  <c r="G150" i="8"/>
  <c r="I145" i="8"/>
  <c r="G145" i="8"/>
  <c r="I138" i="8"/>
  <c r="G138" i="8"/>
  <c r="I104" i="8"/>
  <c r="G104" i="8"/>
  <c r="I103" i="8"/>
  <c r="G103" i="8"/>
  <c r="I81" i="8"/>
  <c r="G81" i="8"/>
  <c r="I80" i="8"/>
  <c r="G80" i="8"/>
  <c r="I51" i="8"/>
  <c r="G51" i="8"/>
  <c r="I27" i="8"/>
  <c r="G27" i="8"/>
  <c r="I22" i="8"/>
  <c r="G22" i="8"/>
  <c r="I227" i="8"/>
  <c r="G227" i="8"/>
  <c r="I222" i="8"/>
  <c r="G222" i="8"/>
  <c r="I221" i="8"/>
  <c r="G221" i="8"/>
  <c r="I218" i="8"/>
  <c r="G218" i="8"/>
  <c r="I185" i="8"/>
  <c r="G185" i="8"/>
  <c r="I149" i="8"/>
  <c r="G149" i="8"/>
  <c r="I142" i="8"/>
  <c r="G142" i="8"/>
  <c r="I129" i="8"/>
  <c r="G129" i="8"/>
  <c r="I122" i="8"/>
  <c r="G122" i="8"/>
  <c r="I100" i="8"/>
  <c r="G100" i="8"/>
  <c r="I95" i="8"/>
  <c r="G95" i="8"/>
  <c r="I74" i="8"/>
  <c r="G74" i="8"/>
  <c r="I73" i="8"/>
  <c r="G73" i="8"/>
  <c r="I62" i="8"/>
  <c r="G62" i="8"/>
  <c r="I50" i="8"/>
  <c r="G50" i="8"/>
  <c r="I41" i="8"/>
  <c r="G41" i="8"/>
  <c r="I39" i="8"/>
  <c r="G39" i="8"/>
  <c r="I14" i="8"/>
  <c r="G14" i="8"/>
  <c r="I13" i="8"/>
  <c r="G13" i="8"/>
  <c r="I2" i="8"/>
  <c r="G2" i="8"/>
  <c r="I217" i="8"/>
  <c r="G217" i="8"/>
  <c r="I200" i="8"/>
  <c r="G200" i="8"/>
  <c r="I160" i="8"/>
  <c r="G160" i="8"/>
  <c r="I152" i="8"/>
  <c r="G152" i="8"/>
  <c r="I137" i="8"/>
  <c r="G137" i="8"/>
  <c r="I136" i="8"/>
  <c r="G136" i="8"/>
  <c r="I133" i="8"/>
  <c r="G133" i="8"/>
  <c r="I128" i="8"/>
  <c r="G128" i="8"/>
  <c r="I127" i="8"/>
  <c r="G127" i="8"/>
  <c r="I116" i="8"/>
  <c r="G116" i="8"/>
  <c r="I79" i="8"/>
  <c r="G79" i="8"/>
  <c r="I233" i="8"/>
  <c r="G233" i="8"/>
  <c r="I199" i="8"/>
  <c r="G199" i="8"/>
  <c r="I166" i="8"/>
  <c r="G166" i="8"/>
  <c r="I165" i="8"/>
  <c r="G165" i="8"/>
  <c r="I148" i="8"/>
  <c r="G148" i="8"/>
  <c r="I141" i="8"/>
  <c r="G141" i="8"/>
  <c r="I115" i="8"/>
  <c r="G115" i="8"/>
  <c r="I94" i="8"/>
  <c r="G94" i="8"/>
  <c r="I93" i="8"/>
  <c r="G93" i="8"/>
  <c r="I66" i="8"/>
  <c r="G66" i="8"/>
  <c r="I61" i="8"/>
  <c r="G61" i="8"/>
  <c r="I58" i="8"/>
  <c r="G58" i="8"/>
  <c r="I54" i="8"/>
  <c r="G54" i="8"/>
  <c r="I49" i="8"/>
  <c r="G49" i="8"/>
  <c r="I36" i="8"/>
  <c r="G36" i="8"/>
  <c r="I7" i="8"/>
  <c r="G7" i="8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M16" i="1"/>
  <c r="M23" i="1"/>
  <c r="M24" i="1"/>
  <c r="M63" i="1"/>
  <c r="M87" i="1"/>
  <c r="M88" i="1"/>
  <c r="M135" i="1"/>
  <c r="M136" i="1"/>
  <c r="M143" i="1"/>
  <c r="M144" i="1"/>
  <c r="M152" i="1"/>
  <c r="M175" i="1"/>
  <c r="M176" i="1"/>
  <c r="M183" i="1"/>
  <c r="M207" i="1"/>
  <c r="M216" i="1"/>
  <c r="M224" i="1"/>
  <c r="M231" i="1"/>
  <c r="L219" i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01" i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185" i="1"/>
  <c r="L186" i="1" s="1"/>
  <c r="L187" i="1" s="1"/>
  <c r="L188" i="1" s="1"/>
  <c r="L189" i="1" s="1"/>
  <c r="L190" i="1" s="1"/>
  <c r="L191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31" i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30" i="1"/>
  <c r="L106" i="1"/>
  <c r="L107" i="1" s="1"/>
  <c r="L108" i="1" s="1"/>
  <c r="L109" i="1" s="1"/>
  <c r="L110" i="1" s="1"/>
  <c r="L111" i="1" s="1"/>
  <c r="L112" i="1" s="1"/>
  <c r="L88" i="1"/>
  <c r="L89" i="1" s="1"/>
  <c r="L90" i="1" s="1"/>
  <c r="L91" i="1" s="1"/>
  <c r="L92" i="1" s="1"/>
  <c r="L93" i="1" s="1"/>
  <c r="L94" i="1" s="1"/>
  <c r="L95" i="1" s="1"/>
  <c r="L96" i="1" s="1"/>
  <c r="L64" i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50" i="1"/>
  <c r="L51" i="1" s="1"/>
  <c r="L52" i="1" s="1"/>
  <c r="L53" i="1" s="1"/>
  <c r="L54" i="1" s="1"/>
  <c r="L55" i="1" s="1"/>
  <c r="L56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21" i="1"/>
  <c r="L22" i="1" s="1"/>
  <c r="L23" i="1" s="1"/>
  <c r="L24" i="1" s="1"/>
  <c r="L25" i="1" s="1"/>
  <c r="L26" i="1" s="1"/>
  <c r="L27" i="1" s="1"/>
  <c r="L28" i="1" s="1"/>
  <c r="L2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K200" i="1"/>
  <c r="M200" i="1" s="1"/>
  <c r="K29" i="1"/>
  <c r="K218" i="1"/>
  <c r="K155" i="1"/>
  <c r="K63" i="1"/>
  <c r="K156" i="1"/>
  <c r="K105" i="1"/>
  <c r="K2" i="1"/>
  <c r="K184" i="1"/>
  <c r="M184" i="1" s="1"/>
  <c r="K64" i="1"/>
  <c r="K106" i="1"/>
  <c r="K65" i="1"/>
  <c r="K30" i="1"/>
  <c r="K31" i="1"/>
  <c r="K107" i="1"/>
  <c r="K157" i="1"/>
  <c r="K158" i="1"/>
  <c r="K219" i="1"/>
  <c r="K66" i="1"/>
  <c r="K87" i="1"/>
  <c r="K67" i="1"/>
  <c r="K159" i="1"/>
  <c r="K49" i="1"/>
  <c r="K129" i="1"/>
  <c r="K130" i="1"/>
  <c r="K185" i="1"/>
  <c r="K108" i="1"/>
  <c r="K50" i="1"/>
  <c r="K201" i="1"/>
  <c r="K160" i="1"/>
  <c r="K88" i="1"/>
  <c r="K68" i="1"/>
  <c r="K220" i="1"/>
  <c r="K221" i="1"/>
  <c r="K202" i="1"/>
  <c r="K3" i="1"/>
  <c r="K203" i="1"/>
  <c r="K32" i="1"/>
  <c r="K131" i="1"/>
  <c r="K186" i="1"/>
  <c r="K33" i="1"/>
  <c r="K109" i="1"/>
  <c r="K132" i="1"/>
  <c r="K222" i="1"/>
  <c r="K161" i="1"/>
  <c r="K223" i="1"/>
  <c r="K162" i="1"/>
  <c r="K34" i="1"/>
  <c r="K4" i="1"/>
  <c r="K51" i="1"/>
  <c r="K187" i="1"/>
  <c r="K224" i="1"/>
  <c r="K5" i="1"/>
  <c r="K110" i="1"/>
  <c r="K69" i="1"/>
  <c r="K70" i="1"/>
  <c r="K225" i="1"/>
  <c r="K6" i="1"/>
  <c r="K89" i="1"/>
  <c r="K90" i="1"/>
  <c r="K111" i="1"/>
  <c r="K7" i="1"/>
  <c r="K35" i="1"/>
  <c r="K133" i="1"/>
  <c r="K8" i="1"/>
  <c r="M8" i="1" s="1"/>
  <c r="K134" i="1"/>
  <c r="K154" i="1"/>
  <c r="K135" i="1"/>
  <c r="K71" i="1"/>
  <c r="K163" i="1"/>
  <c r="K91" i="1"/>
  <c r="K36" i="1"/>
  <c r="K204" i="1"/>
  <c r="K37" i="1"/>
  <c r="K72" i="1"/>
  <c r="K226" i="1"/>
  <c r="K136" i="1"/>
  <c r="K52" i="1"/>
  <c r="K53" i="1"/>
  <c r="K137" i="1"/>
  <c r="K18" i="1"/>
  <c r="K73" i="1"/>
  <c r="K164" i="1"/>
  <c r="K165" i="1"/>
  <c r="K205" i="1"/>
  <c r="K188" i="1"/>
  <c r="K112" i="1"/>
  <c r="K189" i="1"/>
  <c r="K74" i="1"/>
  <c r="K190" i="1"/>
  <c r="K138" i="1"/>
  <c r="K9" i="1"/>
  <c r="K139" i="1"/>
  <c r="K206" i="1"/>
  <c r="K10" i="1"/>
  <c r="K38" i="1"/>
  <c r="K227" i="1"/>
  <c r="K75" i="1"/>
  <c r="K39" i="1"/>
  <c r="K191" i="1"/>
  <c r="K151" i="1"/>
  <c r="K54" i="1"/>
  <c r="K207" i="1"/>
  <c r="K140" i="1"/>
  <c r="K55" i="1"/>
  <c r="M55" i="1" s="1"/>
  <c r="K141" i="1"/>
  <c r="K113" i="1"/>
  <c r="K228" i="1"/>
  <c r="K92" i="1"/>
  <c r="K153" i="1"/>
  <c r="K76" i="1"/>
  <c r="K114" i="1"/>
  <c r="K208" i="1"/>
  <c r="M208" i="1" s="1"/>
  <c r="K19" i="1"/>
  <c r="K11" i="1"/>
  <c r="K142" i="1"/>
  <c r="K93" i="1"/>
  <c r="K77" i="1"/>
  <c r="K229" i="1"/>
  <c r="K192" i="1"/>
  <c r="K40" i="1"/>
  <c r="K193" i="1"/>
  <c r="K78" i="1"/>
  <c r="K115" i="1"/>
  <c r="K116" i="1"/>
  <c r="K20" i="1"/>
  <c r="K41" i="1"/>
  <c r="K117" i="1"/>
  <c r="K118" i="1"/>
  <c r="K230" i="1"/>
  <c r="K21" i="1"/>
  <c r="K22" i="1"/>
  <c r="K194" i="1"/>
  <c r="K166" i="1"/>
  <c r="K94" i="1"/>
  <c r="K56" i="1"/>
  <c r="K167" i="1"/>
  <c r="M167" i="1" s="1"/>
  <c r="K23" i="1"/>
  <c r="K24" i="1"/>
  <c r="K42" i="1"/>
  <c r="K12" i="1"/>
  <c r="K95" i="1"/>
  <c r="K209" i="1"/>
  <c r="K57" i="1"/>
  <c r="K119" i="1"/>
  <c r="K79" i="1"/>
  <c r="K58" i="1"/>
  <c r="K13" i="1"/>
  <c r="K43" i="1"/>
  <c r="K168" i="1"/>
  <c r="K25" i="1"/>
  <c r="K120" i="1"/>
  <c r="K169" i="1"/>
  <c r="K143" i="1"/>
  <c r="K144" i="1"/>
  <c r="K96" i="1"/>
  <c r="K210" i="1"/>
  <c r="K97" i="1"/>
  <c r="K231" i="1"/>
  <c r="K170" i="1"/>
  <c r="K26" i="1"/>
  <c r="K59" i="1"/>
  <c r="K171" i="1"/>
  <c r="K14" i="1"/>
  <c r="K15" i="1"/>
  <c r="K80" i="1"/>
  <c r="K172" i="1"/>
  <c r="K81" i="1"/>
  <c r="K232" i="1"/>
  <c r="M232" i="1" s="1"/>
  <c r="K121" i="1"/>
  <c r="K211" i="1"/>
  <c r="K145" i="1"/>
  <c r="K173" i="1"/>
  <c r="K146" i="1"/>
  <c r="K195" i="1"/>
  <c r="K98" i="1"/>
  <c r="K60" i="1"/>
  <c r="K99" i="1"/>
  <c r="K82" i="1"/>
  <c r="K122" i="1"/>
  <c r="K123" i="1"/>
  <c r="K212" i="1"/>
  <c r="K174" i="1"/>
  <c r="K124" i="1"/>
  <c r="K125" i="1"/>
  <c r="K44" i="1"/>
  <c r="K213" i="1"/>
  <c r="K175" i="1"/>
  <c r="K214" i="1"/>
  <c r="K83" i="1"/>
  <c r="K233" i="1"/>
  <c r="K176" i="1"/>
  <c r="K100" i="1"/>
  <c r="K126" i="1"/>
  <c r="K177" i="1"/>
  <c r="K127" i="1"/>
  <c r="K215" i="1"/>
  <c r="K27" i="1"/>
  <c r="K16" i="1"/>
  <c r="K84" i="1"/>
  <c r="K178" i="1"/>
  <c r="K147" i="1"/>
  <c r="K196" i="1"/>
  <c r="K101" i="1"/>
  <c r="K234" i="1"/>
  <c r="K179" i="1"/>
  <c r="K102" i="1"/>
  <c r="K61" i="1"/>
  <c r="K148" i="1"/>
  <c r="K180" i="1"/>
  <c r="K197" i="1"/>
  <c r="K181" i="1"/>
  <c r="K85" i="1"/>
  <c r="K198" i="1"/>
  <c r="K235" i="1"/>
  <c r="K45" i="1"/>
  <c r="K28" i="1"/>
  <c r="K182" i="1"/>
  <c r="K183" i="1"/>
  <c r="K152" i="1"/>
  <c r="K86" i="1"/>
  <c r="K46" i="1"/>
  <c r="K47" i="1"/>
  <c r="K62" i="1"/>
  <c r="K103" i="1"/>
  <c r="K48" i="1"/>
  <c r="K199" i="1"/>
  <c r="K216" i="1"/>
  <c r="K128" i="1"/>
  <c r="K104" i="1"/>
  <c r="K149" i="1"/>
  <c r="K236" i="1"/>
  <c r="K17" i="1"/>
  <c r="K150" i="1"/>
  <c r="K217" i="1"/>
  <c r="J29" i="1"/>
  <c r="M29" i="1" s="1"/>
  <c r="J218" i="1"/>
  <c r="M218" i="1" s="1"/>
  <c r="J155" i="1"/>
  <c r="M155" i="1" s="1"/>
  <c r="J63" i="1"/>
  <c r="J156" i="1"/>
  <c r="M156" i="1" s="1"/>
  <c r="J105" i="1"/>
  <c r="M105" i="1" s="1"/>
  <c r="J2" i="1"/>
  <c r="M2" i="1" s="1"/>
  <c r="J184" i="1"/>
  <c r="J64" i="1"/>
  <c r="J106" i="1"/>
  <c r="M106" i="1" s="1"/>
  <c r="J65" i="1"/>
  <c r="M65" i="1" s="1"/>
  <c r="J30" i="1"/>
  <c r="M30" i="1" s="1"/>
  <c r="J31" i="1"/>
  <c r="M31" i="1" s="1"/>
  <c r="J107" i="1"/>
  <c r="M107" i="1" s="1"/>
  <c r="J157" i="1"/>
  <c r="M157" i="1" s="1"/>
  <c r="J158" i="1"/>
  <c r="M158" i="1" s="1"/>
  <c r="J219" i="1"/>
  <c r="M219" i="1" s="1"/>
  <c r="J66" i="1"/>
  <c r="M66" i="1" s="1"/>
  <c r="J87" i="1"/>
  <c r="J67" i="1"/>
  <c r="M67" i="1" s="1"/>
  <c r="J159" i="1"/>
  <c r="M159" i="1" s="1"/>
  <c r="J49" i="1"/>
  <c r="M49" i="1" s="1"/>
  <c r="J129" i="1"/>
  <c r="M129" i="1" s="1"/>
  <c r="J200" i="1"/>
  <c r="J130" i="1"/>
  <c r="M130" i="1" s="1"/>
  <c r="J185" i="1"/>
  <c r="M185" i="1" s="1"/>
  <c r="J108" i="1"/>
  <c r="J50" i="1"/>
  <c r="M50" i="1" s="1"/>
  <c r="J201" i="1"/>
  <c r="M201" i="1" s="1"/>
  <c r="J160" i="1"/>
  <c r="M160" i="1" s="1"/>
  <c r="J88" i="1"/>
  <c r="J68" i="1"/>
  <c r="M68" i="1" s="1"/>
  <c r="J220" i="1"/>
  <c r="M220" i="1" s="1"/>
  <c r="J221" i="1"/>
  <c r="M221" i="1" s="1"/>
  <c r="J202" i="1"/>
  <c r="M202" i="1" s="1"/>
  <c r="J3" i="1"/>
  <c r="M3" i="1" s="1"/>
  <c r="J203" i="1"/>
  <c r="M203" i="1" s="1"/>
  <c r="J32" i="1"/>
  <c r="M32" i="1" s="1"/>
  <c r="J131" i="1"/>
  <c r="M131" i="1" s="1"/>
  <c r="J186" i="1"/>
  <c r="M186" i="1" s="1"/>
  <c r="J33" i="1"/>
  <c r="M33" i="1" s="1"/>
  <c r="J109" i="1"/>
  <c r="M109" i="1" s="1"/>
  <c r="J132" i="1"/>
  <c r="M132" i="1" s="1"/>
  <c r="J222" i="1"/>
  <c r="M222" i="1" s="1"/>
  <c r="J161" i="1"/>
  <c r="M161" i="1" s="1"/>
  <c r="J223" i="1"/>
  <c r="M223" i="1" s="1"/>
  <c r="J162" i="1"/>
  <c r="M162" i="1" s="1"/>
  <c r="J34" i="1"/>
  <c r="M34" i="1" s="1"/>
  <c r="J4" i="1"/>
  <c r="M4" i="1" s="1"/>
  <c r="J51" i="1"/>
  <c r="M51" i="1" s="1"/>
  <c r="J187" i="1"/>
  <c r="M187" i="1" s="1"/>
  <c r="J224" i="1"/>
  <c r="J5" i="1"/>
  <c r="M5" i="1" s="1"/>
  <c r="J110" i="1"/>
  <c r="M110" i="1" s="1"/>
  <c r="J69" i="1"/>
  <c r="M69" i="1" s="1"/>
  <c r="J70" i="1"/>
  <c r="M70" i="1" s="1"/>
  <c r="J225" i="1"/>
  <c r="M225" i="1" s="1"/>
  <c r="J6" i="1"/>
  <c r="M6" i="1" s="1"/>
  <c r="J89" i="1"/>
  <c r="M89" i="1" s="1"/>
  <c r="J90" i="1"/>
  <c r="M90" i="1" s="1"/>
  <c r="J111" i="1"/>
  <c r="M111" i="1" s="1"/>
  <c r="J7" i="1"/>
  <c r="M7" i="1" s="1"/>
  <c r="J35" i="1"/>
  <c r="M35" i="1" s="1"/>
  <c r="J133" i="1"/>
  <c r="M133" i="1" s="1"/>
  <c r="J8" i="1"/>
  <c r="J134" i="1"/>
  <c r="M134" i="1" s="1"/>
  <c r="J154" i="1"/>
  <c r="M154" i="1" s="1"/>
  <c r="J135" i="1"/>
  <c r="J71" i="1"/>
  <c r="M71" i="1" s="1"/>
  <c r="J163" i="1"/>
  <c r="M163" i="1" s="1"/>
  <c r="J91" i="1"/>
  <c r="M91" i="1" s="1"/>
  <c r="J36" i="1"/>
  <c r="M36" i="1" s="1"/>
  <c r="J204" i="1"/>
  <c r="M204" i="1" s="1"/>
  <c r="J37" i="1"/>
  <c r="M37" i="1" s="1"/>
  <c r="J72" i="1"/>
  <c r="J226" i="1"/>
  <c r="M226" i="1" s="1"/>
  <c r="J136" i="1"/>
  <c r="J52" i="1"/>
  <c r="M52" i="1" s="1"/>
  <c r="J53" i="1"/>
  <c r="M53" i="1" s="1"/>
  <c r="J137" i="1"/>
  <c r="M137" i="1" s="1"/>
  <c r="J18" i="1"/>
  <c r="M18" i="1" s="1"/>
  <c r="J73" i="1"/>
  <c r="M73" i="1" s="1"/>
  <c r="J164" i="1"/>
  <c r="M164" i="1" s="1"/>
  <c r="J165" i="1"/>
  <c r="M165" i="1" s="1"/>
  <c r="J205" i="1"/>
  <c r="M205" i="1" s="1"/>
  <c r="J188" i="1"/>
  <c r="M188" i="1" s="1"/>
  <c r="J112" i="1"/>
  <c r="J189" i="1"/>
  <c r="M189" i="1" s="1"/>
  <c r="J74" i="1"/>
  <c r="M74" i="1" s="1"/>
  <c r="J190" i="1"/>
  <c r="M190" i="1" s="1"/>
  <c r="J138" i="1"/>
  <c r="M138" i="1" s="1"/>
  <c r="J9" i="1"/>
  <c r="M9" i="1" s="1"/>
  <c r="J139" i="1"/>
  <c r="M139" i="1" s="1"/>
  <c r="J206" i="1"/>
  <c r="M206" i="1" s="1"/>
  <c r="J10" i="1"/>
  <c r="M10" i="1" s="1"/>
  <c r="J38" i="1"/>
  <c r="M38" i="1" s="1"/>
  <c r="J227" i="1"/>
  <c r="M227" i="1" s="1"/>
  <c r="J75" i="1"/>
  <c r="M75" i="1" s="1"/>
  <c r="J39" i="1"/>
  <c r="J191" i="1"/>
  <c r="J151" i="1"/>
  <c r="M151" i="1" s="1"/>
  <c r="J54" i="1"/>
  <c r="M54" i="1" s="1"/>
  <c r="J207" i="1"/>
  <c r="J140" i="1"/>
  <c r="M140" i="1" s="1"/>
  <c r="J55" i="1"/>
  <c r="J141" i="1"/>
  <c r="M141" i="1" s="1"/>
  <c r="J113" i="1"/>
  <c r="J228" i="1"/>
  <c r="M228" i="1" s="1"/>
  <c r="J92" i="1"/>
  <c r="M92" i="1" s="1"/>
  <c r="J153" i="1"/>
  <c r="M153" i="1" s="1"/>
  <c r="J76" i="1"/>
  <c r="M76" i="1" s="1"/>
  <c r="J114" i="1"/>
  <c r="J208" i="1"/>
  <c r="J19" i="1"/>
  <c r="M19" i="1" s="1"/>
  <c r="J11" i="1"/>
  <c r="M11" i="1" s="1"/>
  <c r="J142" i="1"/>
  <c r="M142" i="1" s="1"/>
  <c r="J93" i="1"/>
  <c r="M93" i="1" s="1"/>
  <c r="J77" i="1"/>
  <c r="M77" i="1" s="1"/>
  <c r="J229" i="1"/>
  <c r="M229" i="1" s="1"/>
  <c r="J192" i="1"/>
  <c r="J40" i="1"/>
  <c r="J193" i="1"/>
  <c r="J78" i="1"/>
  <c r="M78" i="1" s="1"/>
  <c r="J115" i="1"/>
  <c r="J116" i="1"/>
  <c r="J20" i="1"/>
  <c r="M20" i="1" s="1"/>
  <c r="J41" i="1"/>
  <c r="J117" i="1"/>
  <c r="J118" i="1"/>
  <c r="J230" i="1"/>
  <c r="M230" i="1" s="1"/>
  <c r="J21" i="1"/>
  <c r="M21" i="1" s="1"/>
  <c r="J22" i="1"/>
  <c r="M22" i="1" s="1"/>
  <c r="J194" i="1"/>
  <c r="J166" i="1"/>
  <c r="M166" i="1" s="1"/>
  <c r="J94" i="1"/>
  <c r="M94" i="1" s="1"/>
  <c r="J56" i="1"/>
  <c r="J167" i="1"/>
  <c r="J23" i="1"/>
  <c r="J24" i="1"/>
  <c r="J42" i="1"/>
  <c r="J12" i="1"/>
  <c r="M12" i="1" s="1"/>
  <c r="J95" i="1"/>
  <c r="M95" i="1" s="1"/>
  <c r="J209" i="1"/>
  <c r="M209" i="1" s="1"/>
  <c r="J57" i="1"/>
  <c r="J119" i="1"/>
  <c r="J79" i="1"/>
  <c r="J58" i="1"/>
  <c r="J13" i="1"/>
  <c r="M13" i="1" s="1"/>
  <c r="J43" i="1"/>
  <c r="J168" i="1"/>
  <c r="M168" i="1" s="1"/>
  <c r="J25" i="1"/>
  <c r="M25" i="1" s="1"/>
  <c r="J120" i="1"/>
  <c r="J169" i="1"/>
  <c r="M169" i="1" s="1"/>
  <c r="J143" i="1"/>
  <c r="J144" i="1"/>
  <c r="J96" i="1"/>
  <c r="J210" i="1"/>
  <c r="M210" i="1" s="1"/>
  <c r="J97" i="1"/>
  <c r="J231" i="1"/>
  <c r="J170" i="1"/>
  <c r="M170" i="1" s="1"/>
  <c r="J26" i="1"/>
  <c r="M26" i="1" s="1"/>
  <c r="J59" i="1"/>
  <c r="J171" i="1"/>
  <c r="M171" i="1" s="1"/>
  <c r="J14" i="1"/>
  <c r="M14" i="1" s="1"/>
  <c r="J15" i="1"/>
  <c r="M15" i="1" s="1"/>
  <c r="J80" i="1"/>
  <c r="M80" i="1" s="1"/>
  <c r="J172" i="1"/>
  <c r="M172" i="1" s="1"/>
  <c r="J81" i="1"/>
  <c r="M81" i="1" s="1"/>
  <c r="J232" i="1"/>
  <c r="J121" i="1"/>
  <c r="J211" i="1"/>
  <c r="M211" i="1" s="1"/>
  <c r="J145" i="1"/>
  <c r="M145" i="1" s="1"/>
  <c r="J173" i="1"/>
  <c r="M173" i="1" s="1"/>
  <c r="J146" i="1"/>
  <c r="M146" i="1" s="1"/>
  <c r="J195" i="1"/>
  <c r="J98" i="1"/>
  <c r="J60" i="1"/>
  <c r="J99" i="1"/>
  <c r="J82" i="1"/>
  <c r="M82" i="1" s="1"/>
  <c r="J122" i="1"/>
  <c r="J123" i="1"/>
  <c r="J212" i="1"/>
  <c r="M212" i="1" s="1"/>
  <c r="J174" i="1"/>
  <c r="M174" i="1" s="1"/>
  <c r="J124" i="1"/>
  <c r="J125" i="1"/>
  <c r="J44" i="1"/>
  <c r="J213" i="1"/>
  <c r="M213" i="1" s="1"/>
  <c r="J175" i="1"/>
  <c r="J214" i="1"/>
  <c r="M214" i="1" s="1"/>
  <c r="J83" i="1"/>
  <c r="M83" i="1" s="1"/>
  <c r="J233" i="1"/>
  <c r="M233" i="1" s="1"/>
  <c r="J176" i="1"/>
  <c r="J100" i="1"/>
  <c r="J126" i="1"/>
  <c r="J177" i="1"/>
  <c r="M177" i="1" s="1"/>
  <c r="J127" i="1"/>
  <c r="J215" i="1"/>
  <c r="M215" i="1" s="1"/>
  <c r="J27" i="1"/>
  <c r="M27" i="1" s="1"/>
  <c r="J16" i="1"/>
  <c r="J84" i="1"/>
  <c r="M84" i="1" s="1"/>
  <c r="J178" i="1"/>
  <c r="M178" i="1" s="1"/>
  <c r="J147" i="1"/>
  <c r="M147" i="1" s="1"/>
  <c r="J196" i="1"/>
  <c r="J101" i="1"/>
  <c r="J234" i="1"/>
  <c r="M234" i="1" s="1"/>
  <c r="J179" i="1"/>
  <c r="M179" i="1" s="1"/>
  <c r="J102" i="1"/>
  <c r="J61" i="1"/>
  <c r="J148" i="1"/>
  <c r="M148" i="1" s="1"/>
  <c r="J180" i="1"/>
  <c r="M180" i="1" s="1"/>
  <c r="J197" i="1"/>
  <c r="J181" i="1"/>
  <c r="M181" i="1" s="1"/>
  <c r="J85" i="1"/>
  <c r="M85" i="1" s="1"/>
  <c r="J198" i="1"/>
  <c r="J235" i="1"/>
  <c r="M235" i="1" s="1"/>
  <c r="J45" i="1"/>
  <c r="J28" i="1"/>
  <c r="M28" i="1" s="1"/>
  <c r="J182" i="1"/>
  <c r="M182" i="1" s="1"/>
  <c r="J183" i="1"/>
  <c r="J152" i="1"/>
  <c r="J86" i="1"/>
  <c r="M86" i="1" s="1"/>
  <c r="J46" i="1"/>
  <c r="J47" i="1"/>
  <c r="J62" i="1"/>
  <c r="J103" i="1"/>
  <c r="J48" i="1"/>
  <c r="J199" i="1"/>
  <c r="J216" i="1"/>
  <c r="J128" i="1"/>
  <c r="J104" i="1"/>
  <c r="J149" i="1"/>
  <c r="M149" i="1" s="1"/>
  <c r="J236" i="1"/>
  <c r="M236" i="1" s="1"/>
  <c r="J17" i="1"/>
  <c r="M17" i="1" s="1"/>
  <c r="J150" i="1"/>
  <c r="M150" i="1" s="1"/>
  <c r="J217" i="1"/>
  <c r="M217" i="1" s="1"/>
  <c r="I29" i="1"/>
  <c r="I155" i="1"/>
  <c r="I218" i="1"/>
  <c r="I63" i="1"/>
  <c r="I156" i="1"/>
  <c r="I2" i="1"/>
  <c r="P2" i="1" s="1"/>
  <c r="I105" i="1"/>
  <c r="I184" i="1"/>
  <c r="I106" i="1"/>
  <c r="I65" i="1"/>
  <c r="I64" i="1"/>
  <c r="I157" i="1"/>
  <c r="I30" i="1"/>
  <c r="I107" i="1"/>
  <c r="I31" i="1"/>
  <c r="I219" i="1"/>
  <c r="I67" i="1"/>
  <c r="I158" i="1"/>
  <c r="I66" i="1"/>
  <c r="I87" i="1"/>
  <c r="I49" i="1"/>
  <c r="I130" i="1"/>
  <c r="I129" i="1"/>
  <c r="I159" i="1"/>
  <c r="I200" i="1"/>
  <c r="I50" i="1"/>
  <c r="I108" i="1"/>
  <c r="I185" i="1"/>
  <c r="I160" i="1"/>
  <c r="I201" i="1"/>
  <c r="I88" i="1"/>
  <c r="I68" i="1"/>
  <c r="I221" i="1"/>
  <c r="I220" i="1"/>
  <c r="I202" i="1"/>
  <c r="I3" i="1"/>
  <c r="I203" i="1"/>
  <c r="I32" i="1"/>
  <c r="I131" i="1"/>
  <c r="I186" i="1"/>
  <c r="I109" i="1"/>
  <c r="I132" i="1"/>
  <c r="I33" i="1"/>
  <c r="I222" i="1"/>
  <c r="I162" i="1"/>
  <c r="I161" i="1"/>
  <c r="I223" i="1"/>
  <c r="I34" i="1"/>
  <c r="I51" i="1"/>
  <c r="I187" i="1"/>
  <c r="I4" i="1"/>
  <c r="I224" i="1"/>
  <c r="I110" i="1"/>
  <c r="I5" i="1"/>
  <c r="I69" i="1"/>
  <c r="I70" i="1"/>
  <c r="I89" i="1"/>
  <c r="I225" i="1"/>
  <c r="I6" i="1"/>
  <c r="I133" i="1"/>
  <c r="I90" i="1"/>
  <c r="I35" i="1"/>
  <c r="I7" i="1"/>
  <c r="I111" i="1"/>
  <c r="I134" i="1"/>
  <c r="I135" i="1"/>
  <c r="I8" i="1"/>
  <c r="I154" i="1"/>
  <c r="I91" i="1"/>
  <c r="I163" i="1"/>
  <c r="I71" i="1"/>
  <c r="I72" i="1"/>
  <c r="I36" i="1"/>
  <c r="I37" i="1"/>
  <c r="I204" i="1"/>
  <c r="I226" i="1"/>
  <c r="I136" i="1"/>
  <c r="I52" i="1"/>
  <c r="I18" i="1"/>
  <c r="I137" i="1"/>
  <c r="I53" i="1"/>
  <c r="I164" i="1"/>
  <c r="I73" i="1"/>
  <c r="I188" i="1"/>
  <c r="I165" i="1"/>
  <c r="I205" i="1"/>
  <c r="I74" i="1"/>
  <c r="I190" i="1"/>
  <c r="I138" i="1"/>
  <c r="I112" i="1"/>
  <c r="I189" i="1"/>
  <c r="I9" i="1"/>
  <c r="I10" i="1"/>
  <c r="I206" i="1"/>
  <c r="I139" i="1"/>
  <c r="I38" i="1"/>
  <c r="I227" i="1"/>
  <c r="I75" i="1"/>
  <c r="I151" i="1"/>
  <c r="I191" i="1"/>
  <c r="I39" i="1"/>
  <c r="I54" i="1"/>
  <c r="I140" i="1"/>
  <c r="I55" i="1"/>
  <c r="I207" i="1"/>
  <c r="I141" i="1"/>
  <c r="I113" i="1"/>
  <c r="I92" i="1"/>
  <c r="I228" i="1"/>
  <c r="I153" i="1"/>
  <c r="I76" i="1"/>
  <c r="I114" i="1"/>
  <c r="I208" i="1"/>
  <c r="I142" i="1"/>
  <c r="I19" i="1"/>
  <c r="I11" i="1"/>
  <c r="I93" i="1"/>
  <c r="I77" i="1"/>
  <c r="I192" i="1"/>
  <c r="I229" i="1"/>
  <c r="I78" i="1"/>
  <c r="I193" i="1"/>
  <c r="I40" i="1"/>
  <c r="I115" i="1"/>
  <c r="I116" i="1"/>
  <c r="I20" i="1"/>
  <c r="I41" i="1"/>
  <c r="I117" i="1"/>
  <c r="I21" i="1"/>
  <c r="I230" i="1"/>
  <c r="I118" i="1"/>
  <c r="I194" i="1"/>
  <c r="I22" i="1"/>
  <c r="I166" i="1"/>
  <c r="I167" i="1"/>
  <c r="I23" i="1"/>
  <c r="I24" i="1"/>
  <c r="I56" i="1"/>
  <c r="I94" i="1"/>
  <c r="I12" i="1"/>
  <c r="I209" i="1"/>
  <c r="I95" i="1"/>
  <c r="I42" i="1"/>
  <c r="I119" i="1"/>
  <c r="I57" i="1"/>
  <c r="I79" i="1"/>
  <c r="I58" i="1"/>
  <c r="I43" i="1"/>
  <c r="I168" i="1"/>
  <c r="I13" i="1"/>
  <c r="I169" i="1"/>
  <c r="I25" i="1"/>
  <c r="I120" i="1"/>
  <c r="I143" i="1"/>
  <c r="I144" i="1"/>
  <c r="I96" i="1"/>
  <c r="I97" i="1"/>
  <c r="I210" i="1"/>
  <c r="I26" i="1"/>
  <c r="I59" i="1"/>
  <c r="I231" i="1"/>
  <c r="I171" i="1"/>
  <c r="I170" i="1"/>
  <c r="I15" i="1"/>
  <c r="I81" i="1"/>
  <c r="I14" i="1"/>
  <c r="I80" i="1"/>
  <c r="I172" i="1"/>
  <c r="I232" i="1"/>
  <c r="I211" i="1"/>
  <c r="I121" i="1"/>
  <c r="I145" i="1"/>
  <c r="I173" i="1"/>
  <c r="I146" i="1"/>
  <c r="I195" i="1"/>
  <c r="I99" i="1"/>
  <c r="I98" i="1"/>
  <c r="I60" i="1"/>
  <c r="I82" i="1"/>
  <c r="I123" i="1"/>
  <c r="I212" i="1"/>
  <c r="I122" i="1"/>
  <c r="I174" i="1"/>
  <c r="I125" i="1"/>
  <c r="I124" i="1"/>
  <c r="I213" i="1"/>
  <c r="I44" i="1"/>
  <c r="I214" i="1"/>
  <c r="I175" i="1"/>
  <c r="I233" i="1"/>
  <c r="I83" i="1"/>
  <c r="I176" i="1"/>
  <c r="I127" i="1"/>
  <c r="I100" i="1"/>
  <c r="I177" i="1"/>
  <c r="I215" i="1"/>
  <c r="I126" i="1"/>
  <c r="I84" i="1"/>
  <c r="I27" i="1"/>
  <c r="I178" i="1"/>
  <c r="I16" i="1"/>
  <c r="I147" i="1"/>
  <c r="I196" i="1"/>
  <c r="I234" i="1"/>
  <c r="I101" i="1"/>
  <c r="I102" i="1"/>
  <c r="I148" i="1"/>
  <c r="I61" i="1"/>
  <c r="I179" i="1"/>
  <c r="I197" i="1"/>
  <c r="I180" i="1"/>
  <c r="I198" i="1"/>
  <c r="I181" i="1"/>
  <c r="I85" i="1"/>
  <c r="I235" i="1"/>
  <c r="I182" i="1"/>
  <c r="I45" i="1"/>
  <c r="I28" i="1"/>
  <c r="I183" i="1"/>
  <c r="I46" i="1"/>
  <c r="I47" i="1"/>
  <c r="I86" i="1"/>
  <c r="I62" i="1"/>
  <c r="I152" i="1"/>
  <c r="I103" i="1"/>
  <c r="I199" i="1"/>
  <c r="I48" i="1"/>
  <c r="I216" i="1"/>
  <c r="I104" i="1"/>
  <c r="I149" i="1"/>
  <c r="I128" i="1"/>
  <c r="I150" i="1"/>
  <c r="I217" i="1"/>
  <c r="I236" i="1"/>
  <c r="I17" i="1"/>
  <c r="G17" i="1"/>
  <c r="G236" i="1"/>
  <c r="G217" i="1"/>
  <c r="G150" i="1"/>
  <c r="G128" i="1"/>
  <c r="G149" i="1"/>
  <c r="G104" i="1"/>
  <c r="G216" i="1"/>
  <c r="G48" i="1"/>
  <c r="G199" i="1"/>
  <c r="G103" i="1"/>
  <c r="G152" i="1"/>
  <c r="G62" i="1"/>
  <c r="G86" i="1"/>
  <c r="G47" i="1"/>
  <c r="G46" i="1"/>
  <c r="G183" i="1"/>
  <c r="G28" i="1"/>
  <c r="G45" i="1"/>
  <c r="G182" i="1"/>
  <c r="G235" i="1"/>
  <c r="G85" i="1"/>
  <c r="G181" i="1"/>
  <c r="G198" i="1"/>
  <c r="G180" i="1"/>
  <c r="G197" i="1"/>
  <c r="G179" i="1"/>
  <c r="G61" i="1"/>
  <c r="G148" i="1"/>
  <c r="G102" i="1"/>
  <c r="G101" i="1"/>
  <c r="G234" i="1"/>
  <c r="G196" i="1"/>
  <c r="G147" i="1"/>
  <c r="G16" i="1"/>
  <c r="G178" i="1"/>
  <c r="G27" i="1"/>
  <c r="G84" i="1"/>
  <c r="G126" i="1"/>
  <c r="G215" i="1"/>
  <c r="G177" i="1"/>
  <c r="G100" i="1"/>
  <c r="G127" i="1"/>
  <c r="G176" i="1"/>
  <c r="G83" i="1"/>
  <c r="G233" i="1"/>
  <c r="G175" i="1"/>
  <c r="G214" i="1"/>
  <c r="G44" i="1"/>
  <c r="G213" i="1"/>
  <c r="G124" i="1"/>
  <c r="G125" i="1"/>
  <c r="G174" i="1"/>
  <c r="G122" i="1"/>
  <c r="G212" i="1"/>
  <c r="G123" i="1"/>
  <c r="G82" i="1"/>
  <c r="G60" i="1"/>
  <c r="G98" i="1"/>
  <c r="G99" i="1"/>
  <c r="G195" i="1"/>
  <c r="G146" i="1"/>
  <c r="G173" i="1"/>
  <c r="G145" i="1"/>
  <c r="G121" i="1"/>
  <c r="G211" i="1"/>
  <c r="G232" i="1"/>
  <c r="G172" i="1"/>
  <c r="G80" i="1"/>
  <c r="G14" i="1"/>
  <c r="G81" i="1"/>
  <c r="G15" i="1"/>
  <c r="G170" i="1"/>
  <c r="G171" i="1"/>
  <c r="G231" i="1"/>
  <c r="G59" i="1"/>
  <c r="G26" i="1"/>
  <c r="G210" i="1"/>
  <c r="G97" i="1"/>
  <c r="G96" i="1"/>
  <c r="G144" i="1"/>
  <c r="G143" i="1"/>
  <c r="G120" i="1"/>
  <c r="G25" i="1"/>
  <c r="G169" i="1"/>
  <c r="G13" i="1"/>
  <c r="G168" i="1"/>
  <c r="G43" i="1"/>
  <c r="G58" i="1"/>
  <c r="G79" i="1"/>
  <c r="G57" i="1"/>
  <c r="G119" i="1"/>
  <c r="G42" i="1"/>
  <c r="G95" i="1"/>
  <c r="G209" i="1"/>
  <c r="G12" i="1"/>
  <c r="G94" i="1"/>
  <c r="G56" i="1"/>
  <c r="G24" i="1"/>
  <c r="G23" i="1"/>
  <c r="G167" i="1"/>
  <c r="G166" i="1"/>
  <c r="G22" i="1"/>
  <c r="G194" i="1"/>
  <c r="G118" i="1"/>
  <c r="G230" i="1"/>
  <c r="G21" i="1"/>
  <c r="G117" i="1"/>
  <c r="G41" i="1"/>
  <c r="G20" i="1"/>
  <c r="G116" i="1"/>
  <c r="G115" i="1"/>
  <c r="G40" i="1"/>
  <c r="G193" i="1"/>
  <c r="G78" i="1"/>
  <c r="G229" i="1"/>
  <c r="G192" i="1"/>
  <c r="G77" i="1"/>
  <c r="G93" i="1"/>
  <c r="G11" i="1"/>
  <c r="G19" i="1"/>
  <c r="G142" i="1"/>
  <c r="G208" i="1"/>
  <c r="G114" i="1"/>
  <c r="G76" i="1"/>
  <c r="G153" i="1"/>
  <c r="G228" i="1"/>
  <c r="G92" i="1"/>
  <c r="G113" i="1"/>
  <c r="G141" i="1"/>
  <c r="G207" i="1"/>
  <c r="G55" i="1"/>
  <c r="G140" i="1"/>
  <c r="G54" i="1"/>
  <c r="G39" i="1"/>
  <c r="G191" i="1"/>
  <c r="G151" i="1"/>
  <c r="G75" i="1"/>
  <c r="G227" i="1"/>
  <c r="G38" i="1"/>
  <c r="G139" i="1"/>
  <c r="G206" i="1"/>
  <c r="G10" i="1"/>
  <c r="G9" i="1"/>
  <c r="G189" i="1"/>
  <c r="G112" i="1"/>
  <c r="G138" i="1"/>
  <c r="G190" i="1"/>
  <c r="G74" i="1"/>
  <c r="G205" i="1"/>
  <c r="G165" i="1"/>
  <c r="G188" i="1"/>
  <c r="G73" i="1"/>
  <c r="G164" i="1"/>
  <c r="G53" i="1"/>
  <c r="G137" i="1"/>
  <c r="G18" i="1"/>
  <c r="G52" i="1"/>
  <c r="G136" i="1"/>
  <c r="G226" i="1"/>
  <c r="G204" i="1"/>
  <c r="G37" i="1"/>
  <c r="G36" i="1"/>
  <c r="G72" i="1"/>
  <c r="G71" i="1"/>
  <c r="G163" i="1"/>
  <c r="G91" i="1"/>
  <c r="G154" i="1"/>
  <c r="G8" i="1"/>
  <c r="G135" i="1"/>
  <c r="G134" i="1"/>
  <c r="G111" i="1"/>
  <c r="G7" i="1"/>
  <c r="G35" i="1"/>
  <c r="G90" i="1"/>
  <c r="G133" i="1"/>
  <c r="G6" i="1"/>
  <c r="G225" i="1"/>
  <c r="G89" i="1"/>
  <c r="G70" i="1"/>
  <c r="G69" i="1"/>
  <c r="G5" i="1"/>
  <c r="G110" i="1"/>
  <c r="G224" i="1"/>
  <c r="G4" i="1"/>
  <c r="G187" i="1"/>
  <c r="G51" i="1"/>
  <c r="G34" i="1"/>
  <c r="G223" i="1"/>
  <c r="G161" i="1"/>
  <c r="G162" i="1"/>
  <c r="G222" i="1"/>
  <c r="G33" i="1"/>
  <c r="G132" i="1"/>
  <c r="G109" i="1"/>
  <c r="G186" i="1"/>
  <c r="G131" i="1"/>
  <c r="G32" i="1"/>
  <c r="G203" i="1"/>
  <c r="G3" i="1"/>
  <c r="G202" i="1"/>
  <c r="G220" i="1"/>
  <c r="G221" i="1"/>
  <c r="G68" i="1"/>
  <c r="G88" i="1"/>
  <c r="G201" i="1"/>
  <c r="G160" i="1"/>
  <c r="G185" i="1"/>
  <c r="G108" i="1"/>
  <c r="G50" i="1"/>
  <c r="G200" i="1"/>
  <c r="G159" i="1"/>
  <c r="G129" i="1"/>
  <c r="G130" i="1"/>
  <c r="G49" i="1"/>
  <c r="G87" i="1"/>
  <c r="G66" i="1"/>
  <c r="G158" i="1"/>
  <c r="G67" i="1"/>
  <c r="G219" i="1"/>
  <c r="G31" i="1"/>
  <c r="G107" i="1"/>
  <c r="G30" i="1"/>
  <c r="G157" i="1"/>
  <c r="G64" i="1"/>
  <c r="G65" i="1"/>
  <c r="G106" i="1"/>
  <c r="G184" i="1"/>
  <c r="G105" i="1"/>
  <c r="G2" i="1"/>
  <c r="G156" i="1"/>
  <c r="G63" i="1"/>
  <c r="G218" i="1"/>
  <c r="G155" i="1"/>
  <c r="G29" i="1"/>
  <c r="O2" i="9" l="1"/>
  <c r="O3" i="9" s="1"/>
  <c r="M58" i="1"/>
  <c r="M108" i="1"/>
  <c r="M44" i="1"/>
  <c r="L40" i="1"/>
  <c r="L41" i="1" s="1"/>
  <c r="L42" i="1" s="1"/>
  <c r="L43" i="1" s="1"/>
  <c r="L44" i="1" s="1"/>
  <c r="L45" i="1" s="1"/>
  <c r="L46" i="1" s="1"/>
  <c r="L47" i="1" s="1"/>
  <c r="M39" i="1"/>
  <c r="L192" i="1"/>
  <c r="M191" i="1"/>
  <c r="M60" i="1"/>
  <c r="L57" i="1"/>
  <c r="L58" i="1" s="1"/>
  <c r="L59" i="1" s="1"/>
  <c r="L60" i="1" s="1"/>
  <c r="L61" i="1" s="1"/>
  <c r="L62" i="1" s="1"/>
  <c r="M56" i="1"/>
  <c r="M62" i="1"/>
  <c r="M117" i="1"/>
  <c r="M114" i="1"/>
  <c r="M43" i="1"/>
  <c r="M45" i="1"/>
  <c r="M41" i="1"/>
  <c r="L97" i="1"/>
  <c r="L98" i="1" s="1"/>
  <c r="L99" i="1" s="1"/>
  <c r="L100" i="1" s="1"/>
  <c r="L101" i="1" s="1"/>
  <c r="L102" i="1" s="1"/>
  <c r="L103" i="1" s="1"/>
  <c r="L104" i="1" s="1"/>
  <c r="M104" i="1" s="1"/>
  <c r="M96" i="1"/>
  <c r="M46" i="1"/>
  <c r="M119" i="1"/>
  <c r="M40" i="1"/>
  <c r="L113" i="1"/>
  <c r="L114" i="1" s="1"/>
  <c r="L115" i="1" s="1"/>
  <c r="L116" i="1" s="1"/>
  <c r="L117" i="1" s="1"/>
  <c r="L118" i="1" s="1"/>
  <c r="L119" i="1" s="1"/>
  <c r="L120" i="1" s="1"/>
  <c r="M112" i="1"/>
  <c r="M72" i="1"/>
  <c r="M79" i="1"/>
  <c r="M64" i="1"/>
  <c r="L193" i="1" l="1"/>
  <c r="M192" i="1"/>
  <c r="M103" i="1"/>
  <c r="M97" i="1"/>
  <c r="M102" i="1"/>
  <c r="M57" i="1"/>
  <c r="M118" i="1"/>
  <c r="L48" i="1"/>
  <c r="M48" i="1" s="1"/>
  <c r="M47" i="1"/>
  <c r="M113" i="1"/>
  <c r="M61" i="1"/>
  <c r="M59" i="1"/>
  <c r="M98" i="1"/>
  <c r="M100" i="1"/>
  <c r="L121" i="1"/>
  <c r="M120" i="1"/>
  <c r="M115" i="1"/>
  <c r="M116" i="1"/>
  <c r="M99" i="1"/>
  <c r="M42" i="1"/>
  <c r="M101" i="1"/>
  <c r="L122" i="1" l="1"/>
  <c r="M121" i="1"/>
  <c r="L194" i="1"/>
  <c r="M193" i="1"/>
  <c r="L123" i="1" l="1"/>
  <c r="M122" i="1"/>
  <c r="L195" i="1"/>
  <c r="M194" i="1"/>
  <c r="L196" i="1" l="1"/>
  <c r="M195" i="1"/>
  <c r="L124" i="1"/>
  <c r="M123" i="1"/>
  <c r="L125" i="1" l="1"/>
  <c r="M124" i="1"/>
  <c r="L197" i="1"/>
  <c r="M196" i="1"/>
  <c r="L126" i="1" l="1"/>
  <c r="M125" i="1"/>
  <c r="L198" i="1"/>
  <c r="M197" i="1"/>
  <c r="L127" i="1" l="1"/>
  <c r="M126" i="1"/>
  <c r="L199" i="1"/>
  <c r="M199" i="1" s="1"/>
  <c r="M198" i="1"/>
  <c r="L128" i="1" l="1"/>
  <c r="M128" i="1" s="1"/>
  <c r="M1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7F1C28-A622-40B9-8262-23C0645C9FD4}" keepAlive="1" name="Zapytanie — kursanci" description="Połączenie z zapytaniem „kursanci” w skoroszycie." type="5" refreshedVersion="8" background="1" saveData="1">
    <dbPr connection="Provider=Microsoft.Mashup.OleDb.1;Data Source=$Workbook$;Location=kursanci;Extended Properties=&quot;&quot;" command="SELECT * FROM [kursanci]"/>
  </connection>
  <connection id="2" xr16:uid="{AD9CFDAE-68DA-4B5A-A9A1-EEA08863F428}" keepAlive="1" name="Zapytanie — kursanci (2)" description="Połączenie z zapytaniem „kursanci (2)” w skoroszycie." type="5" refreshedVersion="8" background="1" saveData="1">
    <dbPr connection="Provider=Microsoft.Mashup.OleDb.1;Data Source=$Workbook$;Location=&quot;kursanci (2)&quot;;Extended Properties=&quot;&quot;" command="SELECT * FROM [kursanci (2)]"/>
  </connection>
  <connection id="3" xr16:uid="{42DEBEDF-CDBB-430F-9380-BE05F3BE2E38}" keepAlive="1" name="Zapytanie — kursanci (3)" description="Połączenie z zapytaniem „kursanci (3)” w skoroszycie." type="5" refreshedVersion="8" background="1" saveData="1">
    <dbPr connection="Provider=Microsoft.Mashup.OleDb.1;Data Source=$Workbook$;Location=&quot;kursanci (3)&quot;;Extended Properties=&quot;&quot;" command="SELECT * FROM [kursanci (3)]"/>
  </connection>
</connections>
</file>

<file path=xl/sharedStrings.xml><?xml version="1.0" encoding="utf-8"?>
<sst xmlns="http://schemas.openxmlformats.org/spreadsheetml/2006/main" count="1547" uniqueCount="67">
  <si>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</si>
  <si>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</si>
  <si>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</si>
  <si>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</si>
  <si>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</si>
  <si>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</si>
  <si>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</si>
  <si>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</si>
  <si>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</si>
  <si>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</si>
  <si>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</si>
  <si>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</si>
  <si>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</si>
  <si>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</si>
  <si>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</si>
  <si>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</si>
  <si>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</si>
  <si>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</si>
  <si>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</si>
  <si>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</si>
  <si>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</si>
  <si>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</si>
  <si>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</si>
  <si>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</si>
  <si>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</si>
  <si>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</si>
  <si>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cena</t>
  </si>
  <si>
    <t>czas trwania</t>
  </si>
  <si>
    <t>czas trwania2</t>
  </si>
  <si>
    <t>Etykiety wierszy</t>
  </si>
  <si>
    <t>(puste)</t>
  </si>
  <si>
    <t>Suma końcowa</t>
  </si>
  <si>
    <t>Suma z cena</t>
  </si>
  <si>
    <t>kursant</t>
  </si>
  <si>
    <t>ile w sumie zapłacił</t>
  </si>
  <si>
    <t>Liczba z Data</t>
  </si>
  <si>
    <t>5 kursantów zrezygnowało po 1 zajęciach</t>
  </si>
  <si>
    <t>Nick1</t>
  </si>
  <si>
    <t>nick2</t>
  </si>
  <si>
    <t>nick3</t>
  </si>
  <si>
    <t>nick</t>
  </si>
  <si>
    <t>nick ost</t>
  </si>
  <si>
    <t xml:space="preserve"> </t>
  </si>
  <si>
    <t>AGNMAT16</t>
  </si>
  <si>
    <t>ANDINF1</t>
  </si>
  <si>
    <t>ANNINF10</t>
  </si>
  <si>
    <t>BARINF20</t>
  </si>
  <si>
    <t>EWAMAT14</t>
  </si>
  <si>
    <t>JANFIZ24</t>
  </si>
  <si>
    <t>JULFIZ18</t>
  </si>
  <si>
    <t>KATINF24</t>
  </si>
  <si>
    <t>MACFIZ22</t>
  </si>
  <si>
    <t>MARMAT1</t>
  </si>
  <si>
    <t>OLAINF1</t>
  </si>
  <si>
    <t>PATINF1</t>
  </si>
  <si>
    <t>PIOFIZ1</t>
  </si>
  <si>
    <t>WIKMAT29</t>
  </si>
  <si>
    <t>ZBIFIZ16</t>
  </si>
  <si>
    <t>ZDZFIZ18</t>
  </si>
  <si>
    <t>ZUZINF19</t>
  </si>
  <si>
    <t>portfel</t>
  </si>
  <si>
    <t>dzien</t>
  </si>
  <si>
    <t>zarobek</t>
  </si>
  <si>
    <t>zakupy</t>
  </si>
  <si>
    <t>miasteczko</t>
  </si>
  <si>
    <t>powrót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</si>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</sst>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164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0" fontId="1" fillId="2" borderId="0" xfId="0" applyFont="1" applyFill="1" applyBorder="1"/>
    <xf numFmtId="1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</cellXfs>
  <cellStyles count="1">
    <cellStyle name="Normalny" xfId="0" builtinId="0"/>
  </cellStyles>
  <dxfs count="2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pieniądze w portfelu</a:t>
            </a:r>
            <a:r>
              <a:rPr lang="pl-PL" baseline="0"/>
              <a:t> Michała</a:t>
            </a:r>
            <a:endParaRPr lang="en-US"/>
          </a:p>
        </c:rich>
      </c:tx>
      <c:layout>
        <c:manualLayout>
          <c:xMode val="edge"/>
          <c:yMode val="edge"/>
          <c:x val="0.3101874453193351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Arkusz9!$N$1</c:f>
              <c:strCache>
                <c:ptCount val="1"/>
                <c:pt idx="0">
                  <c:v>portfel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Arkusz9!$M$2:$M$80</c:f>
              <c:numCache>
                <c:formatCode>m/d/yyyy</c:formatCode>
                <c:ptCount val="79"/>
                <c:pt idx="0">
                  <c:v>45931</c:v>
                </c:pt>
                <c:pt idx="1">
                  <c:v>45932</c:v>
                </c:pt>
                <c:pt idx="2">
                  <c:v>45936</c:v>
                </c:pt>
                <c:pt idx="3">
                  <c:v>45937</c:v>
                </c:pt>
                <c:pt idx="4">
                  <c:v>45938</c:v>
                </c:pt>
                <c:pt idx="5">
                  <c:v>45940</c:v>
                </c:pt>
                <c:pt idx="6">
                  <c:v>45943</c:v>
                </c:pt>
                <c:pt idx="7">
                  <c:v>45944</c:v>
                </c:pt>
                <c:pt idx="8">
                  <c:v>45945</c:v>
                </c:pt>
                <c:pt idx="9">
                  <c:v>45950</c:v>
                </c:pt>
                <c:pt idx="10">
                  <c:v>45951</c:v>
                </c:pt>
                <c:pt idx="11">
                  <c:v>45952</c:v>
                </c:pt>
                <c:pt idx="12">
                  <c:v>45953</c:v>
                </c:pt>
                <c:pt idx="13">
                  <c:v>45954</c:v>
                </c:pt>
                <c:pt idx="14">
                  <c:v>45961</c:v>
                </c:pt>
                <c:pt idx="15">
                  <c:v>45964</c:v>
                </c:pt>
                <c:pt idx="16">
                  <c:v>45966</c:v>
                </c:pt>
                <c:pt idx="17">
                  <c:v>45967</c:v>
                </c:pt>
                <c:pt idx="18">
                  <c:v>45968</c:v>
                </c:pt>
                <c:pt idx="19">
                  <c:v>45971</c:v>
                </c:pt>
                <c:pt idx="20">
                  <c:v>45972</c:v>
                </c:pt>
                <c:pt idx="21">
                  <c:v>45973</c:v>
                </c:pt>
                <c:pt idx="22">
                  <c:v>45974</c:v>
                </c:pt>
                <c:pt idx="23">
                  <c:v>45975</c:v>
                </c:pt>
                <c:pt idx="24">
                  <c:v>45978</c:v>
                </c:pt>
                <c:pt idx="25">
                  <c:v>45979</c:v>
                </c:pt>
                <c:pt idx="26">
                  <c:v>45980</c:v>
                </c:pt>
                <c:pt idx="27">
                  <c:v>45981</c:v>
                </c:pt>
                <c:pt idx="28">
                  <c:v>45985</c:v>
                </c:pt>
                <c:pt idx="29">
                  <c:v>45986</c:v>
                </c:pt>
                <c:pt idx="30">
                  <c:v>45987</c:v>
                </c:pt>
                <c:pt idx="31">
                  <c:v>45989</c:v>
                </c:pt>
                <c:pt idx="32">
                  <c:v>45993</c:v>
                </c:pt>
                <c:pt idx="33">
                  <c:v>45994</c:v>
                </c:pt>
                <c:pt idx="34">
                  <c:v>45996</c:v>
                </c:pt>
                <c:pt idx="35">
                  <c:v>45999</c:v>
                </c:pt>
                <c:pt idx="36">
                  <c:v>46000</c:v>
                </c:pt>
                <c:pt idx="37">
                  <c:v>46001</c:v>
                </c:pt>
                <c:pt idx="38">
                  <c:v>46002</c:v>
                </c:pt>
                <c:pt idx="39">
                  <c:v>46003</c:v>
                </c:pt>
                <c:pt idx="40">
                  <c:v>46006</c:v>
                </c:pt>
                <c:pt idx="41">
                  <c:v>46007</c:v>
                </c:pt>
                <c:pt idx="42">
                  <c:v>46027</c:v>
                </c:pt>
                <c:pt idx="43">
                  <c:v>46029</c:v>
                </c:pt>
                <c:pt idx="44">
                  <c:v>46034</c:v>
                </c:pt>
                <c:pt idx="45">
                  <c:v>46035</c:v>
                </c:pt>
                <c:pt idx="46">
                  <c:v>46036</c:v>
                </c:pt>
                <c:pt idx="47">
                  <c:v>46037</c:v>
                </c:pt>
                <c:pt idx="48">
                  <c:v>46041</c:v>
                </c:pt>
                <c:pt idx="49">
                  <c:v>46042</c:v>
                </c:pt>
                <c:pt idx="50">
                  <c:v>46043</c:v>
                </c:pt>
                <c:pt idx="51">
                  <c:v>46044</c:v>
                </c:pt>
                <c:pt idx="52">
                  <c:v>46045</c:v>
                </c:pt>
                <c:pt idx="53">
                  <c:v>46048</c:v>
                </c:pt>
                <c:pt idx="54">
                  <c:v>46049</c:v>
                </c:pt>
                <c:pt idx="55">
                  <c:v>46050</c:v>
                </c:pt>
                <c:pt idx="56">
                  <c:v>46051</c:v>
                </c:pt>
                <c:pt idx="57">
                  <c:v>46056</c:v>
                </c:pt>
                <c:pt idx="58">
                  <c:v>46057</c:v>
                </c:pt>
                <c:pt idx="59">
                  <c:v>46058</c:v>
                </c:pt>
                <c:pt idx="60">
                  <c:v>46059</c:v>
                </c:pt>
                <c:pt idx="61">
                  <c:v>46062</c:v>
                </c:pt>
                <c:pt idx="62">
                  <c:v>46063</c:v>
                </c:pt>
                <c:pt idx="63">
                  <c:v>46064</c:v>
                </c:pt>
                <c:pt idx="64">
                  <c:v>46065</c:v>
                </c:pt>
                <c:pt idx="65">
                  <c:v>46066</c:v>
                </c:pt>
                <c:pt idx="66">
                  <c:v>46069</c:v>
                </c:pt>
                <c:pt idx="67">
                  <c:v>46070</c:v>
                </c:pt>
                <c:pt idx="68">
                  <c:v>46071</c:v>
                </c:pt>
                <c:pt idx="69">
                  <c:v>46072</c:v>
                </c:pt>
                <c:pt idx="70">
                  <c:v>46073</c:v>
                </c:pt>
                <c:pt idx="71">
                  <c:v>46076</c:v>
                </c:pt>
                <c:pt idx="72">
                  <c:v>46077</c:v>
                </c:pt>
                <c:pt idx="73">
                  <c:v>46079</c:v>
                </c:pt>
                <c:pt idx="74">
                  <c:v>46080</c:v>
                </c:pt>
              </c:numCache>
            </c:numRef>
          </c:cat>
          <c:val>
            <c:numRef>
              <c:f>Arkusz9!$N$2:$N$80</c:f>
              <c:numCache>
                <c:formatCode>General</c:formatCode>
                <c:ptCount val="79"/>
                <c:pt idx="0">
                  <c:v>81.37</c:v>
                </c:pt>
                <c:pt idx="1">
                  <c:v>248.87</c:v>
                </c:pt>
                <c:pt idx="2">
                  <c:v>328.87</c:v>
                </c:pt>
                <c:pt idx="3">
                  <c:v>296.37</c:v>
                </c:pt>
                <c:pt idx="4">
                  <c:v>486.37</c:v>
                </c:pt>
                <c:pt idx="5">
                  <c:v>756.37</c:v>
                </c:pt>
                <c:pt idx="6">
                  <c:v>751.36999999999989</c:v>
                </c:pt>
                <c:pt idx="7">
                  <c:v>778.86999999999989</c:v>
                </c:pt>
                <c:pt idx="8">
                  <c:v>1001.3699999999999</c:v>
                </c:pt>
                <c:pt idx="9">
                  <c:v>1296.3699999999999</c:v>
                </c:pt>
                <c:pt idx="10">
                  <c:v>851.36999999999989</c:v>
                </c:pt>
                <c:pt idx="11">
                  <c:v>973.86999999999989</c:v>
                </c:pt>
                <c:pt idx="12">
                  <c:v>1013.8699999999999</c:v>
                </c:pt>
                <c:pt idx="13">
                  <c:v>693.86999999999989</c:v>
                </c:pt>
                <c:pt idx="14">
                  <c:v>1043.8699999999999</c:v>
                </c:pt>
                <c:pt idx="15">
                  <c:v>733.86999999999989</c:v>
                </c:pt>
                <c:pt idx="16">
                  <c:v>973.86999999999989</c:v>
                </c:pt>
                <c:pt idx="17">
                  <c:v>1361.37</c:v>
                </c:pt>
                <c:pt idx="18">
                  <c:v>1091.3699999999999</c:v>
                </c:pt>
                <c:pt idx="19">
                  <c:v>1191.3699999999999</c:v>
                </c:pt>
                <c:pt idx="20">
                  <c:v>1116.3699999999999</c:v>
                </c:pt>
                <c:pt idx="21">
                  <c:v>1471.37</c:v>
                </c:pt>
                <c:pt idx="22">
                  <c:v>1778.87</c:v>
                </c:pt>
                <c:pt idx="23">
                  <c:v>1551.37</c:v>
                </c:pt>
                <c:pt idx="24">
                  <c:v>1926.37</c:v>
                </c:pt>
                <c:pt idx="25">
                  <c:v>1786.37</c:v>
                </c:pt>
                <c:pt idx="26">
                  <c:v>2078.87</c:v>
                </c:pt>
                <c:pt idx="27">
                  <c:v>2328.87</c:v>
                </c:pt>
                <c:pt idx="28">
                  <c:v>2258.87</c:v>
                </c:pt>
                <c:pt idx="29">
                  <c:v>2083.87</c:v>
                </c:pt>
                <c:pt idx="30">
                  <c:v>2353.87</c:v>
                </c:pt>
                <c:pt idx="31">
                  <c:v>2473.87</c:v>
                </c:pt>
                <c:pt idx="32">
                  <c:v>2053.87</c:v>
                </c:pt>
                <c:pt idx="33">
                  <c:v>2366.37</c:v>
                </c:pt>
                <c:pt idx="34">
                  <c:v>2581.37</c:v>
                </c:pt>
                <c:pt idx="35">
                  <c:v>2356.37</c:v>
                </c:pt>
                <c:pt idx="36">
                  <c:v>2231.37</c:v>
                </c:pt>
                <c:pt idx="37">
                  <c:v>2576.37</c:v>
                </c:pt>
                <c:pt idx="38">
                  <c:v>2701.37</c:v>
                </c:pt>
                <c:pt idx="39">
                  <c:v>2496.37</c:v>
                </c:pt>
                <c:pt idx="40">
                  <c:v>2676.37</c:v>
                </c:pt>
                <c:pt idx="41">
                  <c:v>2446.37</c:v>
                </c:pt>
                <c:pt idx="42">
                  <c:v>2853.87</c:v>
                </c:pt>
                <c:pt idx="43">
                  <c:v>2658.87</c:v>
                </c:pt>
                <c:pt idx="44">
                  <c:v>3073.87</c:v>
                </c:pt>
                <c:pt idx="45">
                  <c:v>2758.87</c:v>
                </c:pt>
                <c:pt idx="46">
                  <c:v>2988.87</c:v>
                </c:pt>
                <c:pt idx="47">
                  <c:v>3306.37</c:v>
                </c:pt>
                <c:pt idx="48">
                  <c:v>3211.37</c:v>
                </c:pt>
                <c:pt idx="49">
                  <c:v>3081.37</c:v>
                </c:pt>
                <c:pt idx="50">
                  <c:v>3231.37</c:v>
                </c:pt>
                <c:pt idx="51">
                  <c:v>3606.37</c:v>
                </c:pt>
                <c:pt idx="52">
                  <c:v>3471.37</c:v>
                </c:pt>
                <c:pt idx="53">
                  <c:v>3561.37</c:v>
                </c:pt>
                <c:pt idx="54">
                  <c:v>3481.37</c:v>
                </c:pt>
                <c:pt idx="55">
                  <c:v>3521.37</c:v>
                </c:pt>
                <c:pt idx="56">
                  <c:v>3706.37</c:v>
                </c:pt>
                <c:pt idx="57">
                  <c:v>3396.37</c:v>
                </c:pt>
                <c:pt idx="58">
                  <c:v>3656.37</c:v>
                </c:pt>
                <c:pt idx="59">
                  <c:v>3981.37</c:v>
                </c:pt>
                <c:pt idx="60">
                  <c:v>3888.87</c:v>
                </c:pt>
                <c:pt idx="61">
                  <c:v>3951.37</c:v>
                </c:pt>
                <c:pt idx="62">
                  <c:v>4108.87</c:v>
                </c:pt>
                <c:pt idx="63">
                  <c:v>4383.87</c:v>
                </c:pt>
                <c:pt idx="64">
                  <c:v>4611.37</c:v>
                </c:pt>
                <c:pt idx="65">
                  <c:v>4456.37</c:v>
                </c:pt>
                <c:pt idx="66">
                  <c:v>4591.37</c:v>
                </c:pt>
                <c:pt idx="67">
                  <c:v>4658.87</c:v>
                </c:pt>
                <c:pt idx="68">
                  <c:v>4913.87</c:v>
                </c:pt>
                <c:pt idx="69">
                  <c:v>5013.87</c:v>
                </c:pt>
                <c:pt idx="70">
                  <c:v>4976.37</c:v>
                </c:pt>
                <c:pt idx="71">
                  <c:v>5026.37</c:v>
                </c:pt>
                <c:pt idx="72">
                  <c:v>5001.37</c:v>
                </c:pt>
                <c:pt idx="73">
                  <c:v>5221.37</c:v>
                </c:pt>
                <c:pt idx="74">
                  <c:v>5091.37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7-4783-8D40-E814E3FEF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78256"/>
        <c:axId val="82373936"/>
      </c:lineChart>
      <c:dateAx>
        <c:axId val="8237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373936"/>
        <c:crosses val="autoZero"/>
        <c:auto val="1"/>
        <c:lblOffset val="100"/>
        <c:baseTimeUnit val="days"/>
      </c:dateAx>
      <c:valAx>
        <c:axId val="823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3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7</xdr:row>
      <xdr:rowOff>140970</xdr:rowOff>
    </xdr:from>
    <xdr:to>
      <xdr:col>21</xdr:col>
      <xdr:colOff>83820</xdr:colOff>
      <xdr:row>21</xdr:row>
      <xdr:rowOff>91440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360F51-9FCF-214A-8018-B333EEB06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arzyna Kosiorowska" refreshedDate="45772.724174537034" createdVersion="8" refreshedVersion="8" minRefreshableVersion="3" recordCount="237" xr:uid="{D5B18770-64F2-4A47-AF4C-D8229D63CDAE}">
  <cacheSource type="worksheet">
    <worksheetSource ref="A1:I1048576" sheet="Arkusz1"/>
  </cacheSource>
  <cacheFields count="12">
    <cacheField name="Imię kursanta" numFmtId="0">
      <sharedItems containsBlank="1" count="18">
        <s v="Bartek"/>
        <s v="Zuzanna"/>
        <s v="Wiktor"/>
        <s v="Jan"/>
        <s v="Katarzyna"/>
        <s v="Agnieszka"/>
        <s v="Zbigniew"/>
        <s v="Julita"/>
        <s v="Ewa"/>
        <s v="Maciej"/>
        <s v="Zdzisław"/>
        <s v="Piotrek"/>
        <s v="Andrzej"/>
        <s v="Marcin"/>
        <s v="Patrycja"/>
        <s v="Anna"/>
        <s v="Ola"/>
        <m/>
      </sharedItems>
    </cacheField>
    <cacheField name="Przedmiot" numFmtId="0">
      <sharedItems containsBlank="1"/>
    </cacheField>
    <cacheField name="Data" numFmtId="0">
      <sharedItems containsNonDate="0" containsDate="1" containsString="0" containsBlank="1" minDate="2025-10-01T00:00:00" maxDate="2026-02-28T00:00:00" count="76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  <m/>
      </sharedItems>
      <fieldGroup par="11"/>
    </cacheField>
    <cacheField name="Godzina rozpoczęcia" numFmtId="0">
      <sharedItems containsNonDate="0" containsDate="1" containsString="0" containsBlank="1" minDate="1899-12-30T09:00:00" maxDate="1899-12-30T18:00:00"/>
    </cacheField>
    <cacheField name="Godzina zakończenia" numFmtId="0">
      <sharedItems containsNonDate="0" containsDate="1" containsString="0" containsBlank="1" minDate="1899-12-30T10:00:00" maxDate="1899-12-30T19:00:00"/>
    </cacheField>
    <cacheField name="Stawka za godzinę" numFmtId="0">
      <sharedItems containsString="0" containsBlank="1" containsNumber="1" containsInteger="1" minValue="40" maxValue="60"/>
    </cacheField>
    <cacheField name="czas trwania" numFmtId="0">
      <sharedItems containsNonDate="0" containsDate="1" containsString="0" containsBlank="1" minDate="1899-12-30T01:00:00" maxDate="1899-12-30T02:00:00"/>
    </cacheField>
    <cacheField name="czas trwania2" numFmtId="0">
      <sharedItems containsString="0" containsBlank="1" containsNumber="1" minValue="1" maxValue="2"/>
    </cacheField>
    <cacheField name="cena" numFmtId="0">
      <sharedItems containsString="0" containsBlank="1" containsNumber="1" minValue="40" maxValue="120" count="13">
        <n v="60"/>
        <n v="100"/>
        <n v="87.5"/>
        <n v="80"/>
        <n v="50"/>
        <n v="105"/>
        <n v="62.5"/>
        <n v="70"/>
        <n v="90"/>
        <n v="75"/>
        <n v="40"/>
        <n v="120"/>
        <m/>
      </sharedItems>
    </cacheField>
    <cacheField name="Miesiące (Data)" numFmtId="0" databaseField="0">
      <fieldGroup base="2">
        <rangePr groupBy="months" startDate="2025-10-01T00:00:00" endDate="2026-02-28T00:00:00"/>
        <groupItems count="14">
          <s v="&lt;01.10.202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8.02.2026"/>
        </groupItems>
      </fieldGroup>
    </cacheField>
    <cacheField name="Kwartały (Data)" numFmtId="0" databaseField="0">
      <fieldGroup base="2">
        <rangePr groupBy="quarters" startDate="2025-10-01T00:00:00" endDate="2026-02-28T00:00:00"/>
        <groupItems count="6">
          <s v="&lt;01.10.2025"/>
          <s v="Kwartał1"/>
          <s v="Kwartał2"/>
          <s v="Kwartał3"/>
          <s v="Kwartał4"/>
          <s v="&gt;28.02.2026"/>
        </groupItems>
      </fieldGroup>
    </cacheField>
    <cacheField name="Lata (Data)" numFmtId="0" databaseField="0">
      <fieldGroup base="2">
        <rangePr groupBy="years" startDate="2025-10-01T00:00:00" endDate="2026-02-28T00:00:00"/>
        <groupItems count="4">
          <s v="&lt;01.10.2025"/>
          <s v="2025"/>
          <s v="2026"/>
          <s v="&gt;28.02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arzyna Kosiorowska" refreshedDate="45772.737879745371" createdVersion="8" refreshedVersion="8" minRefreshableVersion="3" recordCount="237" xr:uid="{5BAB7A96-AB72-46D2-8784-504941721B5D}">
  <cacheSource type="worksheet">
    <worksheetSource ref="N1:N1048576" sheet="Arkusz1"/>
  </cacheSource>
  <cacheFields count="1">
    <cacheField name="nick ost" numFmtId="0">
      <sharedItems containsBlank="1" count="19">
        <s v=" "/>
        <s v="AGNMAT16"/>
        <s v="ANDINF1"/>
        <s v="ANNINF10"/>
        <s v="BARINF20"/>
        <s v="EWAMAT14"/>
        <s v="JANFIZ24"/>
        <s v="JULFIZ18"/>
        <s v="KATINF24"/>
        <s v="MACFIZ22"/>
        <s v="MARMAT1"/>
        <s v="OLAINF1"/>
        <s v="PATINF1"/>
        <s v="PIOFIZ1"/>
        <s v="WIKMAT29"/>
        <s v="ZBIFIZ16"/>
        <s v="ZDZFIZ18"/>
        <s v="ZUZINF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arzyna Kosiorowska" refreshedDate="45772.746868287039" createdVersion="8" refreshedVersion="8" minRefreshableVersion="3" recordCount="236" xr:uid="{9664393C-99B1-4331-A57A-E277837F0CED}">
  <cacheSource type="worksheet">
    <worksheetSource ref="A1:I1048576" sheet="Arkusz8"/>
  </cacheSource>
  <cacheFields count="12">
    <cacheField name="Imię kursanta" numFmtId="0">
      <sharedItems containsBlank="1"/>
    </cacheField>
    <cacheField name="Przedmiot" numFmtId="0">
      <sharedItems containsBlank="1"/>
    </cacheField>
    <cacheField name="Data" numFmtId="0">
      <sharedItems containsNonDate="0" containsDate="1" containsString="0" containsBlank="1" minDate="2025-10-01T00:00:00" maxDate="2026-02-28T00:00:00" count="76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  <m/>
      </sharedItems>
      <fieldGroup par="11"/>
    </cacheField>
    <cacheField name="Godzina rozpoczęcia" numFmtId="0">
      <sharedItems containsNonDate="0" containsDate="1" containsString="0" containsBlank="1" minDate="1899-12-30T09:00:00" maxDate="1899-12-30T18:00:00"/>
    </cacheField>
    <cacheField name="Godzina zakończenia" numFmtId="0">
      <sharedItems containsNonDate="0" containsDate="1" containsString="0" containsBlank="1" minDate="1899-12-30T10:00:00" maxDate="1899-12-30T19:00:00"/>
    </cacheField>
    <cacheField name="Stawka za godzinę" numFmtId="0">
      <sharedItems containsString="0" containsBlank="1" containsNumber="1" containsInteger="1" minValue="40" maxValue="60"/>
    </cacheField>
    <cacheField name="czas trwania" numFmtId="0">
      <sharedItems containsNonDate="0" containsDate="1" containsString="0" containsBlank="1" minDate="1899-12-30T01:00:00" maxDate="1899-12-30T02:00:00"/>
    </cacheField>
    <cacheField name="czas trwania2" numFmtId="0">
      <sharedItems containsString="0" containsBlank="1" containsNumber="1" minValue="1" maxValue="2"/>
    </cacheField>
    <cacheField name="cena" numFmtId="0">
      <sharedItems containsString="0" containsBlank="1" containsNumber="1" minValue="40" maxValue="120"/>
    </cacheField>
    <cacheField name="Miesiące (Data)" numFmtId="0" databaseField="0">
      <fieldGroup base="2">
        <rangePr groupBy="months" startDate="2025-10-01T00:00:00" endDate="2026-02-28T00:00:00"/>
        <groupItems count="14">
          <s v="&lt;01.10.202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8.02.2026"/>
        </groupItems>
      </fieldGroup>
    </cacheField>
    <cacheField name="Kwartały (Data)" numFmtId="0" databaseField="0">
      <fieldGroup base="2">
        <rangePr groupBy="quarters" startDate="2025-10-01T00:00:00" endDate="2026-02-28T00:00:00"/>
        <groupItems count="6">
          <s v="&lt;01.10.2025"/>
          <s v="Kwartał1"/>
          <s v="Kwartał2"/>
          <s v="Kwartał3"/>
          <s v="Kwartał4"/>
          <s v="&gt;28.02.2026"/>
        </groupItems>
      </fieldGroup>
    </cacheField>
    <cacheField name="Lata (Data)" numFmtId="0" databaseField="0">
      <fieldGroup base="2">
        <rangePr groupBy="years" startDate="2025-10-01T00:00:00" endDate="2026-02-28T00:00:00"/>
        <groupItems count="4">
          <s v="&lt;01.10.2025"/>
          <s v="2025"/>
          <s v="2026"/>
          <s v="&gt;28.02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s v="Informatyka"/>
    <x v="0"/>
    <d v="1899-12-30T09:00:00"/>
    <d v="1899-12-30T10:00:00"/>
    <n v="60"/>
    <d v="1899-12-30T01:00:00"/>
    <n v="1"/>
    <x v="0"/>
  </r>
  <r>
    <x v="1"/>
    <s v="Matematyka"/>
    <x v="1"/>
    <d v="1899-12-30T11:15:00"/>
    <d v="1899-12-30T13:15:00"/>
    <n v="50"/>
    <d v="1899-12-30T02:00:00"/>
    <n v="2"/>
    <x v="1"/>
  </r>
  <r>
    <x v="2"/>
    <s v="Matematyka"/>
    <x v="1"/>
    <d v="1899-12-30T09:00:00"/>
    <d v="1899-12-30T10:45:00"/>
    <n v="50"/>
    <d v="1899-12-30T01:45:00"/>
    <n v="1.75"/>
    <x v="2"/>
  </r>
  <r>
    <x v="3"/>
    <s v="Fizyka"/>
    <x v="2"/>
    <d v="1899-12-30T09:00:00"/>
    <d v="1899-12-30T11:00:00"/>
    <n v="40"/>
    <d v="1899-12-30T02:00:00"/>
    <n v="2"/>
    <x v="3"/>
  </r>
  <r>
    <x v="2"/>
    <s v="Matematyka"/>
    <x v="2"/>
    <d v="1899-12-30T11:30:00"/>
    <d v="1899-12-30T12:30:00"/>
    <n v="50"/>
    <d v="1899-12-30T01:00:00"/>
    <n v="1"/>
    <x v="4"/>
  </r>
  <r>
    <x v="4"/>
    <s v="Informatyka"/>
    <x v="3"/>
    <d v="1899-12-30T11:00:00"/>
    <d v="1899-12-30T12:45:00"/>
    <n v="60"/>
    <d v="1899-12-30T01:45:00"/>
    <n v="1.75"/>
    <x v="5"/>
  </r>
  <r>
    <x v="5"/>
    <s v="Matematyka"/>
    <x v="3"/>
    <d v="1899-12-30T09:00:00"/>
    <d v="1899-12-30T10:15:00"/>
    <n v="50"/>
    <d v="1899-12-30T01:15:00"/>
    <n v="1.25"/>
    <x v="6"/>
  </r>
  <r>
    <x v="6"/>
    <s v="Fizyka"/>
    <x v="3"/>
    <d v="1899-12-30T13:30:00"/>
    <d v="1899-12-30T14:45:00"/>
    <n v="40"/>
    <d v="1899-12-30T01:15:00"/>
    <n v="1.25"/>
    <x v="4"/>
  </r>
  <r>
    <x v="3"/>
    <s v="Fizyka"/>
    <x v="4"/>
    <d v="1899-12-30T12:30:00"/>
    <d v="1899-12-30T14:15:00"/>
    <n v="40"/>
    <d v="1899-12-30T01:45:00"/>
    <n v="1.75"/>
    <x v="7"/>
  </r>
  <r>
    <x v="4"/>
    <s v="Informatyka"/>
    <x v="4"/>
    <d v="1899-12-30T09:00:00"/>
    <d v="1899-12-30T10:00:00"/>
    <n v="60"/>
    <d v="1899-12-30T01:00:00"/>
    <n v="1"/>
    <x v="0"/>
  </r>
  <r>
    <x v="3"/>
    <s v="Fizyka"/>
    <x v="4"/>
    <d v="1899-12-30T10:45:00"/>
    <d v="1899-12-30T12:15:00"/>
    <n v="40"/>
    <d v="1899-12-30T01:30:00"/>
    <n v="1.5"/>
    <x v="0"/>
  </r>
  <r>
    <x v="0"/>
    <s v="Informatyka"/>
    <x v="5"/>
    <d v="1899-12-30T10:30:00"/>
    <d v="1899-12-30T12:00:00"/>
    <n v="60"/>
    <d v="1899-12-30T01:30:00"/>
    <n v="1.5"/>
    <x v="8"/>
  </r>
  <r>
    <x v="0"/>
    <s v="Informatyka"/>
    <x v="5"/>
    <d v="1899-12-30T14:15:00"/>
    <d v="1899-12-30T15:45:00"/>
    <n v="60"/>
    <d v="1899-12-30T01:30:00"/>
    <n v="1.5"/>
    <x v="8"/>
  </r>
  <r>
    <x v="4"/>
    <s v="Informatyka"/>
    <x v="5"/>
    <d v="1899-12-30T12:45:00"/>
    <d v="1899-12-30T13:45:00"/>
    <n v="60"/>
    <d v="1899-12-30T01:00:00"/>
    <n v="1"/>
    <x v="0"/>
  </r>
  <r>
    <x v="2"/>
    <s v="Matematyka"/>
    <x v="5"/>
    <d v="1899-12-30T09:00:00"/>
    <d v="1899-12-30T10:00:00"/>
    <n v="50"/>
    <d v="1899-12-30T01:00:00"/>
    <n v="1"/>
    <x v="4"/>
  </r>
  <r>
    <x v="2"/>
    <s v="Matematyka"/>
    <x v="6"/>
    <d v="1899-12-30T12:45:00"/>
    <d v="1899-12-30T14:45:00"/>
    <n v="50"/>
    <d v="1899-12-30T02:00:00"/>
    <n v="2"/>
    <x v="1"/>
  </r>
  <r>
    <x v="1"/>
    <s v="Informatyka"/>
    <x v="6"/>
    <d v="1899-12-30T09:30:00"/>
    <d v="1899-12-30T11:00:00"/>
    <n v="60"/>
    <d v="1899-12-30T01:30:00"/>
    <n v="1.5"/>
    <x v="8"/>
  </r>
  <r>
    <x v="3"/>
    <s v="Fizyka"/>
    <x v="6"/>
    <d v="1899-12-30T15:00:00"/>
    <d v="1899-12-30T17:00:00"/>
    <n v="40"/>
    <d v="1899-12-30T02:00:00"/>
    <n v="2"/>
    <x v="3"/>
  </r>
  <r>
    <x v="7"/>
    <s v="Informatyka"/>
    <x v="6"/>
    <d v="1899-12-30T17:00:00"/>
    <d v="1899-12-30T18:15:00"/>
    <n v="60"/>
    <d v="1899-12-30T01:15:00"/>
    <n v="1.25"/>
    <x v="9"/>
  </r>
  <r>
    <x v="3"/>
    <s v="Fizyka"/>
    <x v="6"/>
    <d v="1899-12-30T11:15:00"/>
    <d v="1899-12-30T12:30:00"/>
    <n v="40"/>
    <d v="1899-12-30T01:15:00"/>
    <n v="1.25"/>
    <x v="4"/>
  </r>
  <r>
    <x v="2"/>
    <s v="Matematyka"/>
    <x v="7"/>
    <d v="1899-12-30T12:45:00"/>
    <d v="1899-12-30T14:15:00"/>
    <n v="50"/>
    <d v="1899-12-30T01:30:00"/>
    <n v="1.5"/>
    <x v="9"/>
  </r>
  <r>
    <x v="8"/>
    <s v="Matematyka"/>
    <x v="7"/>
    <d v="1899-12-30T09:00:00"/>
    <d v="1899-12-30T10:15:00"/>
    <n v="50"/>
    <d v="1899-12-30T01:15:00"/>
    <n v="1.25"/>
    <x v="6"/>
  </r>
  <r>
    <x v="9"/>
    <s v="Fizyka"/>
    <x v="7"/>
    <d v="1899-12-30T11:30:00"/>
    <d v="1899-12-30T12:45:00"/>
    <n v="40"/>
    <d v="1899-12-30T01:15:00"/>
    <n v="1.25"/>
    <x v="4"/>
  </r>
  <r>
    <x v="10"/>
    <s v="Matematyka"/>
    <x v="7"/>
    <d v="1899-12-30T14:30:00"/>
    <d v="1899-12-30T15:30:00"/>
    <n v="50"/>
    <d v="1899-12-30T01:00:00"/>
    <n v="1"/>
    <x v="4"/>
  </r>
  <r>
    <x v="9"/>
    <s v="Fizyka"/>
    <x v="7"/>
    <d v="1899-12-30T10:30:00"/>
    <d v="1899-12-30T11:30:00"/>
    <n v="40"/>
    <d v="1899-12-30T01:00:00"/>
    <n v="1"/>
    <x v="10"/>
  </r>
  <r>
    <x v="6"/>
    <s v="Informatyka"/>
    <x v="8"/>
    <d v="1899-12-30T12:15:00"/>
    <d v="1899-12-30T14:00:00"/>
    <n v="60"/>
    <d v="1899-12-30T01:45:00"/>
    <n v="1.75"/>
    <x v="5"/>
  </r>
  <r>
    <x v="4"/>
    <s v="Informatyka"/>
    <x v="8"/>
    <d v="1899-12-30T10:15:00"/>
    <d v="1899-12-30T11:30:00"/>
    <n v="60"/>
    <d v="1899-12-30T01:15:00"/>
    <n v="1.25"/>
    <x v="9"/>
  </r>
  <r>
    <x v="8"/>
    <s v="Matematyka"/>
    <x v="8"/>
    <d v="1899-12-30T09:00:00"/>
    <d v="1899-12-30T10:15:00"/>
    <n v="50"/>
    <d v="1899-12-30T01:15:00"/>
    <n v="1.25"/>
    <x v="6"/>
  </r>
  <r>
    <x v="10"/>
    <s v="Matematyka"/>
    <x v="9"/>
    <d v="1899-12-30T11:00:00"/>
    <d v="1899-12-30T13:00:00"/>
    <n v="50"/>
    <d v="1899-12-30T02:00:00"/>
    <n v="2"/>
    <x v="1"/>
  </r>
  <r>
    <x v="2"/>
    <s v="Matematyka"/>
    <x v="9"/>
    <d v="1899-12-30T09:00:00"/>
    <d v="1899-12-30T10:30:00"/>
    <n v="50"/>
    <d v="1899-12-30T01:30:00"/>
    <n v="1.5"/>
    <x v="9"/>
  </r>
  <r>
    <x v="7"/>
    <s v="Informatyka"/>
    <x v="9"/>
    <d v="1899-12-30T14:00:00"/>
    <d v="1899-12-30T15:00:00"/>
    <n v="60"/>
    <d v="1899-12-30T01:00:00"/>
    <n v="1"/>
    <x v="0"/>
  </r>
  <r>
    <x v="3"/>
    <s v="Fizyka"/>
    <x v="9"/>
    <d v="1899-12-30T15:15:00"/>
    <d v="1899-12-30T16:45:00"/>
    <n v="40"/>
    <d v="1899-12-30T01:30:00"/>
    <n v="1.5"/>
    <x v="0"/>
  </r>
  <r>
    <x v="1"/>
    <s v="Informatyka"/>
    <x v="10"/>
    <d v="1899-12-30T11:30:00"/>
    <d v="1899-12-30T13:15:00"/>
    <n v="60"/>
    <d v="1899-12-30T01:45:00"/>
    <n v="1.75"/>
    <x v="5"/>
  </r>
  <r>
    <x v="1"/>
    <s v="Matematyka"/>
    <x v="10"/>
    <d v="1899-12-30T09:00:00"/>
    <d v="1899-12-30T11:00:00"/>
    <n v="50"/>
    <d v="1899-12-30T02:00:00"/>
    <n v="2"/>
    <x v="1"/>
  </r>
  <r>
    <x v="10"/>
    <s v="Matematyka"/>
    <x v="11"/>
    <d v="1899-12-30T09:00:00"/>
    <d v="1899-12-30T10:15:00"/>
    <n v="50"/>
    <d v="1899-12-30T01:15:00"/>
    <n v="1.25"/>
    <x v="6"/>
  </r>
  <r>
    <x v="5"/>
    <s v="Informatyka"/>
    <x v="11"/>
    <d v="1899-12-30T10:45:00"/>
    <d v="1899-12-30T11:45:00"/>
    <n v="60"/>
    <d v="1899-12-30T01:00:00"/>
    <n v="1"/>
    <x v="0"/>
  </r>
  <r>
    <x v="10"/>
    <s v="Fizyka"/>
    <x v="12"/>
    <d v="1899-12-30T09:00:00"/>
    <d v="1899-12-30T10:00:00"/>
    <n v="40"/>
    <d v="1899-12-30T01:00:00"/>
    <n v="1"/>
    <x v="10"/>
  </r>
  <r>
    <x v="0"/>
    <s v="Informatyka"/>
    <x v="13"/>
    <d v="1899-12-30T09:00:00"/>
    <d v="1899-12-30T10:00:00"/>
    <n v="60"/>
    <d v="1899-12-30T01:00:00"/>
    <n v="1"/>
    <x v="0"/>
  </r>
  <r>
    <x v="9"/>
    <s v="Fizyka"/>
    <x v="13"/>
    <d v="1899-12-30T10:30:00"/>
    <d v="1899-12-30T11:30:00"/>
    <n v="40"/>
    <d v="1899-12-30T01:00:00"/>
    <n v="1"/>
    <x v="10"/>
  </r>
  <r>
    <x v="6"/>
    <s v="Informatyka"/>
    <x v="14"/>
    <d v="1899-12-30T09:00:00"/>
    <d v="1899-12-30T10:45:00"/>
    <n v="60"/>
    <d v="1899-12-30T01:45:00"/>
    <n v="1.75"/>
    <x v="5"/>
  </r>
  <r>
    <x v="0"/>
    <s v="Informatyka"/>
    <x v="14"/>
    <d v="1899-12-30T14:30:00"/>
    <d v="1899-12-30T16:15:00"/>
    <n v="60"/>
    <d v="1899-12-30T01:45:00"/>
    <n v="1.75"/>
    <x v="5"/>
  </r>
  <r>
    <x v="4"/>
    <s v="Informatyka"/>
    <x v="14"/>
    <d v="1899-12-30T10:45:00"/>
    <d v="1899-12-30T12:15:00"/>
    <n v="60"/>
    <d v="1899-12-30T01:30:00"/>
    <n v="1.5"/>
    <x v="8"/>
  </r>
  <r>
    <x v="9"/>
    <s v="Fizyka"/>
    <x v="14"/>
    <d v="1899-12-30T12:45:00"/>
    <d v="1899-12-30T14:30:00"/>
    <n v="40"/>
    <d v="1899-12-30T01:45:00"/>
    <n v="1.75"/>
    <x v="7"/>
  </r>
  <r>
    <x v="1"/>
    <s v="Informatyka"/>
    <x v="15"/>
    <d v="1899-12-30T09:00:00"/>
    <d v="1899-12-30T10:30:00"/>
    <n v="60"/>
    <d v="1899-12-30T01:30:00"/>
    <n v="1.5"/>
    <x v="8"/>
  </r>
  <r>
    <x v="2"/>
    <s v="Matematyka"/>
    <x v="16"/>
    <d v="1899-12-30T10:00:00"/>
    <d v="1899-12-30T12:00:00"/>
    <n v="50"/>
    <d v="1899-12-30T02:00:00"/>
    <n v="2"/>
    <x v="1"/>
  </r>
  <r>
    <x v="1"/>
    <s v="Informatyka"/>
    <x v="16"/>
    <d v="1899-12-30T12:30:00"/>
    <d v="1899-12-30T14:00:00"/>
    <n v="60"/>
    <d v="1899-12-30T01:30:00"/>
    <n v="1.5"/>
    <x v="8"/>
  </r>
  <r>
    <x v="2"/>
    <s v="Matematyka"/>
    <x v="16"/>
    <d v="1899-12-30T09:00:00"/>
    <d v="1899-12-30T10:00:00"/>
    <n v="50"/>
    <d v="1899-12-30T01:00:00"/>
    <n v="1"/>
    <x v="4"/>
  </r>
  <r>
    <x v="0"/>
    <s v="Informatyka"/>
    <x v="17"/>
    <d v="1899-12-30T09:00:00"/>
    <d v="1899-12-30T10:30:00"/>
    <n v="60"/>
    <d v="1899-12-30T01:30:00"/>
    <n v="1.5"/>
    <x v="8"/>
  </r>
  <r>
    <x v="5"/>
    <s v="Informatyka"/>
    <x v="17"/>
    <d v="1899-12-30T15:30:00"/>
    <d v="1899-12-30T17:00:00"/>
    <n v="60"/>
    <d v="1899-12-30T01:30:00"/>
    <n v="1.5"/>
    <x v="8"/>
  </r>
  <r>
    <x v="8"/>
    <s v="Matematyka"/>
    <x v="17"/>
    <d v="1899-12-30T11:00:00"/>
    <d v="1899-12-30T12:45:00"/>
    <n v="50"/>
    <d v="1899-12-30T01:45:00"/>
    <n v="1.75"/>
    <x v="2"/>
  </r>
  <r>
    <x v="6"/>
    <s v="Fizyka"/>
    <x v="17"/>
    <d v="1899-12-30T13:45:00"/>
    <d v="1899-12-30T15:30:00"/>
    <n v="40"/>
    <d v="1899-12-30T01:45:00"/>
    <n v="1.75"/>
    <x v="7"/>
  </r>
  <r>
    <x v="1"/>
    <s v="Matematyka"/>
    <x v="17"/>
    <d v="1899-12-30T17:00:00"/>
    <d v="1899-12-30T18:00:00"/>
    <n v="50"/>
    <d v="1899-12-30T01:00:00"/>
    <n v="1"/>
    <x v="4"/>
  </r>
  <r>
    <x v="5"/>
    <s v="Informatyka"/>
    <x v="18"/>
    <d v="1899-12-30T10:45:00"/>
    <d v="1899-12-30T12:15:00"/>
    <n v="60"/>
    <d v="1899-12-30T01:30:00"/>
    <n v="1.5"/>
    <x v="8"/>
  </r>
  <r>
    <x v="4"/>
    <s v="Informatyka"/>
    <x v="18"/>
    <d v="1899-12-30T09:00:00"/>
    <d v="1899-12-30T10:00:00"/>
    <n v="60"/>
    <d v="1899-12-30T01:00:00"/>
    <n v="1"/>
    <x v="0"/>
  </r>
  <r>
    <x v="3"/>
    <s v="Fizyka"/>
    <x v="19"/>
    <d v="1899-12-30T09:00:00"/>
    <d v="1899-12-30T10:15:00"/>
    <n v="40"/>
    <d v="1899-12-30T01:15:00"/>
    <n v="1.25"/>
    <x v="4"/>
  </r>
  <r>
    <x v="3"/>
    <s v="Fizyka"/>
    <x v="19"/>
    <d v="1899-12-30T10:15:00"/>
    <d v="1899-12-30T11:30:00"/>
    <n v="40"/>
    <d v="1899-12-30T01:15:00"/>
    <n v="1.25"/>
    <x v="4"/>
  </r>
  <r>
    <x v="1"/>
    <s v="Informatyka"/>
    <x v="20"/>
    <d v="1899-12-30T10:00:00"/>
    <d v="1899-12-30T11:15:00"/>
    <n v="60"/>
    <d v="1899-12-30T01:15:00"/>
    <n v="1.25"/>
    <x v="9"/>
  </r>
  <r>
    <x v="5"/>
    <s v="Informatyka"/>
    <x v="20"/>
    <d v="1899-12-30T11:15:00"/>
    <d v="1899-12-30T12:15:00"/>
    <n v="60"/>
    <d v="1899-12-30T01:00:00"/>
    <n v="1"/>
    <x v="0"/>
  </r>
  <r>
    <x v="7"/>
    <s v="Fizyka"/>
    <x v="20"/>
    <d v="1899-12-30T09:00:00"/>
    <d v="1899-12-30T10:00:00"/>
    <n v="40"/>
    <d v="1899-12-30T01:00:00"/>
    <n v="1"/>
    <x v="10"/>
  </r>
  <r>
    <x v="7"/>
    <s v="Informatyka"/>
    <x v="21"/>
    <d v="1899-12-30T11:00:00"/>
    <d v="1899-12-30T12:30:00"/>
    <n v="60"/>
    <d v="1899-12-30T01:30:00"/>
    <n v="1.5"/>
    <x v="8"/>
  </r>
  <r>
    <x v="4"/>
    <s v="Informatyka"/>
    <x v="21"/>
    <d v="1899-12-30T15:45:00"/>
    <d v="1899-12-30T17:15:00"/>
    <n v="60"/>
    <d v="1899-12-30T01:30:00"/>
    <n v="1.5"/>
    <x v="8"/>
  </r>
  <r>
    <x v="5"/>
    <s v="Informatyka"/>
    <x v="21"/>
    <d v="1899-12-30T13:45:00"/>
    <d v="1899-12-30T15:00:00"/>
    <n v="60"/>
    <d v="1899-12-30T01:15:00"/>
    <n v="1.25"/>
    <x v="9"/>
  </r>
  <r>
    <x v="0"/>
    <s v="Informatyka"/>
    <x v="21"/>
    <d v="1899-12-30T12:45:00"/>
    <d v="1899-12-30T13:45:00"/>
    <n v="60"/>
    <d v="1899-12-30T01:00:00"/>
    <n v="1"/>
    <x v="0"/>
  </r>
  <r>
    <x v="9"/>
    <s v="Fizyka"/>
    <x v="21"/>
    <d v="1899-12-30T09:00:00"/>
    <d v="1899-12-30T10:00:00"/>
    <n v="40"/>
    <d v="1899-12-30T01:00:00"/>
    <n v="1"/>
    <x v="10"/>
  </r>
  <r>
    <x v="5"/>
    <s v="Matematyka"/>
    <x v="22"/>
    <d v="1899-12-30T13:30:00"/>
    <d v="1899-12-30T15:15:00"/>
    <n v="50"/>
    <d v="1899-12-30T01:45:00"/>
    <n v="1.75"/>
    <x v="2"/>
  </r>
  <r>
    <x v="9"/>
    <s v="Fizyka"/>
    <x v="22"/>
    <d v="1899-12-30T09:00:00"/>
    <d v="1899-12-30T11:00:00"/>
    <n v="40"/>
    <d v="1899-12-30T02:00:00"/>
    <n v="2"/>
    <x v="3"/>
  </r>
  <r>
    <x v="11"/>
    <s v="Fizyka"/>
    <x v="22"/>
    <d v="1899-12-30T16:00:00"/>
    <d v="1899-12-30T18:00:00"/>
    <n v="40"/>
    <d v="1899-12-30T02:00:00"/>
    <n v="2"/>
    <x v="3"/>
  </r>
  <r>
    <x v="9"/>
    <s v="Fizyka"/>
    <x v="22"/>
    <d v="1899-12-30T11:15:00"/>
    <d v="1899-12-30T12:45:00"/>
    <n v="40"/>
    <d v="1899-12-30T01:30:00"/>
    <n v="1.5"/>
    <x v="0"/>
  </r>
  <r>
    <x v="3"/>
    <s v="Fizyka"/>
    <x v="23"/>
    <d v="1899-12-30T12:15:00"/>
    <d v="1899-12-30T14:15:00"/>
    <n v="40"/>
    <d v="1899-12-30T02:00:00"/>
    <n v="2"/>
    <x v="3"/>
  </r>
  <r>
    <x v="2"/>
    <s v="Matematyka"/>
    <x v="23"/>
    <d v="1899-12-30T10:30:00"/>
    <d v="1899-12-30T11:45:00"/>
    <n v="50"/>
    <d v="1899-12-30T01:15:00"/>
    <n v="1.25"/>
    <x v="6"/>
  </r>
  <r>
    <x v="7"/>
    <s v="Fizyka"/>
    <x v="23"/>
    <d v="1899-12-30T09:00:00"/>
    <d v="1899-12-30T10:15:00"/>
    <n v="40"/>
    <d v="1899-12-30T01:15:00"/>
    <n v="1.25"/>
    <x v="4"/>
  </r>
  <r>
    <x v="0"/>
    <s v="Informatyka"/>
    <x v="24"/>
    <d v="1899-12-30T11:30:00"/>
    <d v="1899-12-30T13:15:00"/>
    <n v="60"/>
    <d v="1899-12-30T01:45:00"/>
    <n v="1.75"/>
    <x v="5"/>
  </r>
  <r>
    <x v="10"/>
    <s v="Matematyka"/>
    <x v="24"/>
    <d v="1899-12-30T16:15:00"/>
    <d v="1899-12-30T18:15:00"/>
    <n v="50"/>
    <d v="1899-12-30T02:00:00"/>
    <n v="2"/>
    <x v="1"/>
  </r>
  <r>
    <x v="0"/>
    <s v="Informatyka"/>
    <x v="24"/>
    <d v="1899-12-30T13:30:00"/>
    <d v="1899-12-30T15:00:00"/>
    <n v="60"/>
    <d v="1899-12-30T01:30:00"/>
    <n v="1.5"/>
    <x v="8"/>
  </r>
  <r>
    <x v="3"/>
    <s v="Fizyka"/>
    <x v="24"/>
    <d v="1899-12-30T09:00:00"/>
    <d v="1899-12-30T11:00:00"/>
    <n v="40"/>
    <d v="1899-12-30T02:00:00"/>
    <n v="2"/>
    <x v="3"/>
  </r>
  <r>
    <x v="1"/>
    <s v="Informatyka"/>
    <x v="25"/>
    <d v="1899-12-30T09:00:00"/>
    <d v="1899-12-30T10:00:00"/>
    <n v="60"/>
    <d v="1899-12-30T01:00:00"/>
    <n v="1"/>
    <x v="0"/>
  </r>
  <r>
    <x v="9"/>
    <s v="Fizyka"/>
    <x v="25"/>
    <d v="1899-12-30T10:30:00"/>
    <d v="1899-12-30T11:45:00"/>
    <n v="40"/>
    <d v="1899-12-30T01:15:00"/>
    <n v="1.25"/>
    <x v="4"/>
  </r>
  <r>
    <x v="8"/>
    <s v="Matematyka"/>
    <x v="26"/>
    <d v="1899-12-30T09:00:00"/>
    <d v="1899-12-30T10:45:00"/>
    <n v="50"/>
    <d v="1899-12-30T01:45:00"/>
    <n v="1.75"/>
    <x v="2"/>
  </r>
  <r>
    <x v="8"/>
    <s v="Matematyka"/>
    <x v="26"/>
    <d v="1899-12-30T15:45:00"/>
    <d v="1899-12-30T17:15:00"/>
    <n v="50"/>
    <d v="1899-12-30T01:30:00"/>
    <n v="1.5"/>
    <x v="9"/>
  </r>
  <r>
    <x v="9"/>
    <s v="Fizyka"/>
    <x v="26"/>
    <d v="1899-12-30T13:00:00"/>
    <d v="1899-12-30T14:45:00"/>
    <n v="40"/>
    <d v="1899-12-30T01:45:00"/>
    <n v="1.75"/>
    <x v="7"/>
  </r>
  <r>
    <x v="12"/>
    <s v="Informatyka"/>
    <x v="26"/>
    <d v="1899-12-30T11:15:00"/>
    <d v="1899-12-30T12:15:00"/>
    <n v="60"/>
    <d v="1899-12-30T01:00:00"/>
    <n v="1"/>
    <x v="0"/>
  </r>
  <r>
    <x v="3"/>
    <s v="Fizyka"/>
    <x v="27"/>
    <d v="1899-12-30T10:00:00"/>
    <d v="1899-12-30T12:00:00"/>
    <n v="40"/>
    <d v="1899-12-30T02:00:00"/>
    <n v="2"/>
    <x v="3"/>
  </r>
  <r>
    <x v="2"/>
    <s v="Matematyka"/>
    <x v="27"/>
    <d v="1899-12-30T09:00:00"/>
    <d v="1899-12-30T10:00:00"/>
    <n v="50"/>
    <d v="1899-12-30T01:00:00"/>
    <n v="1"/>
    <x v="4"/>
  </r>
  <r>
    <x v="2"/>
    <s v="Matematyka"/>
    <x v="27"/>
    <d v="1899-12-30T14:15:00"/>
    <d v="1899-12-30T15:15:00"/>
    <n v="50"/>
    <d v="1899-12-30T01:00:00"/>
    <n v="1"/>
    <x v="4"/>
  </r>
  <r>
    <x v="10"/>
    <s v="Matematyka"/>
    <x v="27"/>
    <d v="1899-12-30T15:15:00"/>
    <d v="1899-12-30T16:15:00"/>
    <n v="50"/>
    <d v="1899-12-30T01:00:00"/>
    <n v="1"/>
    <x v="4"/>
  </r>
  <r>
    <x v="6"/>
    <s v="Fizyka"/>
    <x v="27"/>
    <d v="1899-12-30T12:45:00"/>
    <d v="1899-12-30T13:45:00"/>
    <n v="40"/>
    <d v="1899-12-30T01:00:00"/>
    <n v="1"/>
    <x v="10"/>
  </r>
  <r>
    <x v="4"/>
    <s v="Informatyka"/>
    <x v="28"/>
    <d v="1899-12-30T14:30:00"/>
    <d v="1899-12-30T16:00:00"/>
    <n v="60"/>
    <d v="1899-12-30T01:30:00"/>
    <n v="1.5"/>
    <x v="8"/>
  </r>
  <r>
    <x v="6"/>
    <s v="Informatyka"/>
    <x v="28"/>
    <d v="1899-12-30T16:30:00"/>
    <d v="1899-12-30T18:00:00"/>
    <n v="60"/>
    <d v="1899-12-30T01:30:00"/>
    <n v="1.5"/>
    <x v="8"/>
  </r>
  <r>
    <x v="3"/>
    <s v="Fizyka"/>
    <x v="28"/>
    <d v="1899-12-30T09:00:00"/>
    <d v="1899-12-30T10:30:00"/>
    <n v="40"/>
    <d v="1899-12-30T01:30:00"/>
    <n v="1.5"/>
    <x v="0"/>
  </r>
  <r>
    <x v="6"/>
    <s v="Fizyka"/>
    <x v="28"/>
    <d v="1899-12-30T10:45:00"/>
    <d v="1899-12-30T12:00:00"/>
    <n v="40"/>
    <d v="1899-12-30T01:15:00"/>
    <n v="1.25"/>
    <x v="4"/>
  </r>
  <r>
    <x v="9"/>
    <s v="Fizyka"/>
    <x v="28"/>
    <d v="1899-12-30T12:30:00"/>
    <d v="1899-12-30T13:30:00"/>
    <n v="40"/>
    <d v="1899-12-30T01:00:00"/>
    <n v="1"/>
    <x v="10"/>
  </r>
  <r>
    <x v="5"/>
    <s v="Informatyka"/>
    <x v="29"/>
    <d v="1899-12-30T09:00:00"/>
    <d v="1899-12-30T10:15:00"/>
    <n v="60"/>
    <d v="1899-12-30T01:15:00"/>
    <n v="1.25"/>
    <x v="9"/>
  </r>
  <r>
    <x v="9"/>
    <s v="Fizyka"/>
    <x v="30"/>
    <d v="1899-12-30T13:45:00"/>
    <d v="1899-12-30T15:45:00"/>
    <n v="40"/>
    <d v="1899-12-30T02:00:00"/>
    <n v="2"/>
    <x v="3"/>
  </r>
  <r>
    <x v="10"/>
    <s v="Fizyka"/>
    <x v="30"/>
    <d v="1899-12-30T11:00:00"/>
    <d v="1899-12-30T12:45:00"/>
    <n v="40"/>
    <d v="1899-12-30T01:45:00"/>
    <n v="1.75"/>
    <x v="7"/>
  </r>
  <r>
    <x v="5"/>
    <s v="Informatyka"/>
    <x v="30"/>
    <d v="1899-12-30T09:00:00"/>
    <d v="1899-12-30T10:00:00"/>
    <n v="60"/>
    <d v="1899-12-30T01:00:00"/>
    <n v="1"/>
    <x v="0"/>
  </r>
  <r>
    <x v="0"/>
    <s v="Informatyka"/>
    <x v="30"/>
    <d v="1899-12-30T16:30:00"/>
    <d v="1899-12-30T17:30:00"/>
    <n v="60"/>
    <d v="1899-12-30T01:00:00"/>
    <n v="1"/>
    <x v="0"/>
  </r>
  <r>
    <x v="1"/>
    <s v="Informatyka"/>
    <x v="31"/>
    <d v="1899-12-30T09:30:00"/>
    <d v="1899-12-30T11:00:00"/>
    <n v="60"/>
    <d v="1899-12-30T01:30:00"/>
    <n v="1.5"/>
    <x v="8"/>
  </r>
  <r>
    <x v="3"/>
    <s v="Fizyka"/>
    <x v="31"/>
    <d v="1899-12-30T11:30:00"/>
    <d v="1899-12-30T12:45:00"/>
    <n v="40"/>
    <d v="1899-12-30T01:15:00"/>
    <n v="1.25"/>
    <x v="4"/>
  </r>
  <r>
    <x v="0"/>
    <s v="Informatyka"/>
    <x v="32"/>
    <d v="1899-12-30T11:30:00"/>
    <d v="1899-12-30T13:30:00"/>
    <n v="60"/>
    <d v="1899-12-30T02:00:00"/>
    <n v="2"/>
    <x v="11"/>
  </r>
  <r>
    <x v="6"/>
    <s v="Informatyka"/>
    <x v="32"/>
    <d v="1899-12-30T10:30:00"/>
    <d v="1899-12-30T11:30:00"/>
    <n v="60"/>
    <d v="1899-12-30T01:00:00"/>
    <n v="1"/>
    <x v="0"/>
  </r>
  <r>
    <x v="13"/>
    <s v="Matematyka"/>
    <x v="32"/>
    <d v="1899-12-30T09:00:00"/>
    <d v="1899-12-30T10:00:00"/>
    <n v="50"/>
    <d v="1899-12-30T01:00:00"/>
    <n v="1"/>
    <x v="4"/>
  </r>
  <r>
    <x v="8"/>
    <s v="Matematyka"/>
    <x v="33"/>
    <d v="1899-12-30T09:00:00"/>
    <d v="1899-12-30T10:45:00"/>
    <n v="50"/>
    <d v="1899-12-30T01:45:00"/>
    <n v="1.75"/>
    <x v="2"/>
  </r>
  <r>
    <x v="10"/>
    <s v="Matematyka"/>
    <x v="33"/>
    <d v="1899-12-30T15:45:00"/>
    <d v="1899-12-30T17:15:00"/>
    <n v="50"/>
    <d v="1899-12-30T01:30:00"/>
    <n v="1.5"/>
    <x v="9"/>
  </r>
  <r>
    <x v="9"/>
    <s v="Fizyka"/>
    <x v="33"/>
    <d v="1899-12-30T11:30:00"/>
    <d v="1899-12-30T13:00:00"/>
    <n v="40"/>
    <d v="1899-12-30T01:30:00"/>
    <n v="1.5"/>
    <x v="0"/>
  </r>
  <r>
    <x v="8"/>
    <s v="Matematyka"/>
    <x v="33"/>
    <d v="1899-12-30T13:45:00"/>
    <d v="1899-12-30T14:45:00"/>
    <n v="50"/>
    <d v="1899-12-30T01:00:00"/>
    <n v="1"/>
    <x v="4"/>
  </r>
  <r>
    <x v="9"/>
    <s v="Fizyka"/>
    <x v="33"/>
    <d v="1899-12-30T18:00:00"/>
    <d v="1899-12-30T19:00:00"/>
    <n v="40"/>
    <d v="1899-12-30T01:00:00"/>
    <n v="1"/>
    <x v="10"/>
  </r>
  <r>
    <x v="4"/>
    <s v="Informatyka"/>
    <x v="34"/>
    <d v="1899-12-30T09:00:00"/>
    <d v="1899-12-30T10:45:00"/>
    <n v="60"/>
    <d v="1899-12-30T01:45:00"/>
    <n v="1.75"/>
    <x v="5"/>
  </r>
  <r>
    <x v="1"/>
    <s v="Informatyka"/>
    <x v="34"/>
    <d v="1899-12-30T12:45:00"/>
    <d v="1899-12-30T14:15:00"/>
    <n v="60"/>
    <d v="1899-12-30T01:30:00"/>
    <n v="1.5"/>
    <x v="8"/>
  </r>
  <r>
    <x v="7"/>
    <s v="Fizyka"/>
    <x v="34"/>
    <d v="1899-12-30T11:00:00"/>
    <d v="1899-12-30T12:00:00"/>
    <n v="40"/>
    <d v="1899-12-30T01:00:00"/>
    <n v="1"/>
    <x v="10"/>
  </r>
  <r>
    <x v="14"/>
    <s v="Informatyka"/>
    <x v="35"/>
    <d v="1899-12-30T09:00:00"/>
    <d v="1899-12-30T10:45:00"/>
    <n v="60"/>
    <d v="1899-12-30T01:45:00"/>
    <n v="1.75"/>
    <x v="5"/>
  </r>
  <r>
    <x v="3"/>
    <s v="Fizyka"/>
    <x v="35"/>
    <d v="1899-12-30T11:15:00"/>
    <d v="1899-12-30T13:00:00"/>
    <n v="40"/>
    <d v="1899-12-30T01:45:00"/>
    <n v="1.75"/>
    <x v="7"/>
  </r>
  <r>
    <x v="4"/>
    <s v="Informatyka"/>
    <x v="36"/>
    <d v="1899-12-30T09:00:00"/>
    <d v="1899-12-30T10:15:00"/>
    <n v="60"/>
    <d v="1899-12-30T01:15:00"/>
    <n v="1.25"/>
    <x v="9"/>
  </r>
  <r>
    <x v="10"/>
    <s v="Matematyka"/>
    <x v="36"/>
    <d v="1899-12-30T10:30:00"/>
    <d v="1899-12-30T11:30:00"/>
    <n v="50"/>
    <d v="1899-12-30T01:00:00"/>
    <n v="1"/>
    <x v="4"/>
  </r>
  <r>
    <x v="15"/>
    <s v="Informatyka"/>
    <x v="37"/>
    <d v="1899-12-30T10:30:00"/>
    <d v="1899-12-30T12:00:00"/>
    <n v="60"/>
    <d v="1899-12-30T01:30:00"/>
    <n v="1.5"/>
    <x v="8"/>
  </r>
  <r>
    <x v="5"/>
    <s v="Informatyka"/>
    <x v="37"/>
    <d v="1899-12-30T13:00:00"/>
    <d v="1899-12-30T14:15:00"/>
    <n v="60"/>
    <d v="1899-12-30T01:15:00"/>
    <n v="1.25"/>
    <x v="9"/>
  </r>
  <r>
    <x v="9"/>
    <s v="Fizyka"/>
    <x v="37"/>
    <d v="1899-12-30T09:00:00"/>
    <d v="1899-12-30T10:30:00"/>
    <n v="40"/>
    <d v="1899-12-30T01:30:00"/>
    <n v="1.5"/>
    <x v="0"/>
  </r>
  <r>
    <x v="7"/>
    <s v="Informatyka"/>
    <x v="37"/>
    <d v="1899-12-30T14:45:00"/>
    <d v="1899-12-30T15:45:00"/>
    <n v="60"/>
    <d v="1899-12-30T01:00:00"/>
    <n v="1"/>
    <x v="0"/>
  </r>
  <r>
    <x v="3"/>
    <s v="Fizyka"/>
    <x v="37"/>
    <d v="1899-12-30T16:15:00"/>
    <d v="1899-12-30T17:45:00"/>
    <n v="40"/>
    <d v="1899-12-30T01:30:00"/>
    <n v="1.5"/>
    <x v="0"/>
  </r>
  <r>
    <x v="1"/>
    <s v="Informatyka"/>
    <x v="38"/>
    <d v="1899-12-30T10:30:00"/>
    <d v="1899-12-30T11:45:00"/>
    <n v="60"/>
    <d v="1899-12-30T01:15:00"/>
    <n v="1.25"/>
    <x v="9"/>
  </r>
  <r>
    <x v="6"/>
    <s v="Fizyka"/>
    <x v="38"/>
    <d v="1899-12-30T09:00:00"/>
    <d v="1899-12-30T10:15:00"/>
    <n v="40"/>
    <d v="1899-12-30T01:15:00"/>
    <n v="1.25"/>
    <x v="4"/>
  </r>
  <r>
    <x v="0"/>
    <s v="Informatyka"/>
    <x v="39"/>
    <d v="1899-12-30T11:30:00"/>
    <d v="1899-12-30T13:15:00"/>
    <n v="60"/>
    <d v="1899-12-30T01:45:00"/>
    <n v="1.75"/>
    <x v="5"/>
  </r>
  <r>
    <x v="6"/>
    <s v="Informatyka"/>
    <x v="39"/>
    <d v="1899-12-30T10:30:00"/>
    <d v="1899-12-30T11:30:00"/>
    <n v="60"/>
    <d v="1899-12-30T01:00:00"/>
    <n v="1"/>
    <x v="0"/>
  </r>
  <r>
    <x v="3"/>
    <s v="Fizyka"/>
    <x v="39"/>
    <d v="1899-12-30T09:00:00"/>
    <d v="1899-12-30T10:15:00"/>
    <n v="40"/>
    <d v="1899-12-30T01:15:00"/>
    <n v="1.25"/>
    <x v="4"/>
  </r>
  <r>
    <x v="4"/>
    <s v="Informatyka"/>
    <x v="40"/>
    <d v="1899-12-30T09:30:00"/>
    <d v="1899-12-30T11:00:00"/>
    <n v="60"/>
    <d v="1899-12-30T01:30:00"/>
    <n v="1.5"/>
    <x v="8"/>
  </r>
  <r>
    <x v="4"/>
    <s v="Informatyka"/>
    <x v="40"/>
    <d v="1899-12-30T11:15:00"/>
    <d v="1899-12-30T12:45:00"/>
    <n v="60"/>
    <d v="1899-12-30T01:30:00"/>
    <n v="1.5"/>
    <x v="8"/>
  </r>
  <r>
    <x v="15"/>
    <s v="Informatyka"/>
    <x v="41"/>
    <d v="1899-12-30T09:00:00"/>
    <d v="1899-12-30T10:00:00"/>
    <n v="60"/>
    <d v="1899-12-30T01:00:00"/>
    <n v="1"/>
    <x v="0"/>
  </r>
  <r>
    <x v="0"/>
    <s v="Informatyka"/>
    <x v="42"/>
    <d v="1899-12-30T09:00:00"/>
    <d v="1899-12-30T10:45:00"/>
    <n v="60"/>
    <d v="1899-12-30T01:45:00"/>
    <n v="1.75"/>
    <x v="5"/>
  </r>
  <r>
    <x v="4"/>
    <s v="Informatyka"/>
    <x v="42"/>
    <d v="1899-12-30T11:30:00"/>
    <d v="1899-12-30T13:00:00"/>
    <n v="60"/>
    <d v="1899-12-30T01:30:00"/>
    <n v="1.5"/>
    <x v="8"/>
  </r>
  <r>
    <x v="4"/>
    <s v="Informatyka"/>
    <x v="42"/>
    <d v="1899-12-30T17:30:00"/>
    <d v="1899-12-30T19:00:00"/>
    <n v="60"/>
    <d v="1899-12-30T01:30:00"/>
    <n v="1.5"/>
    <x v="8"/>
  </r>
  <r>
    <x v="1"/>
    <s v="Matematyka"/>
    <x v="42"/>
    <d v="1899-12-30T15:30:00"/>
    <d v="1899-12-30T16:45:00"/>
    <n v="50"/>
    <d v="1899-12-30T01:15:00"/>
    <n v="1.25"/>
    <x v="6"/>
  </r>
  <r>
    <x v="15"/>
    <s v="Informatyka"/>
    <x v="42"/>
    <d v="1899-12-30T13:45:00"/>
    <d v="1899-12-30T14:45:00"/>
    <n v="60"/>
    <d v="1899-12-30T01:00:00"/>
    <n v="1"/>
    <x v="0"/>
  </r>
  <r>
    <x v="15"/>
    <s v="Informatyka"/>
    <x v="43"/>
    <d v="1899-12-30T11:15:00"/>
    <d v="1899-12-30T13:00:00"/>
    <n v="60"/>
    <d v="1899-12-30T01:45:00"/>
    <n v="1.75"/>
    <x v="5"/>
  </r>
  <r>
    <x v="6"/>
    <s v="Fizyka"/>
    <x v="43"/>
    <d v="1899-12-30T09:00:00"/>
    <d v="1899-12-30T10:45:00"/>
    <n v="40"/>
    <d v="1899-12-30T01:45:00"/>
    <n v="1.75"/>
    <x v="7"/>
  </r>
  <r>
    <x v="2"/>
    <s v="Matematyka"/>
    <x v="43"/>
    <d v="1899-12-30T14:00:00"/>
    <d v="1899-12-30T15:00:00"/>
    <n v="50"/>
    <d v="1899-12-30T01:00:00"/>
    <n v="1"/>
    <x v="4"/>
  </r>
  <r>
    <x v="7"/>
    <s v="Informatyka"/>
    <x v="44"/>
    <d v="1899-12-30T15:30:00"/>
    <d v="1899-12-30T17:15:00"/>
    <n v="60"/>
    <d v="1899-12-30T01:45:00"/>
    <n v="1.75"/>
    <x v="5"/>
  </r>
  <r>
    <x v="8"/>
    <s v="Matematyka"/>
    <x v="44"/>
    <d v="1899-12-30T13:15:00"/>
    <d v="1899-12-30T15:15:00"/>
    <n v="50"/>
    <d v="1899-12-30T02:00:00"/>
    <n v="2"/>
    <x v="1"/>
  </r>
  <r>
    <x v="2"/>
    <s v="Matematyka"/>
    <x v="44"/>
    <d v="1899-12-30T09:00:00"/>
    <d v="1899-12-30T10:30:00"/>
    <n v="50"/>
    <d v="1899-12-30T01:30:00"/>
    <n v="1.5"/>
    <x v="9"/>
  </r>
  <r>
    <x v="15"/>
    <s v="Informatyka"/>
    <x v="44"/>
    <d v="1899-12-30T10:45:00"/>
    <d v="1899-12-30T12:00:00"/>
    <n v="60"/>
    <d v="1899-12-30T01:15:00"/>
    <n v="1.25"/>
    <x v="9"/>
  </r>
  <r>
    <x v="15"/>
    <s v="Informatyka"/>
    <x v="44"/>
    <d v="1899-12-30T12:00:00"/>
    <d v="1899-12-30T13:00:00"/>
    <n v="60"/>
    <d v="1899-12-30T01:00:00"/>
    <n v="1"/>
    <x v="0"/>
  </r>
  <r>
    <x v="0"/>
    <s v="Informatyka"/>
    <x v="45"/>
    <d v="1899-12-30T15:45:00"/>
    <d v="1899-12-30T17:30:00"/>
    <n v="60"/>
    <d v="1899-12-30T01:45:00"/>
    <n v="1.75"/>
    <x v="5"/>
  </r>
  <r>
    <x v="5"/>
    <s v="Matematyka"/>
    <x v="45"/>
    <d v="1899-12-30T09:00:00"/>
    <d v="1899-12-30T11:00:00"/>
    <n v="50"/>
    <d v="1899-12-30T02:00:00"/>
    <n v="2"/>
    <x v="1"/>
  </r>
  <r>
    <x v="7"/>
    <s v="Fizyka"/>
    <x v="45"/>
    <d v="1899-12-30T13:00:00"/>
    <d v="1899-12-30T15:00:00"/>
    <n v="40"/>
    <d v="1899-12-30T02:00:00"/>
    <n v="2"/>
    <x v="3"/>
  </r>
  <r>
    <x v="10"/>
    <s v="Matematyka"/>
    <x v="45"/>
    <d v="1899-12-30T11:00:00"/>
    <d v="1899-12-30T12:00:00"/>
    <n v="50"/>
    <d v="1899-12-30T01:00:00"/>
    <n v="1"/>
    <x v="4"/>
  </r>
  <r>
    <x v="8"/>
    <s v="Matematyka"/>
    <x v="46"/>
    <d v="1899-12-30T11:15:00"/>
    <d v="1899-12-30T13:15:00"/>
    <n v="50"/>
    <d v="1899-12-30T02:00:00"/>
    <n v="2"/>
    <x v="1"/>
  </r>
  <r>
    <x v="4"/>
    <s v="Informatyka"/>
    <x v="46"/>
    <d v="1899-12-30T09:00:00"/>
    <d v="1899-12-30T10:30:00"/>
    <n v="60"/>
    <d v="1899-12-30T01:30:00"/>
    <n v="1.5"/>
    <x v="8"/>
  </r>
  <r>
    <x v="3"/>
    <s v="Fizyka"/>
    <x v="46"/>
    <d v="1899-12-30T13:45:00"/>
    <d v="1899-12-30T14:45:00"/>
    <n v="40"/>
    <d v="1899-12-30T01:00:00"/>
    <n v="1"/>
    <x v="10"/>
  </r>
  <r>
    <x v="8"/>
    <s v="Matematyka"/>
    <x v="47"/>
    <d v="1899-12-30T09:00:00"/>
    <d v="1899-12-30T11:00:00"/>
    <n v="50"/>
    <d v="1899-12-30T02:00:00"/>
    <n v="2"/>
    <x v="1"/>
  </r>
  <r>
    <x v="5"/>
    <s v="Matematyka"/>
    <x v="47"/>
    <d v="1899-12-30T14:30:00"/>
    <d v="1899-12-30T16:15:00"/>
    <n v="50"/>
    <d v="1899-12-30T01:45:00"/>
    <n v="1.75"/>
    <x v="2"/>
  </r>
  <r>
    <x v="0"/>
    <s v="Informatyka"/>
    <x v="47"/>
    <d v="1899-12-30T11:00:00"/>
    <d v="1899-12-30T12:15:00"/>
    <n v="60"/>
    <d v="1899-12-30T01:15:00"/>
    <n v="1.25"/>
    <x v="9"/>
  </r>
  <r>
    <x v="2"/>
    <s v="Matematyka"/>
    <x v="47"/>
    <d v="1899-12-30T12:30:00"/>
    <d v="1899-12-30T14:00:00"/>
    <n v="50"/>
    <d v="1899-12-30T01:30:00"/>
    <n v="1.5"/>
    <x v="9"/>
  </r>
  <r>
    <x v="15"/>
    <s v="Informatyka"/>
    <x v="48"/>
    <d v="1899-12-30T11:00:00"/>
    <d v="1899-12-30T12:30:00"/>
    <n v="60"/>
    <d v="1899-12-30T01:30:00"/>
    <n v="1.5"/>
    <x v="8"/>
  </r>
  <r>
    <x v="4"/>
    <s v="Informatyka"/>
    <x v="48"/>
    <d v="1899-12-30T13:00:00"/>
    <d v="1899-12-30T14:30:00"/>
    <n v="60"/>
    <d v="1899-12-30T01:30:00"/>
    <n v="1.5"/>
    <x v="8"/>
  </r>
  <r>
    <x v="2"/>
    <s v="Matematyka"/>
    <x v="48"/>
    <d v="1899-12-30T09:00:00"/>
    <d v="1899-12-30T10:30:00"/>
    <n v="50"/>
    <d v="1899-12-30T01:30:00"/>
    <n v="1.5"/>
    <x v="9"/>
  </r>
  <r>
    <x v="9"/>
    <s v="Fizyka"/>
    <x v="48"/>
    <d v="1899-12-30T15:15:00"/>
    <d v="1899-12-30T16:30:00"/>
    <n v="40"/>
    <d v="1899-12-30T01:15:00"/>
    <n v="1.25"/>
    <x v="4"/>
  </r>
  <r>
    <x v="9"/>
    <s v="Fizyka"/>
    <x v="49"/>
    <d v="1899-12-30T09:00:00"/>
    <d v="1899-12-30T10:30:00"/>
    <n v="40"/>
    <d v="1899-12-30T01:30:00"/>
    <n v="1.5"/>
    <x v="0"/>
  </r>
  <r>
    <x v="7"/>
    <s v="Informatyka"/>
    <x v="49"/>
    <d v="1899-12-30T10:30:00"/>
    <d v="1899-12-30T11:30:00"/>
    <n v="60"/>
    <d v="1899-12-30T01:00:00"/>
    <n v="1"/>
    <x v="0"/>
  </r>
  <r>
    <x v="10"/>
    <s v="Fizyka"/>
    <x v="50"/>
    <d v="1899-12-30T11:45:00"/>
    <d v="1899-12-30T13:45:00"/>
    <n v="40"/>
    <d v="1899-12-30T02:00:00"/>
    <n v="2"/>
    <x v="3"/>
  </r>
  <r>
    <x v="7"/>
    <s v="Fizyka"/>
    <x v="50"/>
    <d v="1899-12-30T09:00:00"/>
    <d v="1899-12-30T10:45:00"/>
    <n v="40"/>
    <d v="1899-12-30T01:45:00"/>
    <n v="1.75"/>
    <x v="7"/>
  </r>
  <r>
    <x v="1"/>
    <s v="Matematyka"/>
    <x v="51"/>
    <d v="1899-12-30T11:45:00"/>
    <d v="1899-12-30T13:45:00"/>
    <n v="50"/>
    <d v="1899-12-30T02:00:00"/>
    <n v="2"/>
    <x v="1"/>
  </r>
  <r>
    <x v="2"/>
    <s v="Matematyka"/>
    <x v="51"/>
    <d v="1899-12-30T16:00:00"/>
    <d v="1899-12-30T17:45:00"/>
    <n v="50"/>
    <d v="1899-12-30T01:45:00"/>
    <n v="1.75"/>
    <x v="2"/>
  </r>
  <r>
    <x v="15"/>
    <s v="Informatyka"/>
    <x v="51"/>
    <d v="1899-12-30T09:00:00"/>
    <d v="1899-12-30T10:15:00"/>
    <n v="60"/>
    <d v="1899-12-30T01:15:00"/>
    <n v="1.25"/>
    <x v="9"/>
  </r>
  <r>
    <x v="8"/>
    <s v="Matematyka"/>
    <x v="51"/>
    <d v="1899-12-30T10:30:00"/>
    <d v="1899-12-30T11:45:00"/>
    <n v="50"/>
    <d v="1899-12-30T01:15:00"/>
    <n v="1.25"/>
    <x v="6"/>
  </r>
  <r>
    <x v="2"/>
    <s v="Matematyka"/>
    <x v="51"/>
    <d v="1899-12-30T14:15:00"/>
    <d v="1899-12-30T15:15:00"/>
    <n v="50"/>
    <d v="1899-12-30T01:00:00"/>
    <n v="1"/>
    <x v="4"/>
  </r>
  <r>
    <x v="5"/>
    <s v="Matematyka"/>
    <x v="52"/>
    <d v="1899-12-30T11:15:00"/>
    <d v="1899-12-30T12:45:00"/>
    <n v="50"/>
    <d v="1899-12-30T01:30:00"/>
    <n v="1.5"/>
    <x v="9"/>
  </r>
  <r>
    <x v="5"/>
    <s v="Informatyka"/>
    <x v="52"/>
    <d v="1899-12-30T09:00:00"/>
    <d v="1899-12-30T10:00:00"/>
    <n v="60"/>
    <d v="1899-12-30T01:00:00"/>
    <n v="1"/>
    <x v="0"/>
  </r>
  <r>
    <x v="3"/>
    <s v="Fizyka"/>
    <x v="52"/>
    <d v="1899-12-30T13:45:00"/>
    <d v="1899-12-30T15:15:00"/>
    <n v="40"/>
    <d v="1899-12-30T01:30:00"/>
    <n v="1.5"/>
    <x v="0"/>
  </r>
  <r>
    <x v="2"/>
    <s v="Matematyka"/>
    <x v="52"/>
    <d v="1899-12-30T15:45:00"/>
    <d v="1899-12-30T16:45:00"/>
    <n v="50"/>
    <d v="1899-12-30T01:00:00"/>
    <n v="1"/>
    <x v="4"/>
  </r>
  <r>
    <x v="3"/>
    <s v="Fizyka"/>
    <x v="52"/>
    <d v="1899-12-30T10:00:00"/>
    <d v="1899-12-30T11:00:00"/>
    <n v="40"/>
    <d v="1899-12-30T01:00:00"/>
    <n v="1"/>
    <x v="10"/>
  </r>
  <r>
    <x v="1"/>
    <s v="Informatyka"/>
    <x v="53"/>
    <d v="1899-12-30T09:00:00"/>
    <d v="1899-12-30T10:30:00"/>
    <n v="60"/>
    <d v="1899-12-30T01:30:00"/>
    <n v="1.5"/>
    <x v="8"/>
  </r>
  <r>
    <x v="4"/>
    <s v="Informatyka"/>
    <x v="54"/>
    <d v="1899-12-30T12:30:00"/>
    <d v="1899-12-30T14:00:00"/>
    <n v="60"/>
    <d v="1899-12-30T01:30:00"/>
    <n v="1.5"/>
    <x v="8"/>
  </r>
  <r>
    <x v="10"/>
    <s v="Fizyka"/>
    <x v="54"/>
    <d v="1899-12-30T09:00:00"/>
    <d v="1899-12-30T11:00:00"/>
    <n v="40"/>
    <d v="1899-12-30T02:00:00"/>
    <n v="2"/>
    <x v="3"/>
  </r>
  <r>
    <x v="9"/>
    <s v="Fizyka"/>
    <x v="55"/>
    <d v="1899-12-30T09:00:00"/>
    <d v="1899-12-30T10:00:00"/>
    <n v="40"/>
    <d v="1899-12-30T01:00:00"/>
    <n v="1"/>
    <x v="10"/>
  </r>
  <r>
    <x v="2"/>
    <s v="Matematyka"/>
    <x v="56"/>
    <d v="1899-12-30T09:00:00"/>
    <d v="1899-12-30T10:30:00"/>
    <n v="50"/>
    <d v="1899-12-30T01:30:00"/>
    <n v="1.5"/>
    <x v="9"/>
  </r>
  <r>
    <x v="9"/>
    <s v="Fizyka"/>
    <x v="56"/>
    <d v="1899-12-30T10:30:00"/>
    <d v="1899-12-30T12:15:00"/>
    <n v="40"/>
    <d v="1899-12-30T01:45:00"/>
    <n v="1.75"/>
    <x v="7"/>
  </r>
  <r>
    <x v="6"/>
    <s v="Informatyka"/>
    <x v="56"/>
    <d v="1899-12-30T12:45:00"/>
    <d v="1899-12-30T13:45:00"/>
    <n v="60"/>
    <d v="1899-12-30T01:00:00"/>
    <n v="1"/>
    <x v="0"/>
  </r>
  <r>
    <x v="7"/>
    <s v="Informatyka"/>
    <x v="57"/>
    <d v="1899-12-30T11:15:00"/>
    <d v="1899-12-30T13:00:00"/>
    <n v="60"/>
    <d v="1899-12-30T01:45:00"/>
    <n v="1.75"/>
    <x v="5"/>
  </r>
  <r>
    <x v="8"/>
    <s v="Matematyka"/>
    <x v="57"/>
    <d v="1899-12-30T14:00:00"/>
    <d v="1899-12-30T16:00:00"/>
    <n v="50"/>
    <d v="1899-12-30T02:00:00"/>
    <n v="2"/>
    <x v="1"/>
  </r>
  <r>
    <x v="7"/>
    <s v="Informatyka"/>
    <x v="57"/>
    <d v="1899-12-30T09:00:00"/>
    <d v="1899-12-30T10:15:00"/>
    <n v="60"/>
    <d v="1899-12-30T01:15:00"/>
    <n v="1.25"/>
    <x v="9"/>
  </r>
  <r>
    <x v="3"/>
    <s v="Fizyka"/>
    <x v="57"/>
    <d v="1899-12-30T16:00:00"/>
    <d v="1899-12-30T17:30:00"/>
    <n v="40"/>
    <d v="1899-12-30T01:30:00"/>
    <n v="1.5"/>
    <x v="0"/>
  </r>
  <r>
    <x v="4"/>
    <s v="Informatyka"/>
    <x v="58"/>
    <d v="1899-12-30T12:00:00"/>
    <d v="1899-12-30T13:30:00"/>
    <n v="60"/>
    <d v="1899-12-30T01:30:00"/>
    <n v="1.5"/>
    <x v="8"/>
  </r>
  <r>
    <x v="4"/>
    <s v="Informatyka"/>
    <x v="58"/>
    <d v="1899-12-30T09:00:00"/>
    <d v="1899-12-30T10:00:00"/>
    <n v="60"/>
    <d v="1899-12-30T01:00:00"/>
    <n v="1"/>
    <x v="0"/>
  </r>
  <r>
    <x v="10"/>
    <s v="Fizyka"/>
    <x v="58"/>
    <d v="1899-12-30T10:15:00"/>
    <d v="1899-12-30T11:45:00"/>
    <n v="40"/>
    <d v="1899-12-30T01:30:00"/>
    <n v="1.5"/>
    <x v="0"/>
  </r>
  <r>
    <x v="2"/>
    <s v="Matematyka"/>
    <x v="58"/>
    <d v="1899-12-30T14:15:00"/>
    <d v="1899-12-30T15:15:00"/>
    <n v="50"/>
    <d v="1899-12-30T01:00:00"/>
    <n v="1"/>
    <x v="4"/>
  </r>
  <r>
    <x v="4"/>
    <s v="Informatyka"/>
    <x v="59"/>
    <d v="1899-12-30T11:00:00"/>
    <d v="1899-12-30T12:45:00"/>
    <n v="60"/>
    <d v="1899-12-30T01:45:00"/>
    <n v="1.75"/>
    <x v="5"/>
  </r>
  <r>
    <x v="4"/>
    <s v="Informatyka"/>
    <x v="59"/>
    <d v="1899-12-30T09:00:00"/>
    <d v="1899-12-30T10:30:00"/>
    <n v="60"/>
    <d v="1899-12-30T01:30:00"/>
    <n v="1.5"/>
    <x v="8"/>
  </r>
  <r>
    <x v="0"/>
    <s v="Informatyka"/>
    <x v="59"/>
    <d v="1899-12-30T13:45:00"/>
    <d v="1899-12-30T15:15:00"/>
    <n v="60"/>
    <d v="1899-12-30T01:30:00"/>
    <n v="1.5"/>
    <x v="8"/>
  </r>
  <r>
    <x v="10"/>
    <s v="Fizyka"/>
    <x v="59"/>
    <d v="1899-12-30T12:45:00"/>
    <d v="1899-12-30T13:45:00"/>
    <n v="40"/>
    <d v="1899-12-30T01:00:00"/>
    <n v="1"/>
    <x v="10"/>
  </r>
  <r>
    <x v="2"/>
    <s v="Matematyka"/>
    <x v="60"/>
    <d v="1899-12-30T11:00:00"/>
    <d v="1899-12-30T13:00:00"/>
    <n v="50"/>
    <d v="1899-12-30T02:00:00"/>
    <n v="2"/>
    <x v="1"/>
  </r>
  <r>
    <x v="10"/>
    <s v="Matematyka"/>
    <x v="60"/>
    <d v="1899-12-30T09:00:00"/>
    <d v="1899-12-30T10:45:00"/>
    <n v="50"/>
    <d v="1899-12-30T01:45:00"/>
    <n v="1.75"/>
    <x v="2"/>
  </r>
  <r>
    <x v="3"/>
    <s v="Fizyka"/>
    <x v="60"/>
    <d v="1899-12-30T15:30:00"/>
    <d v="1899-12-30T17:30:00"/>
    <n v="40"/>
    <d v="1899-12-30T02:00:00"/>
    <n v="2"/>
    <x v="3"/>
  </r>
  <r>
    <x v="1"/>
    <s v="Informatyka"/>
    <x v="60"/>
    <d v="1899-12-30T13:45:00"/>
    <d v="1899-12-30T14:45:00"/>
    <n v="60"/>
    <d v="1899-12-30T01:00:00"/>
    <n v="1"/>
    <x v="0"/>
  </r>
  <r>
    <x v="2"/>
    <s v="Matematyka"/>
    <x v="61"/>
    <d v="1899-12-30T09:00:00"/>
    <d v="1899-12-30T10:15:00"/>
    <n v="50"/>
    <d v="1899-12-30T01:15:00"/>
    <n v="1.25"/>
    <x v="6"/>
  </r>
  <r>
    <x v="7"/>
    <s v="Informatyka"/>
    <x v="62"/>
    <d v="1899-12-30T10:45:00"/>
    <d v="1899-12-30T12:30:00"/>
    <n v="60"/>
    <d v="1899-12-30T01:45:00"/>
    <n v="1.75"/>
    <x v="5"/>
  </r>
  <r>
    <x v="4"/>
    <s v="Informatyka"/>
    <x v="62"/>
    <d v="1899-12-30T16:45:00"/>
    <d v="1899-12-30T18:30:00"/>
    <n v="60"/>
    <d v="1899-12-30T01:45:00"/>
    <n v="1.75"/>
    <x v="5"/>
  </r>
  <r>
    <x v="2"/>
    <s v="Matematyka"/>
    <x v="62"/>
    <d v="1899-12-30T13:30:00"/>
    <d v="1899-12-30T15:15:00"/>
    <n v="50"/>
    <d v="1899-12-30T01:45:00"/>
    <n v="1.75"/>
    <x v="2"/>
  </r>
  <r>
    <x v="4"/>
    <s v="Informatyka"/>
    <x v="62"/>
    <d v="1899-12-30T09:00:00"/>
    <d v="1899-12-30T10:00:00"/>
    <n v="60"/>
    <d v="1899-12-30T01:00:00"/>
    <n v="1"/>
    <x v="0"/>
  </r>
  <r>
    <x v="10"/>
    <s v="Matematyka"/>
    <x v="62"/>
    <d v="1899-12-30T15:30:00"/>
    <d v="1899-12-30T16:30:00"/>
    <n v="50"/>
    <d v="1899-12-30T01:00:00"/>
    <n v="1"/>
    <x v="4"/>
  </r>
  <r>
    <x v="15"/>
    <s v="Informatyka"/>
    <x v="63"/>
    <d v="1899-12-30T10:45:00"/>
    <d v="1899-12-30T12:00:00"/>
    <n v="60"/>
    <d v="1899-12-30T01:15:00"/>
    <n v="1.25"/>
    <x v="9"/>
  </r>
  <r>
    <x v="5"/>
    <s v="Informatyka"/>
    <x v="63"/>
    <d v="1899-12-30T13:15:00"/>
    <d v="1899-12-30T14:15:00"/>
    <n v="60"/>
    <d v="1899-12-30T01:00:00"/>
    <n v="1"/>
    <x v="0"/>
  </r>
  <r>
    <x v="3"/>
    <s v="Fizyka"/>
    <x v="63"/>
    <d v="1899-12-30T09:00:00"/>
    <d v="1899-12-30T10:15:00"/>
    <n v="40"/>
    <d v="1899-12-30T01:15:00"/>
    <n v="1.25"/>
    <x v="4"/>
  </r>
  <r>
    <x v="2"/>
    <s v="Matematyka"/>
    <x v="63"/>
    <d v="1899-12-30T12:00:00"/>
    <d v="1899-12-30T13:00:00"/>
    <n v="50"/>
    <d v="1899-12-30T01:00:00"/>
    <n v="1"/>
    <x v="4"/>
  </r>
  <r>
    <x v="9"/>
    <s v="Fizyka"/>
    <x v="63"/>
    <d v="1899-12-30T14:15:00"/>
    <d v="1899-12-30T15:15:00"/>
    <n v="40"/>
    <d v="1899-12-30T01:00:00"/>
    <n v="1"/>
    <x v="10"/>
  </r>
  <r>
    <x v="6"/>
    <s v="Informatyka"/>
    <x v="64"/>
    <d v="1899-12-30T09:30:00"/>
    <d v="1899-12-30T11:00:00"/>
    <n v="60"/>
    <d v="1899-12-30T01:30:00"/>
    <n v="1.5"/>
    <x v="8"/>
  </r>
  <r>
    <x v="7"/>
    <s v="Informatyka"/>
    <x v="64"/>
    <d v="1899-12-30T13:15:00"/>
    <d v="1899-12-30T14:30:00"/>
    <n v="60"/>
    <d v="1899-12-30T01:15:00"/>
    <n v="1.25"/>
    <x v="9"/>
  </r>
  <r>
    <x v="1"/>
    <s v="Matematyka"/>
    <x v="64"/>
    <d v="1899-12-30T11:00:00"/>
    <d v="1899-12-30T12:15:00"/>
    <n v="50"/>
    <d v="1899-12-30T01:15:00"/>
    <n v="1.25"/>
    <x v="6"/>
  </r>
  <r>
    <x v="2"/>
    <s v="Matematyka"/>
    <x v="65"/>
    <d v="1899-12-30T14:30:00"/>
    <d v="1899-12-30T16:15:00"/>
    <n v="50"/>
    <d v="1899-12-30T01:45:00"/>
    <n v="1.75"/>
    <x v="2"/>
  </r>
  <r>
    <x v="7"/>
    <s v="Informatyka"/>
    <x v="65"/>
    <d v="1899-12-30T09:00:00"/>
    <d v="1899-12-30T10:15:00"/>
    <n v="60"/>
    <d v="1899-12-30T01:15:00"/>
    <n v="1.25"/>
    <x v="9"/>
  </r>
  <r>
    <x v="8"/>
    <s v="Matematyka"/>
    <x v="65"/>
    <d v="1899-12-30T12:30:00"/>
    <d v="1899-12-30T13:45:00"/>
    <n v="50"/>
    <d v="1899-12-30T01:15:00"/>
    <n v="1.25"/>
    <x v="6"/>
  </r>
  <r>
    <x v="9"/>
    <s v="Fizyka"/>
    <x v="65"/>
    <d v="1899-12-30T11:00:00"/>
    <d v="1899-12-30T12:00:00"/>
    <n v="40"/>
    <d v="1899-12-30T01:00:00"/>
    <n v="1"/>
    <x v="10"/>
  </r>
  <r>
    <x v="2"/>
    <s v="Matematyka"/>
    <x v="66"/>
    <d v="1899-12-30T11:30:00"/>
    <d v="1899-12-30T13:00:00"/>
    <n v="50"/>
    <d v="1899-12-30T01:30:00"/>
    <n v="1.5"/>
    <x v="9"/>
  </r>
  <r>
    <x v="6"/>
    <s v="Fizyka"/>
    <x v="66"/>
    <d v="1899-12-30T09:00:00"/>
    <d v="1899-12-30T10:30:00"/>
    <n v="40"/>
    <d v="1899-12-30T01:30:00"/>
    <n v="1.5"/>
    <x v="0"/>
  </r>
  <r>
    <x v="2"/>
    <s v="Matematyka"/>
    <x v="67"/>
    <d v="1899-12-30T10:30:00"/>
    <d v="1899-12-30T12:15:00"/>
    <n v="50"/>
    <d v="1899-12-30T01:45:00"/>
    <n v="1.75"/>
    <x v="2"/>
  </r>
  <r>
    <x v="3"/>
    <s v="Fizyka"/>
    <x v="67"/>
    <d v="1899-12-30T13:15:00"/>
    <d v="1899-12-30T15:15:00"/>
    <n v="40"/>
    <d v="1899-12-30T02:00:00"/>
    <n v="2"/>
    <x v="3"/>
  </r>
  <r>
    <x v="6"/>
    <s v="Informatyka"/>
    <x v="67"/>
    <d v="1899-12-30T09:00:00"/>
    <d v="1899-12-30T10:15:00"/>
    <n v="60"/>
    <d v="1899-12-30T01:15:00"/>
    <n v="1.25"/>
    <x v="9"/>
  </r>
  <r>
    <x v="1"/>
    <s v="Matematyka"/>
    <x v="67"/>
    <d v="1899-12-30T15:15:00"/>
    <d v="1899-12-30T16:45:00"/>
    <n v="50"/>
    <d v="1899-12-30T01:30:00"/>
    <n v="1.5"/>
    <x v="9"/>
  </r>
  <r>
    <x v="0"/>
    <s v="Informatyka"/>
    <x v="68"/>
    <d v="1899-12-30T11:30:00"/>
    <d v="1899-12-30T13:00:00"/>
    <n v="60"/>
    <d v="1899-12-30T01:30:00"/>
    <n v="1.5"/>
    <x v="8"/>
  </r>
  <r>
    <x v="15"/>
    <s v="Informatyka"/>
    <x v="68"/>
    <d v="1899-12-30T14:00:00"/>
    <d v="1899-12-30T15:30:00"/>
    <n v="60"/>
    <d v="1899-12-30T01:30:00"/>
    <n v="1.5"/>
    <x v="8"/>
  </r>
  <r>
    <x v="2"/>
    <s v="Matematyka"/>
    <x v="68"/>
    <d v="1899-12-30T09:00:00"/>
    <d v="1899-12-30T10:30:00"/>
    <n v="50"/>
    <d v="1899-12-30T01:30:00"/>
    <n v="1.5"/>
    <x v="9"/>
  </r>
  <r>
    <x v="2"/>
    <s v="Matematyka"/>
    <x v="69"/>
    <d v="1899-12-30T09:00:00"/>
    <d v="1899-12-30T11:00:00"/>
    <n v="50"/>
    <d v="1899-12-30T02:00:00"/>
    <n v="2"/>
    <x v="1"/>
  </r>
  <r>
    <x v="16"/>
    <s v="Informatyka"/>
    <x v="70"/>
    <d v="1899-12-30T16:45:00"/>
    <d v="1899-12-30T18:15:00"/>
    <n v="60"/>
    <d v="1899-12-30T01:30:00"/>
    <n v="1.5"/>
    <x v="8"/>
  </r>
  <r>
    <x v="3"/>
    <s v="Fizyka"/>
    <x v="70"/>
    <d v="1899-12-30T12:15:00"/>
    <d v="1899-12-30T14:15:00"/>
    <n v="40"/>
    <d v="1899-12-30T02:00:00"/>
    <n v="2"/>
    <x v="3"/>
  </r>
  <r>
    <x v="0"/>
    <s v="Informatyka"/>
    <x v="70"/>
    <d v="1899-12-30T09:00:00"/>
    <d v="1899-12-30T10:15:00"/>
    <n v="60"/>
    <d v="1899-12-30T01:15:00"/>
    <n v="1.25"/>
    <x v="9"/>
  </r>
  <r>
    <x v="0"/>
    <s v="Informatyka"/>
    <x v="70"/>
    <d v="1899-12-30T10:30:00"/>
    <d v="1899-12-30T11:45:00"/>
    <n v="60"/>
    <d v="1899-12-30T01:15:00"/>
    <n v="1.25"/>
    <x v="9"/>
  </r>
  <r>
    <x v="8"/>
    <s v="Matematyka"/>
    <x v="70"/>
    <d v="1899-12-30T14:30:00"/>
    <d v="1899-12-30T15:45:00"/>
    <n v="50"/>
    <d v="1899-12-30T01:15:00"/>
    <n v="1.25"/>
    <x v="6"/>
  </r>
  <r>
    <x v="7"/>
    <s v="Fizyka"/>
    <x v="71"/>
    <d v="1899-12-30T09:00:00"/>
    <d v="1899-12-30T10:15:00"/>
    <n v="40"/>
    <d v="1899-12-30T01:15:00"/>
    <n v="1.25"/>
    <x v="4"/>
  </r>
  <r>
    <x v="0"/>
    <s v="Informatyka"/>
    <x v="72"/>
    <d v="1899-12-30T10:30:00"/>
    <d v="1899-12-30T12:15:00"/>
    <n v="60"/>
    <d v="1899-12-30T01:45:00"/>
    <n v="1.75"/>
    <x v="5"/>
  </r>
  <r>
    <x v="6"/>
    <s v="Fizyka"/>
    <x v="72"/>
    <d v="1899-12-30T09:00:00"/>
    <d v="1899-12-30T10:30:00"/>
    <n v="40"/>
    <d v="1899-12-30T01:30:00"/>
    <n v="1.5"/>
    <x v="0"/>
  </r>
  <r>
    <x v="10"/>
    <s v="Fizyka"/>
    <x v="72"/>
    <d v="1899-12-30T12:30:00"/>
    <d v="1899-12-30T14:00:00"/>
    <n v="40"/>
    <d v="1899-12-30T01:30:00"/>
    <n v="1.5"/>
    <x v="0"/>
  </r>
  <r>
    <x v="4"/>
    <s v="Informatyka"/>
    <x v="73"/>
    <d v="1899-12-30T12:30:00"/>
    <d v="1899-12-30T14:00:00"/>
    <n v="60"/>
    <d v="1899-12-30T01:30:00"/>
    <n v="1.5"/>
    <x v="8"/>
  </r>
  <r>
    <x v="7"/>
    <s v="Fizyka"/>
    <x v="73"/>
    <d v="1899-12-30T09:00:00"/>
    <d v="1899-12-30T11:00:00"/>
    <n v="40"/>
    <d v="1899-12-30T02:00:00"/>
    <n v="2"/>
    <x v="3"/>
  </r>
  <r>
    <x v="9"/>
    <s v="Fizyka"/>
    <x v="73"/>
    <d v="1899-12-30T11:00:00"/>
    <d v="1899-12-30T12:15:00"/>
    <n v="40"/>
    <d v="1899-12-30T01:15:00"/>
    <n v="1.25"/>
    <x v="4"/>
  </r>
  <r>
    <x v="1"/>
    <s v="Informatyka"/>
    <x v="74"/>
    <d v="1899-12-30T12:45:00"/>
    <d v="1899-12-30T14:00:00"/>
    <n v="60"/>
    <d v="1899-12-30T01:15:00"/>
    <n v="1.25"/>
    <x v="9"/>
  </r>
  <r>
    <x v="5"/>
    <s v="Matematyka"/>
    <x v="74"/>
    <d v="1899-12-30T14:15:00"/>
    <d v="1899-12-30T15:45:00"/>
    <n v="50"/>
    <d v="1899-12-30T01:30:00"/>
    <n v="1.5"/>
    <x v="9"/>
  </r>
  <r>
    <x v="9"/>
    <s v="Fizyka"/>
    <x v="74"/>
    <d v="1899-12-30T09:00:00"/>
    <d v="1899-12-30T10:45:00"/>
    <n v="40"/>
    <d v="1899-12-30T01:45:00"/>
    <n v="1.75"/>
    <x v="7"/>
  </r>
  <r>
    <x v="10"/>
    <s v="Fizyka"/>
    <x v="74"/>
    <d v="1899-12-30T11:00:00"/>
    <d v="1899-12-30T12:45:00"/>
    <n v="40"/>
    <d v="1899-12-30T01:45:00"/>
    <n v="1.75"/>
    <x v="7"/>
  </r>
  <r>
    <x v="17"/>
    <m/>
    <x v="75"/>
    <m/>
    <m/>
    <m/>
    <m/>
    <m/>
    <x v="12"/>
  </r>
  <r>
    <x v="17"/>
    <m/>
    <x v="75"/>
    <m/>
    <m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10"/>
  </r>
  <r>
    <x v="11"/>
  </r>
  <r>
    <x v="12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7"/>
  </r>
  <r>
    <x v="18"/>
  </r>
  <r>
    <x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s v="Bartek"/>
    <s v="Informatyka"/>
    <x v="0"/>
    <d v="1899-12-30T09:00:00"/>
    <d v="1899-12-30T10:00:00"/>
    <n v="60"/>
    <d v="1899-12-30T01:00:00"/>
    <n v="1"/>
    <n v="60"/>
  </r>
  <r>
    <s v="Wiktor"/>
    <s v="Matematyka"/>
    <x v="1"/>
    <d v="1899-12-30T09:00:00"/>
    <d v="1899-12-30T10:45:00"/>
    <n v="50"/>
    <d v="1899-12-30T01:45:00"/>
    <n v="1.75"/>
    <n v="87.5"/>
  </r>
  <r>
    <s v="Zuzanna"/>
    <s v="Matematyka"/>
    <x v="1"/>
    <d v="1899-12-30T11:15:00"/>
    <d v="1899-12-30T13:15:00"/>
    <n v="50"/>
    <d v="1899-12-30T02:00:00"/>
    <n v="2"/>
    <n v="100"/>
  </r>
  <r>
    <s v="Jan"/>
    <s v="Fizyka"/>
    <x v="2"/>
    <d v="1899-12-30T09:00:00"/>
    <d v="1899-12-30T11:00:00"/>
    <n v="40"/>
    <d v="1899-12-30T02:00:00"/>
    <n v="2"/>
    <n v="80"/>
  </r>
  <r>
    <s v="Wiktor"/>
    <s v="Matematyka"/>
    <x v="2"/>
    <d v="1899-12-30T11:30:00"/>
    <d v="1899-12-30T12:30:00"/>
    <n v="50"/>
    <d v="1899-12-30T01:00:00"/>
    <n v="1"/>
    <n v="50"/>
  </r>
  <r>
    <s v="Agnieszka"/>
    <s v="Matematyka"/>
    <x v="3"/>
    <d v="1899-12-30T09:00:00"/>
    <d v="1899-12-30T10:15:00"/>
    <n v="50"/>
    <d v="1899-12-30T01:15:00"/>
    <n v="1.25"/>
    <n v="62.5"/>
  </r>
  <r>
    <s v="Katarzyna"/>
    <s v="Informatyka"/>
    <x v="3"/>
    <d v="1899-12-30T11:00:00"/>
    <d v="1899-12-30T12:45:00"/>
    <n v="60"/>
    <d v="1899-12-30T01:45:00"/>
    <n v="1.75"/>
    <n v="105"/>
  </r>
  <r>
    <s v="Zbigniew"/>
    <s v="Fizyka"/>
    <x v="3"/>
    <d v="1899-12-30T13:30:00"/>
    <d v="1899-12-30T14:45:00"/>
    <n v="40"/>
    <d v="1899-12-30T01:15:00"/>
    <n v="1.25"/>
    <n v="50"/>
  </r>
  <r>
    <s v="Jan"/>
    <s v="Fizyka"/>
    <x v="4"/>
    <d v="1899-12-30T12:30:00"/>
    <d v="1899-12-30T14:15:00"/>
    <n v="40"/>
    <d v="1899-12-30T01:45:00"/>
    <n v="1.75"/>
    <n v="70"/>
  </r>
  <r>
    <s v="Jan"/>
    <s v="Fizyka"/>
    <x v="4"/>
    <d v="1899-12-30T10:45:00"/>
    <d v="1899-12-30T12:15:00"/>
    <n v="40"/>
    <d v="1899-12-30T01:30:00"/>
    <n v="1.5"/>
    <n v="60"/>
  </r>
  <r>
    <s v="Katarzyna"/>
    <s v="Informatyka"/>
    <x v="4"/>
    <d v="1899-12-30T09:00:00"/>
    <d v="1899-12-30T10:00:00"/>
    <n v="60"/>
    <d v="1899-12-30T01:00:00"/>
    <n v="1"/>
    <n v="60"/>
  </r>
  <r>
    <s v="Bartek"/>
    <s v="Informatyka"/>
    <x v="5"/>
    <d v="1899-12-30T10:30:00"/>
    <d v="1899-12-30T12:00:00"/>
    <n v="60"/>
    <d v="1899-12-30T01:30:00"/>
    <n v="1.5"/>
    <n v="90"/>
  </r>
  <r>
    <s v="Bartek"/>
    <s v="Informatyka"/>
    <x v="5"/>
    <d v="1899-12-30T14:15:00"/>
    <d v="1899-12-30T15:45:00"/>
    <n v="60"/>
    <d v="1899-12-30T01:30:00"/>
    <n v="1.5"/>
    <n v="90"/>
  </r>
  <r>
    <s v="Katarzyna"/>
    <s v="Informatyka"/>
    <x v="5"/>
    <d v="1899-12-30T12:45:00"/>
    <d v="1899-12-30T13:45:00"/>
    <n v="60"/>
    <d v="1899-12-30T01:00:00"/>
    <n v="1"/>
    <n v="60"/>
  </r>
  <r>
    <s v="Wiktor"/>
    <s v="Matematyka"/>
    <x v="5"/>
    <d v="1899-12-30T09:00:00"/>
    <d v="1899-12-30T10:00:00"/>
    <n v="50"/>
    <d v="1899-12-30T01:00:00"/>
    <n v="1"/>
    <n v="50"/>
  </r>
  <r>
    <s v="Jan"/>
    <s v="Fizyka"/>
    <x v="6"/>
    <d v="1899-12-30T15:00:00"/>
    <d v="1899-12-30T17:00:00"/>
    <n v="40"/>
    <d v="1899-12-30T02:00:00"/>
    <n v="2"/>
    <n v="80"/>
  </r>
  <r>
    <s v="Jan"/>
    <s v="Fizyka"/>
    <x v="6"/>
    <d v="1899-12-30T11:15:00"/>
    <d v="1899-12-30T12:30:00"/>
    <n v="40"/>
    <d v="1899-12-30T01:15:00"/>
    <n v="1.25"/>
    <n v="50"/>
  </r>
  <r>
    <s v="Julita"/>
    <s v="Informatyka"/>
    <x v="6"/>
    <d v="1899-12-30T17:00:00"/>
    <d v="1899-12-30T18:15:00"/>
    <n v="60"/>
    <d v="1899-12-30T01:15:00"/>
    <n v="1.25"/>
    <n v="75"/>
  </r>
  <r>
    <s v="Wiktor"/>
    <s v="Matematyka"/>
    <x v="6"/>
    <d v="1899-12-30T12:45:00"/>
    <d v="1899-12-30T14:45:00"/>
    <n v="50"/>
    <d v="1899-12-30T02:00:00"/>
    <n v="2"/>
    <n v="100"/>
  </r>
  <r>
    <s v="Zuzanna"/>
    <s v="Informatyka"/>
    <x v="6"/>
    <d v="1899-12-30T09:30:00"/>
    <d v="1899-12-30T11:00:00"/>
    <n v="60"/>
    <d v="1899-12-30T01:30:00"/>
    <n v="1.5"/>
    <n v="90"/>
  </r>
  <r>
    <s v="Ewa"/>
    <s v="Matematyka"/>
    <x v="7"/>
    <d v="1899-12-30T09:00:00"/>
    <d v="1899-12-30T10:15:00"/>
    <n v="50"/>
    <d v="1899-12-30T01:15:00"/>
    <n v="1.25"/>
    <n v="62.5"/>
  </r>
  <r>
    <s v="Maciej"/>
    <s v="Fizyka"/>
    <x v="7"/>
    <d v="1899-12-30T11:30:00"/>
    <d v="1899-12-30T12:45:00"/>
    <n v="40"/>
    <d v="1899-12-30T01:15:00"/>
    <n v="1.25"/>
    <n v="50"/>
  </r>
  <r>
    <s v="Maciej"/>
    <s v="Fizyka"/>
    <x v="7"/>
    <d v="1899-12-30T10:30:00"/>
    <d v="1899-12-30T11:30:00"/>
    <n v="40"/>
    <d v="1899-12-30T01:00:00"/>
    <n v="1"/>
    <n v="40"/>
  </r>
  <r>
    <s v="Wiktor"/>
    <s v="Matematyka"/>
    <x v="7"/>
    <d v="1899-12-30T12:45:00"/>
    <d v="1899-12-30T14:15:00"/>
    <n v="50"/>
    <d v="1899-12-30T01:30:00"/>
    <n v="1.5"/>
    <n v="75"/>
  </r>
  <r>
    <s v="Zdzisław"/>
    <s v="Matematyka"/>
    <x v="7"/>
    <d v="1899-12-30T14:30:00"/>
    <d v="1899-12-30T15:30:00"/>
    <n v="50"/>
    <d v="1899-12-30T01:00:00"/>
    <n v="1"/>
    <n v="50"/>
  </r>
  <r>
    <s v="Ewa"/>
    <s v="Matematyka"/>
    <x v="8"/>
    <d v="1899-12-30T09:00:00"/>
    <d v="1899-12-30T10:15:00"/>
    <n v="50"/>
    <d v="1899-12-30T01:15:00"/>
    <n v="1.25"/>
    <n v="62.5"/>
  </r>
  <r>
    <s v="Katarzyna"/>
    <s v="Informatyka"/>
    <x v="8"/>
    <d v="1899-12-30T10:15:00"/>
    <d v="1899-12-30T11:30:00"/>
    <n v="60"/>
    <d v="1899-12-30T01:15:00"/>
    <n v="1.25"/>
    <n v="75"/>
  </r>
  <r>
    <s v="Zbigniew"/>
    <s v="Informatyka"/>
    <x v="8"/>
    <d v="1899-12-30T12:15:00"/>
    <d v="1899-12-30T14:00:00"/>
    <n v="60"/>
    <d v="1899-12-30T01:45:00"/>
    <n v="1.75"/>
    <n v="105"/>
  </r>
  <r>
    <s v="Jan"/>
    <s v="Fizyka"/>
    <x v="9"/>
    <d v="1899-12-30T15:15:00"/>
    <d v="1899-12-30T16:45:00"/>
    <n v="40"/>
    <d v="1899-12-30T01:30:00"/>
    <n v="1.5"/>
    <n v="60"/>
  </r>
  <r>
    <s v="Julita"/>
    <s v="Informatyka"/>
    <x v="9"/>
    <d v="1899-12-30T14:00:00"/>
    <d v="1899-12-30T15:00:00"/>
    <n v="60"/>
    <d v="1899-12-30T01:00:00"/>
    <n v="1"/>
    <n v="60"/>
  </r>
  <r>
    <s v="Wiktor"/>
    <s v="Matematyka"/>
    <x v="9"/>
    <d v="1899-12-30T09:00:00"/>
    <d v="1899-12-30T10:30:00"/>
    <n v="50"/>
    <d v="1899-12-30T01:30:00"/>
    <n v="1.5"/>
    <n v="75"/>
  </r>
  <r>
    <s v="Zdzisław"/>
    <s v="Matematyka"/>
    <x v="9"/>
    <d v="1899-12-30T11:00:00"/>
    <d v="1899-12-30T13:00:00"/>
    <n v="50"/>
    <d v="1899-12-30T02:00:00"/>
    <n v="2"/>
    <n v="100"/>
  </r>
  <r>
    <s v="Zuzanna"/>
    <s v="Informatyka"/>
    <x v="10"/>
    <d v="1899-12-30T11:30:00"/>
    <d v="1899-12-30T13:15:00"/>
    <n v="60"/>
    <d v="1899-12-30T01:45:00"/>
    <n v="1.75"/>
    <n v="105"/>
  </r>
  <r>
    <s v="Zuzanna"/>
    <s v="Matematyka"/>
    <x v="10"/>
    <d v="1899-12-30T09:00:00"/>
    <d v="1899-12-30T11:00:00"/>
    <n v="50"/>
    <d v="1899-12-30T02:00:00"/>
    <n v="2"/>
    <n v="100"/>
  </r>
  <r>
    <s v="Agnieszka"/>
    <s v="Informatyka"/>
    <x v="11"/>
    <d v="1899-12-30T10:45:00"/>
    <d v="1899-12-30T11:45:00"/>
    <n v="60"/>
    <d v="1899-12-30T01:00:00"/>
    <n v="1"/>
    <n v="60"/>
  </r>
  <r>
    <s v="Zdzisław"/>
    <s v="Matematyka"/>
    <x v="11"/>
    <d v="1899-12-30T09:00:00"/>
    <d v="1899-12-30T10:15:00"/>
    <n v="50"/>
    <d v="1899-12-30T01:15:00"/>
    <n v="1.25"/>
    <n v="62.5"/>
  </r>
  <r>
    <s v="Zdzisław"/>
    <s v="Fizyka"/>
    <x v="12"/>
    <d v="1899-12-30T09:00:00"/>
    <d v="1899-12-30T10:00:00"/>
    <n v="40"/>
    <d v="1899-12-30T01:00:00"/>
    <n v="1"/>
    <n v="40"/>
  </r>
  <r>
    <s v="Bartek"/>
    <s v="Informatyka"/>
    <x v="13"/>
    <d v="1899-12-30T09:00:00"/>
    <d v="1899-12-30T10:00:00"/>
    <n v="60"/>
    <d v="1899-12-30T01:00:00"/>
    <n v="1"/>
    <n v="60"/>
  </r>
  <r>
    <s v="Maciej"/>
    <s v="Fizyka"/>
    <x v="13"/>
    <d v="1899-12-30T10:30:00"/>
    <d v="1899-12-30T11:30:00"/>
    <n v="40"/>
    <d v="1899-12-30T01:00:00"/>
    <n v="1"/>
    <n v="40"/>
  </r>
  <r>
    <s v="Bartek"/>
    <s v="Informatyka"/>
    <x v="14"/>
    <d v="1899-12-30T14:30:00"/>
    <d v="1899-12-30T16:15:00"/>
    <n v="60"/>
    <d v="1899-12-30T01:45:00"/>
    <n v="1.75"/>
    <n v="105"/>
  </r>
  <r>
    <s v="Katarzyna"/>
    <s v="Informatyka"/>
    <x v="14"/>
    <d v="1899-12-30T10:45:00"/>
    <d v="1899-12-30T12:15:00"/>
    <n v="60"/>
    <d v="1899-12-30T01:30:00"/>
    <n v="1.5"/>
    <n v="90"/>
  </r>
  <r>
    <s v="Maciej"/>
    <s v="Fizyka"/>
    <x v="14"/>
    <d v="1899-12-30T12:45:00"/>
    <d v="1899-12-30T14:30:00"/>
    <n v="40"/>
    <d v="1899-12-30T01:45:00"/>
    <n v="1.75"/>
    <n v="70"/>
  </r>
  <r>
    <s v="Zbigniew"/>
    <s v="Informatyka"/>
    <x v="14"/>
    <d v="1899-12-30T09:00:00"/>
    <d v="1899-12-30T10:45:00"/>
    <n v="60"/>
    <d v="1899-12-30T01:45:00"/>
    <n v="1.75"/>
    <n v="105"/>
  </r>
  <r>
    <s v="Zuzanna"/>
    <s v="Informatyka"/>
    <x v="15"/>
    <d v="1899-12-30T09:00:00"/>
    <d v="1899-12-30T10:30:00"/>
    <n v="60"/>
    <d v="1899-12-30T01:30:00"/>
    <n v="1.5"/>
    <n v="90"/>
  </r>
  <r>
    <s v="Wiktor"/>
    <s v="Matematyka"/>
    <x v="16"/>
    <d v="1899-12-30T10:00:00"/>
    <d v="1899-12-30T12:00:00"/>
    <n v="50"/>
    <d v="1899-12-30T02:00:00"/>
    <n v="2"/>
    <n v="100"/>
  </r>
  <r>
    <s v="Wiktor"/>
    <s v="Matematyka"/>
    <x v="16"/>
    <d v="1899-12-30T09:00:00"/>
    <d v="1899-12-30T10:00:00"/>
    <n v="50"/>
    <d v="1899-12-30T01:00:00"/>
    <n v="1"/>
    <n v="50"/>
  </r>
  <r>
    <s v="Zuzanna"/>
    <s v="Informatyka"/>
    <x v="16"/>
    <d v="1899-12-30T12:30:00"/>
    <d v="1899-12-30T14:00:00"/>
    <n v="60"/>
    <d v="1899-12-30T01:30:00"/>
    <n v="1.5"/>
    <n v="90"/>
  </r>
  <r>
    <s v="Agnieszka"/>
    <s v="Informatyka"/>
    <x v="17"/>
    <d v="1899-12-30T15:30:00"/>
    <d v="1899-12-30T17:00:00"/>
    <n v="60"/>
    <d v="1899-12-30T01:30:00"/>
    <n v="1.5"/>
    <n v="90"/>
  </r>
  <r>
    <s v="Bartek"/>
    <s v="Informatyka"/>
    <x v="17"/>
    <d v="1899-12-30T09:00:00"/>
    <d v="1899-12-30T10:30:00"/>
    <n v="60"/>
    <d v="1899-12-30T01:30:00"/>
    <n v="1.5"/>
    <n v="90"/>
  </r>
  <r>
    <s v="Ewa"/>
    <s v="Matematyka"/>
    <x v="17"/>
    <d v="1899-12-30T11:00:00"/>
    <d v="1899-12-30T12:45:00"/>
    <n v="50"/>
    <d v="1899-12-30T01:45:00"/>
    <n v="1.75"/>
    <n v="87.5"/>
  </r>
  <r>
    <s v="Zbigniew"/>
    <s v="Fizyka"/>
    <x v="17"/>
    <d v="1899-12-30T13:45:00"/>
    <d v="1899-12-30T15:30:00"/>
    <n v="40"/>
    <d v="1899-12-30T01:45:00"/>
    <n v="1.75"/>
    <n v="70"/>
  </r>
  <r>
    <s v="Zuzanna"/>
    <s v="Matematyka"/>
    <x v="17"/>
    <d v="1899-12-30T17:00:00"/>
    <d v="1899-12-30T18:00:00"/>
    <n v="50"/>
    <d v="1899-12-30T01:00:00"/>
    <n v="1"/>
    <n v="50"/>
  </r>
  <r>
    <s v="Agnieszka"/>
    <s v="Informatyka"/>
    <x v="18"/>
    <d v="1899-12-30T10:45:00"/>
    <d v="1899-12-30T12:15:00"/>
    <n v="60"/>
    <d v="1899-12-30T01:30:00"/>
    <n v="1.5"/>
    <n v="90"/>
  </r>
  <r>
    <s v="Katarzyna"/>
    <s v="Informatyka"/>
    <x v="18"/>
    <d v="1899-12-30T09:00:00"/>
    <d v="1899-12-30T10:00:00"/>
    <n v="60"/>
    <d v="1899-12-30T01:00:00"/>
    <n v="1"/>
    <n v="60"/>
  </r>
  <r>
    <s v="Jan"/>
    <s v="Fizyka"/>
    <x v="19"/>
    <d v="1899-12-30T09:00:00"/>
    <d v="1899-12-30T10:15:00"/>
    <n v="40"/>
    <d v="1899-12-30T01:15:00"/>
    <n v="1.25"/>
    <n v="50"/>
  </r>
  <r>
    <s v="Jan"/>
    <s v="Fizyka"/>
    <x v="19"/>
    <d v="1899-12-30T10:15:00"/>
    <d v="1899-12-30T11:30:00"/>
    <n v="40"/>
    <d v="1899-12-30T01:15:00"/>
    <n v="1.25"/>
    <n v="50"/>
  </r>
  <r>
    <s v="Agnieszka"/>
    <s v="Informatyka"/>
    <x v="20"/>
    <d v="1899-12-30T11:15:00"/>
    <d v="1899-12-30T12:15:00"/>
    <n v="60"/>
    <d v="1899-12-30T01:00:00"/>
    <n v="1"/>
    <n v="60"/>
  </r>
  <r>
    <s v="Julita"/>
    <s v="Fizyka"/>
    <x v="20"/>
    <d v="1899-12-30T09:00:00"/>
    <d v="1899-12-30T10:00:00"/>
    <n v="40"/>
    <d v="1899-12-30T01:00:00"/>
    <n v="1"/>
    <n v="40"/>
  </r>
  <r>
    <s v="Zuzanna"/>
    <s v="Informatyka"/>
    <x v="20"/>
    <d v="1899-12-30T10:00:00"/>
    <d v="1899-12-30T11:15:00"/>
    <n v="60"/>
    <d v="1899-12-30T01:15:00"/>
    <n v="1.25"/>
    <n v="75"/>
  </r>
  <r>
    <s v="Agnieszka"/>
    <s v="Informatyka"/>
    <x v="21"/>
    <d v="1899-12-30T13:45:00"/>
    <d v="1899-12-30T15:00:00"/>
    <n v="60"/>
    <d v="1899-12-30T01:15:00"/>
    <n v="1.25"/>
    <n v="75"/>
  </r>
  <r>
    <s v="Bartek"/>
    <s v="Informatyka"/>
    <x v="21"/>
    <d v="1899-12-30T12:45:00"/>
    <d v="1899-12-30T13:45:00"/>
    <n v="60"/>
    <d v="1899-12-30T01:00:00"/>
    <n v="1"/>
    <n v="60"/>
  </r>
  <r>
    <s v="Julita"/>
    <s v="Informatyka"/>
    <x v="21"/>
    <d v="1899-12-30T11:00:00"/>
    <d v="1899-12-30T12:30:00"/>
    <n v="60"/>
    <d v="1899-12-30T01:30:00"/>
    <n v="1.5"/>
    <n v="90"/>
  </r>
  <r>
    <s v="Katarzyna"/>
    <s v="Informatyka"/>
    <x v="21"/>
    <d v="1899-12-30T15:45:00"/>
    <d v="1899-12-30T17:15:00"/>
    <n v="60"/>
    <d v="1899-12-30T01:30:00"/>
    <n v="1.5"/>
    <n v="90"/>
  </r>
  <r>
    <s v="Maciej"/>
    <s v="Fizyka"/>
    <x v="21"/>
    <d v="1899-12-30T09:00:00"/>
    <d v="1899-12-30T10:00:00"/>
    <n v="40"/>
    <d v="1899-12-30T01:00:00"/>
    <n v="1"/>
    <n v="40"/>
  </r>
  <r>
    <s v="Agnieszka"/>
    <s v="Matematyka"/>
    <x v="22"/>
    <d v="1899-12-30T13:30:00"/>
    <d v="1899-12-30T15:15:00"/>
    <n v="50"/>
    <d v="1899-12-30T01:45:00"/>
    <n v="1.75"/>
    <n v="87.5"/>
  </r>
  <r>
    <s v="Maciej"/>
    <s v="Fizyka"/>
    <x v="22"/>
    <d v="1899-12-30T09:00:00"/>
    <d v="1899-12-30T11:00:00"/>
    <n v="40"/>
    <d v="1899-12-30T02:00:00"/>
    <n v="2"/>
    <n v="80"/>
  </r>
  <r>
    <s v="Maciej"/>
    <s v="Fizyka"/>
    <x v="22"/>
    <d v="1899-12-30T11:15:00"/>
    <d v="1899-12-30T12:45:00"/>
    <n v="40"/>
    <d v="1899-12-30T01:30:00"/>
    <n v="1.5"/>
    <n v="60"/>
  </r>
  <r>
    <s v="Piotrek"/>
    <s v="Fizyka"/>
    <x v="22"/>
    <d v="1899-12-30T16:00:00"/>
    <d v="1899-12-30T18:00:00"/>
    <n v="40"/>
    <d v="1899-12-30T02:00:00"/>
    <n v="2"/>
    <n v="80"/>
  </r>
  <r>
    <s v="Jan"/>
    <s v="Fizyka"/>
    <x v="23"/>
    <d v="1899-12-30T12:15:00"/>
    <d v="1899-12-30T14:15:00"/>
    <n v="40"/>
    <d v="1899-12-30T02:00:00"/>
    <n v="2"/>
    <n v="80"/>
  </r>
  <r>
    <s v="Julita"/>
    <s v="Fizyka"/>
    <x v="23"/>
    <d v="1899-12-30T09:00:00"/>
    <d v="1899-12-30T10:15:00"/>
    <n v="40"/>
    <d v="1899-12-30T01:15:00"/>
    <n v="1.25"/>
    <n v="50"/>
  </r>
  <r>
    <s v="Wiktor"/>
    <s v="Matematyka"/>
    <x v="23"/>
    <d v="1899-12-30T10:30:00"/>
    <d v="1899-12-30T11:45:00"/>
    <n v="50"/>
    <d v="1899-12-30T01:15:00"/>
    <n v="1.25"/>
    <n v="62.5"/>
  </r>
  <r>
    <s v="Bartek"/>
    <s v="Informatyka"/>
    <x v="24"/>
    <d v="1899-12-30T11:30:00"/>
    <d v="1899-12-30T13:15:00"/>
    <n v="60"/>
    <d v="1899-12-30T01:45:00"/>
    <n v="1.75"/>
    <n v="105"/>
  </r>
  <r>
    <s v="Bartek"/>
    <s v="Informatyka"/>
    <x v="24"/>
    <d v="1899-12-30T13:30:00"/>
    <d v="1899-12-30T15:00:00"/>
    <n v="60"/>
    <d v="1899-12-30T01:30:00"/>
    <n v="1.5"/>
    <n v="90"/>
  </r>
  <r>
    <s v="Jan"/>
    <s v="Fizyka"/>
    <x v="24"/>
    <d v="1899-12-30T09:00:00"/>
    <d v="1899-12-30T11:00:00"/>
    <n v="40"/>
    <d v="1899-12-30T02:00:00"/>
    <n v="2"/>
    <n v="80"/>
  </r>
  <r>
    <s v="Zdzisław"/>
    <s v="Matematyka"/>
    <x v="24"/>
    <d v="1899-12-30T16:15:00"/>
    <d v="1899-12-30T18:15:00"/>
    <n v="50"/>
    <d v="1899-12-30T02:00:00"/>
    <n v="2"/>
    <n v="100"/>
  </r>
  <r>
    <s v="Maciej"/>
    <s v="Fizyka"/>
    <x v="25"/>
    <d v="1899-12-30T10:30:00"/>
    <d v="1899-12-30T11:45:00"/>
    <n v="40"/>
    <d v="1899-12-30T01:15:00"/>
    <n v="1.25"/>
    <n v="50"/>
  </r>
  <r>
    <s v="Zuzanna"/>
    <s v="Informatyka"/>
    <x v="25"/>
    <d v="1899-12-30T09:00:00"/>
    <d v="1899-12-30T10:00:00"/>
    <n v="60"/>
    <d v="1899-12-30T01:00:00"/>
    <n v="1"/>
    <n v="60"/>
  </r>
  <r>
    <s v="Andrzej"/>
    <s v="Informatyka"/>
    <x v="26"/>
    <d v="1899-12-30T11:15:00"/>
    <d v="1899-12-30T12:15:00"/>
    <n v="60"/>
    <d v="1899-12-30T01:00:00"/>
    <n v="1"/>
    <n v="60"/>
  </r>
  <r>
    <s v="Ewa"/>
    <s v="Matematyka"/>
    <x v="26"/>
    <d v="1899-12-30T09:00:00"/>
    <d v="1899-12-30T10:45:00"/>
    <n v="50"/>
    <d v="1899-12-30T01:45:00"/>
    <n v="1.75"/>
    <n v="87.5"/>
  </r>
  <r>
    <s v="Ewa"/>
    <s v="Matematyka"/>
    <x v="26"/>
    <d v="1899-12-30T15:45:00"/>
    <d v="1899-12-30T17:15:00"/>
    <n v="50"/>
    <d v="1899-12-30T01:30:00"/>
    <n v="1.5"/>
    <n v="75"/>
  </r>
  <r>
    <s v="Maciej"/>
    <s v="Fizyka"/>
    <x v="26"/>
    <d v="1899-12-30T13:00:00"/>
    <d v="1899-12-30T14:45:00"/>
    <n v="40"/>
    <d v="1899-12-30T01:45:00"/>
    <n v="1.75"/>
    <n v="70"/>
  </r>
  <r>
    <s v="Jan"/>
    <s v="Fizyka"/>
    <x v="27"/>
    <d v="1899-12-30T10:00:00"/>
    <d v="1899-12-30T12:00:00"/>
    <n v="40"/>
    <d v="1899-12-30T02:00:00"/>
    <n v="2"/>
    <n v="80"/>
  </r>
  <r>
    <s v="Wiktor"/>
    <s v="Matematyka"/>
    <x v="27"/>
    <d v="1899-12-30T09:00:00"/>
    <d v="1899-12-30T10:00:00"/>
    <n v="50"/>
    <d v="1899-12-30T01:00:00"/>
    <n v="1"/>
    <n v="50"/>
  </r>
  <r>
    <s v="Wiktor"/>
    <s v="Matematyka"/>
    <x v="27"/>
    <d v="1899-12-30T14:15:00"/>
    <d v="1899-12-30T15:15:00"/>
    <n v="50"/>
    <d v="1899-12-30T01:00:00"/>
    <n v="1"/>
    <n v="50"/>
  </r>
  <r>
    <s v="Zbigniew"/>
    <s v="Fizyka"/>
    <x v="27"/>
    <d v="1899-12-30T12:45:00"/>
    <d v="1899-12-30T13:45:00"/>
    <n v="40"/>
    <d v="1899-12-30T01:00:00"/>
    <n v="1"/>
    <n v="40"/>
  </r>
  <r>
    <s v="Zdzisław"/>
    <s v="Matematyka"/>
    <x v="27"/>
    <d v="1899-12-30T15:15:00"/>
    <d v="1899-12-30T16:15:00"/>
    <n v="50"/>
    <d v="1899-12-30T01:00:00"/>
    <n v="1"/>
    <n v="50"/>
  </r>
  <r>
    <s v="Jan"/>
    <s v="Fizyka"/>
    <x v="28"/>
    <d v="1899-12-30T09:00:00"/>
    <d v="1899-12-30T10:30:00"/>
    <n v="40"/>
    <d v="1899-12-30T01:30:00"/>
    <n v="1.5"/>
    <n v="60"/>
  </r>
  <r>
    <s v="Katarzyna"/>
    <s v="Informatyka"/>
    <x v="28"/>
    <d v="1899-12-30T14:30:00"/>
    <d v="1899-12-30T16:00:00"/>
    <n v="60"/>
    <d v="1899-12-30T01:30:00"/>
    <n v="1.5"/>
    <n v="90"/>
  </r>
  <r>
    <s v="Maciej"/>
    <s v="Fizyka"/>
    <x v="28"/>
    <d v="1899-12-30T12:30:00"/>
    <d v="1899-12-30T13:30:00"/>
    <n v="40"/>
    <d v="1899-12-30T01:00:00"/>
    <n v="1"/>
    <n v="40"/>
  </r>
  <r>
    <s v="Zbigniew"/>
    <s v="Informatyka"/>
    <x v="28"/>
    <d v="1899-12-30T16:30:00"/>
    <d v="1899-12-30T18:00:00"/>
    <n v="60"/>
    <d v="1899-12-30T01:30:00"/>
    <n v="1.5"/>
    <n v="90"/>
  </r>
  <r>
    <s v="Zbigniew"/>
    <s v="Fizyka"/>
    <x v="28"/>
    <d v="1899-12-30T10:45:00"/>
    <d v="1899-12-30T12:00:00"/>
    <n v="40"/>
    <d v="1899-12-30T01:15:00"/>
    <n v="1.25"/>
    <n v="50"/>
  </r>
  <r>
    <s v="Agnieszka"/>
    <s v="Informatyka"/>
    <x v="29"/>
    <d v="1899-12-30T09:00:00"/>
    <d v="1899-12-30T10:15:00"/>
    <n v="60"/>
    <d v="1899-12-30T01:15:00"/>
    <n v="1.25"/>
    <n v="75"/>
  </r>
  <r>
    <s v="Agnieszka"/>
    <s v="Informatyka"/>
    <x v="30"/>
    <d v="1899-12-30T09:00:00"/>
    <d v="1899-12-30T10:00:00"/>
    <n v="60"/>
    <d v="1899-12-30T01:00:00"/>
    <n v="1"/>
    <n v="60"/>
  </r>
  <r>
    <s v="Bartek"/>
    <s v="Informatyka"/>
    <x v="30"/>
    <d v="1899-12-30T16:30:00"/>
    <d v="1899-12-30T17:30:00"/>
    <n v="60"/>
    <d v="1899-12-30T01:00:00"/>
    <n v="1"/>
    <n v="60"/>
  </r>
  <r>
    <s v="Maciej"/>
    <s v="Fizyka"/>
    <x v="30"/>
    <d v="1899-12-30T13:45:00"/>
    <d v="1899-12-30T15:45:00"/>
    <n v="40"/>
    <d v="1899-12-30T02:00:00"/>
    <n v="2"/>
    <n v="80"/>
  </r>
  <r>
    <s v="Zdzisław"/>
    <s v="Fizyka"/>
    <x v="30"/>
    <d v="1899-12-30T11:00:00"/>
    <d v="1899-12-30T12:45:00"/>
    <n v="40"/>
    <d v="1899-12-30T01:45:00"/>
    <n v="1.75"/>
    <n v="70"/>
  </r>
  <r>
    <s v="Jan"/>
    <s v="Fizyka"/>
    <x v="31"/>
    <d v="1899-12-30T11:30:00"/>
    <d v="1899-12-30T12:45:00"/>
    <n v="40"/>
    <d v="1899-12-30T01:15:00"/>
    <n v="1.25"/>
    <n v="50"/>
  </r>
  <r>
    <s v="Zuzanna"/>
    <s v="Informatyka"/>
    <x v="31"/>
    <d v="1899-12-30T09:30:00"/>
    <d v="1899-12-30T11:00:00"/>
    <n v="60"/>
    <d v="1899-12-30T01:30:00"/>
    <n v="1.5"/>
    <n v="90"/>
  </r>
  <r>
    <s v="Bartek"/>
    <s v="Informatyka"/>
    <x v="32"/>
    <d v="1899-12-30T11:30:00"/>
    <d v="1899-12-30T13:30:00"/>
    <n v="60"/>
    <d v="1899-12-30T02:00:00"/>
    <n v="2"/>
    <n v="120"/>
  </r>
  <r>
    <s v="Marcin"/>
    <s v="Matematyka"/>
    <x v="32"/>
    <d v="1899-12-30T09:00:00"/>
    <d v="1899-12-30T10:00:00"/>
    <n v="50"/>
    <d v="1899-12-30T01:00:00"/>
    <n v="1"/>
    <n v="50"/>
  </r>
  <r>
    <s v="Zbigniew"/>
    <s v="Informatyka"/>
    <x v="32"/>
    <d v="1899-12-30T10:30:00"/>
    <d v="1899-12-30T11:30:00"/>
    <n v="60"/>
    <d v="1899-12-30T01:00:00"/>
    <n v="1"/>
    <n v="60"/>
  </r>
  <r>
    <s v="Ewa"/>
    <s v="Matematyka"/>
    <x v="33"/>
    <d v="1899-12-30T09:00:00"/>
    <d v="1899-12-30T10:45:00"/>
    <n v="50"/>
    <d v="1899-12-30T01:45:00"/>
    <n v="1.75"/>
    <n v="87.5"/>
  </r>
  <r>
    <s v="Ewa"/>
    <s v="Matematyka"/>
    <x v="33"/>
    <d v="1899-12-30T13:45:00"/>
    <d v="1899-12-30T14:45:00"/>
    <n v="50"/>
    <d v="1899-12-30T01:00:00"/>
    <n v="1"/>
    <n v="50"/>
  </r>
  <r>
    <s v="Maciej"/>
    <s v="Fizyka"/>
    <x v="33"/>
    <d v="1899-12-30T11:30:00"/>
    <d v="1899-12-30T13:00:00"/>
    <n v="40"/>
    <d v="1899-12-30T01:30:00"/>
    <n v="1.5"/>
    <n v="60"/>
  </r>
  <r>
    <s v="Maciej"/>
    <s v="Fizyka"/>
    <x v="33"/>
    <d v="1899-12-30T18:00:00"/>
    <d v="1899-12-30T19:00:00"/>
    <n v="40"/>
    <d v="1899-12-30T01:00:00"/>
    <n v="1"/>
    <n v="40"/>
  </r>
  <r>
    <s v="Zdzisław"/>
    <s v="Matematyka"/>
    <x v="33"/>
    <d v="1899-12-30T15:45:00"/>
    <d v="1899-12-30T17:15:00"/>
    <n v="50"/>
    <d v="1899-12-30T01:30:00"/>
    <n v="1.5"/>
    <n v="75"/>
  </r>
  <r>
    <s v="Julita"/>
    <s v="Fizyka"/>
    <x v="34"/>
    <d v="1899-12-30T11:00:00"/>
    <d v="1899-12-30T12:00:00"/>
    <n v="40"/>
    <d v="1899-12-30T01:00:00"/>
    <n v="1"/>
    <n v="40"/>
  </r>
  <r>
    <s v="Katarzyna"/>
    <s v="Informatyka"/>
    <x v="34"/>
    <d v="1899-12-30T09:00:00"/>
    <d v="1899-12-30T10:45:00"/>
    <n v="60"/>
    <d v="1899-12-30T01:45:00"/>
    <n v="1.75"/>
    <n v="105"/>
  </r>
  <r>
    <s v="Zuzanna"/>
    <s v="Informatyka"/>
    <x v="34"/>
    <d v="1899-12-30T12:45:00"/>
    <d v="1899-12-30T14:15:00"/>
    <n v="60"/>
    <d v="1899-12-30T01:30:00"/>
    <n v="1.5"/>
    <n v="90"/>
  </r>
  <r>
    <s v="Jan"/>
    <s v="Fizyka"/>
    <x v="35"/>
    <d v="1899-12-30T11:15:00"/>
    <d v="1899-12-30T13:00:00"/>
    <n v="40"/>
    <d v="1899-12-30T01:45:00"/>
    <n v="1.75"/>
    <n v="70"/>
  </r>
  <r>
    <s v="Patrycja"/>
    <s v="Informatyka"/>
    <x v="35"/>
    <d v="1899-12-30T09:00:00"/>
    <d v="1899-12-30T10:45:00"/>
    <n v="60"/>
    <d v="1899-12-30T01:45:00"/>
    <n v="1.75"/>
    <n v="105"/>
  </r>
  <r>
    <s v="Katarzyna"/>
    <s v="Informatyka"/>
    <x v="36"/>
    <d v="1899-12-30T09:00:00"/>
    <d v="1899-12-30T10:15:00"/>
    <n v="60"/>
    <d v="1899-12-30T01:15:00"/>
    <n v="1.25"/>
    <n v="75"/>
  </r>
  <r>
    <s v="Zdzisław"/>
    <s v="Matematyka"/>
    <x v="36"/>
    <d v="1899-12-30T10:30:00"/>
    <d v="1899-12-30T11:30:00"/>
    <n v="50"/>
    <d v="1899-12-30T01:00:00"/>
    <n v="1"/>
    <n v="50"/>
  </r>
  <r>
    <s v="Agnieszka"/>
    <s v="Informatyka"/>
    <x v="37"/>
    <d v="1899-12-30T13:00:00"/>
    <d v="1899-12-30T14:15:00"/>
    <n v="60"/>
    <d v="1899-12-30T01:15:00"/>
    <n v="1.25"/>
    <n v="75"/>
  </r>
  <r>
    <s v="Anna"/>
    <s v="Informatyka"/>
    <x v="37"/>
    <d v="1899-12-30T10:30:00"/>
    <d v="1899-12-30T12:00:00"/>
    <n v="60"/>
    <d v="1899-12-30T01:30:00"/>
    <n v="1.5"/>
    <n v="90"/>
  </r>
  <r>
    <s v="Jan"/>
    <s v="Fizyka"/>
    <x v="37"/>
    <d v="1899-12-30T16:15:00"/>
    <d v="1899-12-30T17:45:00"/>
    <n v="40"/>
    <d v="1899-12-30T01:30:00"/>
    <n v="1.5"/>
    <n v="60"/>
  </r>
  <r>
    <s v="Julita"/>
    <s v="Informatyka"/>
    <x v="37"/>
    <d v="1899-12-30T14:45:00"/>
    <d v="1899-12-30T15:45:00"/>
    <n v="60"/>
    <d v="1899-12-30T01:00:00"/>
    <n v="1"/>
    <n v="60"/>
  </r>
  <r>
    <s v="Maciej"/>
    <s v="Fizyka"/>
    <x v="37"/>
    <d v="1899-12-30T09:00:00"/>
    <d v="1899-12-30T10:30:00"/>
    <n v="40"/>
    <d v="1899-12-30T01:30:00"/>
    <n v="1.5"/>
    <n v="60"/>
  </r>
  <r>
    <s v="Zbigniew"/>
    <s v="Fizyka"/>
    <x v="38"/>
    <d v="1899-12-30T09:00:00"/>
    <d v="1899-12-30T10:15:00"/>
    <n v="40"/>
    <d v="1899-12-30T01:15:00"/>
    <n v="1.25"/>
    <n v="50"/>
  </r>
  <r>
    <s v="Zuzanna"/>
    <s v="Informatyka"/>
    <x v="38"/>
    <d v="1899-12-30T10:30:00"/>
    <d v="1899-12-30T11:45:00"/>
    <n v="60"/>
    <d v="1899-12-30T01:15:00"/>
    <n v="1.25"/>
    <n v="75"/>
  </r>
  <r>
    <s v="Bartek"/>
    <s v="Informatyka"/>
    <x v="39"/>
    <d v="1899-12-30T11:30:00"/>
    <d v="1899-12-30T13:15:00"/>
    <n v="60"/>
    <d v="1899-12-30T01:45:00"/>
    <n v="1.75"/>
    <n v="105"/>
  </r>
  <r>
    <s v="Jan"/>
    <s v="Fizyka"/>
    <x v="39"/>
    <d v="1899-12-30T09:00:00"/>
    <d v="1899-12-30T10:15:00"/>
    <n v="40"/>
    <d v="1899-12-30T01:15:00"/>
    <n v="1.25"/>
    <n v="50"/>
  </r>
  <r>
    <s v="Zbigniew"/>
    <s v="Informatyka"/>
    <x v="39"/>
    <d v="1899-12-30T10:30:00"/>
    <d v="1899-12-30T11:30:00"/>
    <n v="60"/>
    <d v="1899-12-30T01:00:00"/>
    <n v="1"/>
    <n v="60"/>
  </r>
  <r>
    <s v="Katarzyna"/>
    <s v="Informatyka"/>
    <x v="40"/>
    <d v="1899-12-30T09:30:00"/>
    <d v="1899-12-30T11:00:00"/>
    <n v="60"/>
    <d v="1899-12-30T01:30:00"/>
    <n v="1.5"/>
    <n v="90"/>
  </r>
  <r>
    <s v="Katarzyna"/>
    <s v="Informatyka"/>
    <x v="40"/>
    <d v="1899-12-30T11:15:00"/>
    <d v="1899-12-30T12:45:00"/>
    <n v="60"/>
    <d v="1899-12-30T01:30:00"/>
    <n v="1.5"/>
    <n v="90"/>
  </r>
  <r>
    <s v="Anna"/>
    <s v="Informatyka"/>
    <x v="41"/>
    <d v="1899-12-30T09:00:00"/>
    <d v="1899-12-30T10:00:00"/>
    <n v="60"/>
    <d v="1899-12-30T01:00:00"/>
    <n v="1"/>
    <n v="60"/>
  </r>
  <r>
    <s v="Anna"/>
    <s v="Informatyka"/>
    <x v="42"/>
    <d v="1899-12-30T13:45:00"/>
    <d v="1899-12-30T14:45:00"/>
    <n v="60"/>
    <d v="1899-12-30T01:00:00"/>
    <n v="1"/>
    <n v="60"/>
  </r>
  <r>
    <s v="Bartek"/>
    <s v="Informatyka"/>
    <x v="42"/>
    <d v="1899-12-30T09:00:00"/>
    <d v="1899-12-30T10:45:00"/>
    <n v="60"/>
    <d v="1899-12-30T01:45:00"/>
    <n v="1.75"/>
    <n v="105"/>
  </r>
  <r>
    <s v="Katarzyna"/>
    <s v="Informatyka"/>
    <x v="42"/>
    <d v="1899-12-30T11:30:00"/>
    <d v="1899-12-30T13:00:00"/>
    <n v="60"/>
    <d v="1899-12-30T01:30:00"/>
    <n v="1.5"/>
    <n v="90"/>
  </r>
  <r>
    <s v="Katarzyna"/>
    <s v="Informatyka"/>
    <x v="42"/>
    <d v="1899-12-30T17:30:00"/>
    <d v="1899-12-30T19:00:00"/>
    <n v="60"/>
    <d v="1899-12-30T01:30:00"/>
    <n v="1.5"/>
    <n v="90"/>
  </r>
  <r>
    <s v="Zuzanna"/>
    <s v="Matematyka"/>
    <x v="42"/>
    <d v="1899-12-30T15:30:00"/>
    <d v="1899-12-30T16:45:00"/>
    <n v="50"/>
    <d v="1899-12-30T01:15:00"/>
    <n v="1.25"/>
    <n v="62.5"/>
  </r>
  <r>
    <s v="Anna"/>
    <s v="Informatyka"/>
    <x v="43"/>
    <d v="1899-12-30T11:15:00"/>
    <d v="1899-12-30T13:00:00"/>
    <n v="60"/>
    <d v="1899-12-30T01:45:00"/>
    <n v="1.75"/>
    <n v="105"/>
  </r>
  <r>
    <s v="Wiktor"/>
    <s v="Matematyka"/>
    <x v="43"/>
    <d v="1899-12-30T14:00:00"/>
    <d v="1899-12-30T15:00:00"/>
    <n v="50"/>
    <d v="1899-12-30T01:00:00"/>
    <n v="1"/>
    <n v="50"/>
  </r>
  <r>
    <s v="Zbigniew"/>
    <s v="Fizyka"/>
    <x v="43"/>
    <d v="1899-12-30T09:00:00"/>
    <d v="1899-12-30T10:45:00"/>
    <n v="40"/>
    <d v="1899-12-30T01:45:00"/>
    <n v="1.75"/>
    <n v="70"/>
  </r>
  <r>
    <s v="Anna"/>
    <s v="Informatyka"/>
    <x v="44"/>
    <d v="1899-12-30T10:45:00"/>
    <d v="1899-12-30T12:00:00"/>
    <n v="60"/>
    <d v="1899-12-30T01:15:00"/>
    <n v="1.25"/>
    <n v="75"/>
  </r>
  <r>
    <s v="Anna"/>
    <s v="Informatyka"/>
    <x v="44"/>
    <d v="1899-12-30T12:00:00"/>
    <d v="1899-12-30T13:00:00"/>
    <n v="60"/>
    <d v="1899-12-30T01:00:00"/>
    <n v="1"/>
    <n v="60"/>
  </r>
  <r>
    <s v="Ewa"/>
    <s v="Matematyka"/>
    <x v="44"/>
    <d v="1899-12-30T13:15:00"/>
    <d v="1899-12-30T15:15:00"/>
    <n v="50"/>
    <d v="1899-12-30T02:00:00"/>
    <n v="2"/>
    <n v="100"/>
  </r>
  <r>
    <s v="Julita"/>
    <s v="Informatyka"/>
    <x v="44"/>
    <d v="1899-12-30T15:30:00"/>
    <d v="1899-12-30T17:15:00"/>
    <n v="60"/>
    <d v="1899-12-30T01:45:00"/>
    <n v="1.75"/>
    <n v="105"/>
  </r>
  <r>
    <s v="Wiktor"/>
    <s v="Matematyka"/>
    <x v="44"/>
    <d v="1899-12-30T09:00:00"/>
    <d v="1899-12-30T10:30:00"/>
    <n v="50"/>
    <d v="1899-12-30T01:30:00"/>
    <n v="1.5"/>
    <n v="75"/>
  </r>
  <r>
    <s v="Agnieszka"/>
    <s v="Matematyka"/>
    <x v="45"/>
    <d v="1899-12-30T09:00:00"/>
    <d v="1899-12-30T11:00:00"/>
    <n v="50"/>
    <d v="1899-12-30T02:00:00"/>
    <n v="2"/>
    <n v="100"/>
  </r>
  <r>
    <s v="Bartek"/>
    <s v="Informatyka"/>
    <x v="45"/>
    <d v="1899-12-30T15:45:00"/>
    <d v="1899-12-30T17:30:00"/>
    <n v="60"/>
    <d v="1899-12-30T01:45:00"/>
    <n v="1.75"/>
    <n v="105"/>
  </r>
  <r>
    <s v="Julita"/>
    <s v="Fizyka"/>
    <x v="45"/>
    <d v="1899-12-30T13:00:00"/>
    <d v="1899-12-30T15:00:00"/>
    <n v="40"/>
    <d v="1899-12-30T02:00:00"/>
    <n v="2"/>
    <n v="80"/>
  </r>
  <r>
    <s v="Zdzisław"/>
    <s v="Matematyka"/>
    <x v="45"/>
    <d v="1899-12-30T11:00:00"/>
    <d v="1899-12-30T12:00:00"/>
    <n v="50"/>
    <d v="1899-12-30T01:00:00"/>
    <n v="1"/>
    <n v="50"/>
  </r>
  <r>
    <s v="Ewa"/>
    <s v="Matematyka"/>
    <x v="46"/>
    <d v="1899-12-30T11:15:00"/>
    <d v="1899-12-30T13:15:00"/>
    <n v="50"/>
    <d v="1899-12-30T02:00:00"/>
    <n v="2"/>
    <n v="100"/>
  </r>
  <r>
    <s v="Jan"/>
    <s v="Fizyka"/>
    <x v="46"/>
    <d v="1899-12-30T13:45:00"/>
    <d v="1899-12-30T14:45:00"/>
    <n v="40"/>
    <d v="1899-12-30T01:00:00"/>
    <n v="1"/>
    <n v="40"/>
  </r>
  <r>
    <s v="Katarzyna"/>
    <s v="Informatyka"/>
    <x v="46"/>
    <d v="1899-12-30T09:00:00"/>
    <d v="1899-12-30T10:30:00"/>
    <n v="60"/>
    <d v="1899-12-30T01:30:00"/>
    <n v="1.5"/>
    <n v="90"/>
  </r>
  <r>
    <s v="Agnieszka"/>
    <s v="Matematyka"/>
    <x v="47"/>
    <d v="1899-12-30T14:30:00"/>
    <d v="1899-12-30T16:15:00"/>
    <n v="50"/>
    <d v="1899-12-30T01:45:00"/>
    <n v="1.75"/>
    <n v="87.5"/>
  </r>
  <r>
    <s v="Bartek"/>
    <s v="Informatyka"/>
    <x v="47"/>
    <d v="1899-12-30T11:00:00"/>
    <d v="1899-12-30T12:15:00"/>
    <n v="60"/>
    <d v="1899-12-30T01:15:00"/>
    <n v="1.25"/>
    <n v="75"/>
  </r>
  <r>
    <s v="Ewa"/>
    <s v="Matematyka"/>
    <x v="47"/>
    <d v="1899-12-30T09:00:00"/>
    <d v="1899-12-30T11:00:00"/>
    <n v="50"/>
    <d v="1899-12-30T02:00:00"/>
    <n v="2"/>
    <n v="100"/>
  </r>
  <r>
    <s v="Wiktor"/>
    <s v="Matematyka"/>
    <x v="47"/>
    <d v="1899-12-30T12:30:00"/>
    <d v="1899-12-30T14:00:00"/>
    <n v="50"/>
    <d v="1899-12-30T01:30:00"/>
    <n v="1.5"/>
    <n v="75"/>
  </r>
  <r>
    <s v="Anna"/>
    <s v="Informatyka"/>
    <x v="48"/>
    <d v="1899-12-30T11:00:00"/>
    <d v="1899-12-30T12:30:00"/>
    <n v="60"/>
    <d v="1899-12-30T01:30:00"/>
    <n v="1.5"/>
    <n v="90"/>
  </r>
  <r>
    <s v="Katarzyna"/>
    <s v="Informatyka"/>
    <x v="48"/>
    <d v="1899-12-30T13:00:00"/>
    <d v="1899-12-30T14:30:00"/>
    <n v="60"/>
    <d v="1899-12-30T01:30:00"/>
    <n v="1.5"/>
    <n v="90"/>
  </r>
  <r>
    <s v="Maciej"/>
    <s v="Fizyka"/>
    <x v="48"/>
    <d v="1899-12-30T15:15:00"/>
    <d v="1899-12-30T16:30:00"/>
    <n v="40"/>
    <d v="1899-12-30T01:15:00"/>
    <n v="1.25"/>
    <n v="50"/>
  </r>
  <r>
    <s v="Wiktor"/>
    <s v="Matematyka"/>
    <x v="48"/>
    <d v="1899-12-30T09:00:00"/>
    <d v="1899-12-30T10:30:00"/>
    <n v="50"/>
    <d v="1899-12-30T01:30:00"/>
    <n v="1.5"/>
    <n v="75"/>
  </r>
  <r>
    <s v="Julita"/>
    <s v="Informatyka"/>
    <x v="49"/>
    <d v="1899-12-30T10:30:00"/>
    <d v="1899-12-30T11:30:00"/>
    <n v="60"/>
    <d v="1899-12-30T01:00:00"/>
    <n v="1"/>
    <n v="60"/>
  </r>
  <r>
    <s v="Maciej"/>
    <s v="Fizyka"/>
    <x v="49"/>
    <d v="1899-12-30T09:00:00"/>
    <d v="1899-12-30T10:30:00"/>
    <n v="40"/>
    <d v="1899-12-30T01:30:00"/>
    <n v="1.5"/>
    <n v="60"/>
  </r>
  <r>
    <s v="Julita"/>
    <s v="Fizyka"/>
    <x v="50"/>
    <d v="1899-12-30T09:00:00"/>
    <d v="1899-12-30T10:45:00"/>
    <n v="40"/>
    <d v="1899-12-30T01:45:00"/>
    <n v="1.75"/>
    <n v="70"/>
  </r>
  <r>
    <s v="Zdzisław"/>
    <s v="Fizyka"/>
    <x v="50"/>
    <d v="1899-12-30T11:45:00"/>
    <d v="1899-12-30T13:45:00"/>
    <n v="40"/>
    <d v="1899-12-30T02:00:00"/>
    <n v="2"/>
    <n v="80"/>
  </r>
  <r>
    <s v="Anna"/>
    <s v="Informatyka"/>
    <x v="51"/>
    <d v="1899-12-30T09:00:00"/>
    <d v="1899-12-30T10:15:00"/>
    <n v="60"/>
    <d v="1899-12-30T01:15:00"/>
    <n v="1.25"/>
    <n v="75"/>
  </r>
  <r>
    <s v="Ewa"/>
    <s v="Matematyka"/>
    <x v="51"/>
    <d v="1899-12-30T10:30:00"/>
    <d v="1899-12-30T11:45:00"/>
    <n v="50"/>
    <d v="1899-12-30T01:15:00"/>
    <n v="1.25"/>
    <n v="62.5"/>
  </r>
  <r>
    <s v="Wiktor"/>
    <s v="Matematyka"/>
    <x v="51"/>
    <d v="1899-12-30T16:00:00"/>
    <d v="1899-12-30T17:45:00"/>
    <n v="50"/>
    <d v="1899-12-30T01:45:00"/>
    <n v="1.75"/>
    <n v="87.5"/>
  </r>
  <r>
    <s v="Wiktor"/>
    <s v="Matematyka"/>
    <x v="51"/>
    <d v="1899-12-30T14:15:00"/>
    <d v="1899-12-30T15:15:00"/>
    <n v="50"/>
    <d v="1899-12-30T01:00:00"/>
    <n v="1"/>
    <n v="50"/>
  </r>
  <r>
    <s v="Zuzanna"/>
    <s v="Matematyka"/>
    <x v="51"/>
    <d v="1899-12-30T11:45:00"/>
    <d v="1899-12-30T13:45:00"/>
    <n v="50"/>
    <d v="1899-12-30T02:00:00"/>
    <n v="2"/>
    <n v="100"/>
  </r>
  <r>
    <s v="Agnieszka"/>
    <s v="Matematyka"/>
    <x v="52"/>
    <d v="1899-12-30T11:15:00"/>
    <d v="1899-12-30T12:45:00"/>
    <n v="50"/>
    <d v="1899-12-30T01:30:00"/>
    <n v="1.5"/>
    <n v="75"/>
  </r>
  <r>
    <s v="Agnieszka"/>
    <s v="Informatyka"/>
    <x v="52"/>
    <d v="1899-12-30T09:00:00"/>
    <d v="1899-12-30T10:00:00"/>
    <n v="60"/>
    <d v="1899-12-30T01:00:00"/>
    <n v="1"/>
    <n v="60"/>
  </r>
  <r>
    <s v="Jan"/>
    <s v="Fizyka"/>
    <x v="52"/>
    <d v="1899-12-30T13:45:00"/>
    <d v="1899-12-30T15:15:00"/>
    <n v="40"/>
    <d v="1899-12-30T01:30:00"/>
    <n v="1.5"/>
    <n v="60"/>
  </r>
  <r>
    <s v="Jan"/>
    <s v="Fizyka"/>
    <x v="52"/>
    <d v="1899-12-30T10:00:00"/>
    <d v="1899-12-30T11:00:00"/>
    <n v="40"/>
    <d v="1899-12-30T01:00:00"/>
    <n v="1"/>
    <n v="40"/>
  </r>
  <r>
    <s v="Wiktor"/>
    <s v="Matematyka"/>
    <x v="52"/>
    <d v="1899-12-30T15:45:00"/>
    <d v="1899-12-30T16:45:00"/>
    <n v="50"/>
    <d v="1899-12-30T01:00:00"/>
    <n v="1"/>
    <n v="50"/>
  </r>
  <r>
    <s v="Zuzanna"/>
    <s v="Informatyka"/>
    <x v="53"/>
    <d v="1899-12-30T09:00:00"/>
    <d v="1899-12-30T10:30:00"/>
    <n v="60"/>
    <d v="1899-12-30T01:30:00"/>
    <n v="1.5"/>
    <n v="90"/>
  </r>
  <r>
    <s v="Katarzyna"/>
    <s v="Informatyka"/>
    <x v="54"/>
    <d v="1899-12-30T12:30:00"/>
    <d v="1899-12-30T14:00:00"/>
    <n v="60"/>
    <d v="1899-12-30T01:30:00"/>
    <n v="1.5"/>
    <n v="90"/>
  </r>
  <r>
    <s v="Zdzisław"/>
    <s v="Fizyka"/>
    <x v="54"/>
    <d v="1899-12-30T09:00:00"/>
    <d v="1899-12-30T11:00:00"/>
    <n v="40"/>
    <d v="1899-12-30T02:00:00"/>
    <n v="2"/>
    <n v="80"/>
  </r>
  <r>
    <s v="Maciej"/>
    <s v="Fizyka"/>
    <x v="55"/>
    <d v="1899-12-30T09:00:00"/>
    <d v="1899-12-30T10:00:00"/>
    <n v="40"/>
    <d v="1899-12-30T01:00:00"/>
    <n v="1"/>
    <n v="40"/>
  </r>
  <r>
    <s v="Maciej"/>
    <s v="Fizyka"/>
    <x v="56"/>
    <d v="1899-12-30T10:30:00"/>
    <d v="1899-12-30T12:15:00"/>
    <n v="40"/>
    <d v="1899-12-30T01:45:00"/>
    <n v="1.75"/>
    <n v="70"/>
  </r>
  <r>
    <s v="Wiktor"/>
    <s v="Matematyka"/>
    <x v="56"/>
    <d v="1899-12-30T09:00:00"/>
    <d v="1899-12-30T10:30:00"/>
    <n v="50"/>
    <d v="1899-12-30T01:30:00"/>
    <n v="1.5"/>
    <n v="75"/>
  </r>
  <r>
    <s v="Zbigniew"/>
    <s v="Informatyka"/>
    <x v="56"/>
    <d v="1899-12-30T12:45:00"/>
    <d v="1899-12-30T13:45:00"/>
    <n v="60"/>
    <d v="1899-12-30T01:00:00"/>
    <n v="1"/>
    <n v="60"/>
  </r>
  <r>
    <s v="Ewa"/>
    <s v="Matematyka"/>
    <x v="57"/>
    <d v="1899-12-30T14:00:00"/>
    <d v="1899-12-30T16:00:00"/>
    <n v="50"/>
    <d v="1899-12-30T02:00:00"/>
    <n v="2"/>
    <n v="100"/>
  </r>
  <r>
    <s v="Jan"/>
    <s v="Fizyka"/>
    <x v="57"/>
    <d v="1899-12-30T16:00:00"/>
    <d v="1899-12-30T17:30:00"/>
    <n v="40"/>
    <d v="1899-12-30T01:30:00"/>
    <n v="1.5"/>
    <n v="60"/>
  </r>
  <r>
    <s v="Julita"/>
    <s v="Informatyka"/>
    <x v="57"/>
    <d v="1899-12-30T11:15:00"/>
    <d v="1899-12-30T13:00:00"/>
    <n v="60"/>
    <d v="1899-12-30T01:45:00"/>
    <n v="1.75"/>
    <n v="105"/>
  </r>
  <r>
    <s v="Julita"/>
    <s v="Informatyka"/>
    <x v="57"/>
    <d v="1899-12-30T09:00:00"/>
    <d v="1899-12-30T10:15:00"/>
    <n v="60"/>
    <d v="1899-12-30T01:15:00"/>
    <n v="1.25"/>
    <n v="75"/>
  </r>
  <r>
    <s v="Katarzyna"/>
    <s v="Informatyka"/>
    <x v="58"/>
    <d v="1899-12-30T12:00:00"/>
    <d v="1899-12-30T13:30:00"/>
    <n v="60"/>
    <d v="1899-12-30T01:30:00"/>
    <n v="1.5"/>
    <n v="90"/>
  </r>
  <r>
    <s v="Katarzyna"/>
    <s v="Informatyka"/>
    <x v="58"/>
    <d v="1899-12-30T09:00:00"/>
    <d v="1899-12-30T10:00:00"/>
    <n v="60"/>
    <d v="1899-12-30T01:00:00"/>
    <n v="1"/>
    <n v="60"/>
  </r>
  <r>
    <s v="Wiktor"/>
    <s v="Matematyka"/>
    <x v="58"/>
    <d v="1899-12-30T14:15:00"/>
    <d v="1899-12-30T15:15:00"/>
    <n v="50"/>
    <d v="1899-12-30T01:00:00"/>
    <n v="1"/>
    <n v="50"/>
  </r>
  <r>
    <s v="Zdzisław"/>
    <s v="Fizyka"/>
    <x v="58"/>
    <d v="1899-12-30T10:15:00"/>
    <d v="1899-12-30T11:45:00"/>
    <n v="40"/>
    <d v="1899-12-30T01:30:00"/>
    <n v="1.5"/>
    <n v="60"/>
  </r>
  <r>
    <s v="Bartek"/>
    <s v="Informatyka"/>
    <x v="59"/>
    <d v="1899-12-30T13:45:00"/>
    <d v="1899-12-30T15:15:00"/>
    <n v="60"/>
    <d v="1899-12-30T01:30:00"/>
    <n v="1.5"/>
    <n v="90"/>
  </r>
  <r>
    <s v="Katarzyna"/>
    <s v="Informatyka"/>
    <x v="59"/>
    <d v="1899-12-30T11:00:00"/>
    <d v="1899-12-30T12:45:00"/>
    <n v="60"/>
    <d v="1899-12-30T01:45:00"/>
    <n v="1.75"/>
    <n v="105"/>
  </r>
  <r>
    <s v="Katarzyna"/>
    <s v="Informatyka"/>
    <x v="59"/>
    <d v="1899-12-30T09:00:00"/>
    <d v="1899-12-30T10:30:00"/>
    <n v="60"/>
    <d v="1899-12-30T01:30:00"/>
    <n v="1.5"/>
    <n v="90"/>
  </r>
  <r>
    <s v="Zdzisław"/>
    <s v="Fizyka"/>
    <x v="59"/>
    <d v="1899-12-30T12:45:00"/>
    <d v="1899-12-30T13:45:00"/>
    <n v="40"/>
    <d v="1899-12-30T01:00:00"/>
    <n v="1"/>
    <n v="40"/>
  </r>
  <r>
    <s v="Jan"/>
    <s v="Fizyka"/>
    <x v="60"/>
    <d v="1899-12-30T15:30:00"/>
    <d v="1899-12-30T17:30:00"/>
    <n v="40"/>
    <d v="1899-12-30T02:00:00"/>
    <n v="2"/>
    <n v="80"/>
  </r>
  <r>
    <s v="Wiktor"/>
    <s v="Matematyka"/>
    <x v="60"/>
    <d v="1899-12-30T11:00:00"/>
    <d v="1899-12-30T13:00:00"/>
    <n v="50"/>
    <d v="1899-12-30T02:00:00"/>
    <n v="2"/>
    <n v="100"/>
  </r>
  <r>
    <s v="Zdzisław"/>
    <s v="Matematyka"/>
    <x v="60"/>
    <d v="1899-12-30T09:00:00"/>
    <d v="1899-12-30T10:45:00"/>
    <n v="50"/>
    <d v="1899-12-30T01:45:00"/>
    <n v="1.75"/>
    <n v="87.5"/>
  </r>
  <r>
    <s v="Zuzanna"/>
    <s v="Informatyka"/>
    <x v="60"/>
    <d v="1899-12-30T13:45:00"/>
    <d v="1899-12-30T14:45:00"/>
    <n v="60"/>
    <d v="1899-12-30T01:00:00"/>
    <n v="1"/>
    <n v="60"/>
  </r>
  <r>
    <s v="Wiktor"/>
    <s v="Matematyka"/>
    <x v="61"/>
    <d v="1899-12-30T09:00:00"/>
    <d v="1899-12-30T10:15:00"/>
    <n v="50"/>
    <d v="1899-12-30T01:15:00"/>
    <n v="1.25"/>
    <n v="62.5"/>
  </r>
  <r>
    <s v="Julita"/>
    <s v="Informatyka"/>
    <x v="62"/>
    <d v="1899-12-30T10:45:00"/>
    <d v="1899-12-30T12:30:00"/>
    <n v="60"/>
    <d v="1899-12-30T01:45:00"/>
    <n v="1.75"/>
    <n v="105"/>
  </r>
  <r>
    <s v="Katarzyna"/>
    <s v="Informatyka"/>
    <x v="62"/>
    <d v="1899-12-30T16:45:00"/>
    <d v="1899-12-30T18:30:00"/>
    <n v="60"/>
    <d v="1899-12-30T01:45:00"/>
    <n v="1.75"/>
    <n v="105"/>
  </r>
  <r>
    <s v="Katarzyna"/>
    <s v="Informatyka"/>
    <x v="62"/>
    <d v="1899-12-30T09:00:00"/>
    <d v="1899-12-30T10:00:00"/>
    <n v="60"/>
    <d v="1899-12-30T01:00:00"/>
    <n v="1"/>
    <n v="60"/>
  </r>
  <r>
    <s v="Wiktor"/>
    <s v="Matematyka"/>
    <x v="62"/>
    <d v="1899-12-30T13:30:00"/>
    <d v="1899-12-30T15:15:00"/>
    <n v="50"/>
    <d v="1899-12-30T01:45:00"/>
    <n v="1.75"/>
    <n v="87.5"/>
  </r>
  <r>
    <s v="Zdzisław"/>
    <s v="Matematyka"/>
    <x v="62"/>
    <d v="1899-12-30T15:30:00"/>
    <d v="1899-12-30T16:30:00"/>
    <n v="50"/>
    <d v="1899-12-30T01:00:00"/>
    <n v="1"/>
    <n v="50"/>
  </r>
  <r>
    <s v="Agnieszka"/>
    <s v="Informatyka"/>
    <x v="63"/>
    <d v="1899-12-30T13:15:00"/>
    <d v="1899-12-30T14:15:00"/>
    <n v="60"/>
    <d v="1899-12-30T01:00:00"/>
    <n v="1"/>
    <n v="60"/>
  </r>
  <r>
    <s v="Anna"/>
    <s v="Informatyka"/>
    <x v="63"/>
    <d v="1899-12-30T10:45:00"/>
    <d v="1899-12-30T12:00:00"/>
    <n v="60"/>
    <d v="1899-12-30T01:15:00"/>
    <n v="1.25"/>
    <n v="75"/>
  </r>
  <r>
    <s v="Jan"/>
    <s v="Fizyka"/>
    <x v="63"/>
    <d v="1899-12-30T09:00:00"/>
    <d v="1899-12-30T10:15:00"/>
    <n v="40"/>
    <d v="1899-12-30T01:15:00"/>
    <n v="1.25"/>
    <n v="50"/>
  </r>
  <r>
    <s v="Maciej"/>
    <s v="Fizyka"/>
    <x v="63"/>
    <d v="1899-12-30T14:15:00"/>
    <d v="1899-12-30T15:15:00"/>
    <n v="40"/>
    <d v="1899-12-30T01:00:00"/>
    <n v="1"/>
    <n v="40"/>
  </r>
  <r>
    <s v="Wiktor"/>
    <s v="Matematyka"/>
    <x v="63"/>
    <d v="1899-12-30T12:00:00"/>
    <d v="1899-12-30T13:00:00"/>
    <n v="50"/>
    <d v="1899-12-30T01:00:00"/>
    <n v="1"/>
    <n v="50"/>
  </r>
  <r>
    <s v="Julita"/>
    <s v="Informatyka"/>
    <x v="64"/>
    <d v="1899-12-30T13:15:00"/>
    <d v="1899-12-30T14:30:00"/>
    <n v="60"/>
    <d v="1899-12-30T01:15:00"/>
    <n v="1.25"/>
    <n v="75"/>
  </r>
  <r>
    <s v="Zbigniew"/>
    <s v="Informatyka"/>
    <x v="64"/>
    <d v="1899-12-30T09:30:00"/>
    <d v="1899-12-30T11:00:00"/>
    <n v="60"/>
    <d v="1899-12-30T01:30:00"/>
    <n v="1.5"/>
    <n v="90"/>
  </r>
  <r>
    <s v="Zuzanna"/>
    <s v="Matematyka"/>
    <x v="64"/>
    <d v="1899-12-30T11:00:00"/>
    <d v="1899-12-30T12:15:00"/>
    <n v="50"/>
    <d v="1899-12-30T01:15:00"/>
    <n v="1.25"/>
    <n v="62.5"/>
  </r>
  <r>
    <s v="Ewa"/>
    <s v="Matematyka"/>
    <x v="65"/>
    <d v="1899-12-30T12:30:00"/>
    <d v="1899-12-30T13:45:00"/>
    <n v="50"/>
    <d v="1899-12-30T01:15:00"/>
    <n v="1.25"/>
    <n v="62.5"/>
  </r>
  <r>
    <s v="Julita"/>
    <s v="Informatyka"/>
    <x v="65"/>
    <d v="1899-12-30T09:00:00"/>
    <d v="1899-12-30T10:15:00"/>
    <n v="60"/>
    <d v="1899-12-30T01:15:00"/>
    <n v="1.25"/>
    <n v="75"/>
  </r>
  <r>
    <s v="Maciej"/>
    <s v="Fizyka"/>
    <x v="65"/>
    <d v="1899-12-30T11:00:00"/>
    <d v="1899-12-30T12:00:00"/>
    <n v="40"/>
    <d v="1899-12-30T01:00:00"/>
    <n v="1"/>
    <n v="40"/>
  </r>
  <r>
    <s v="Wiktor"/>
    <s v="Matematyka"/>
    <x v="65"/>
    <d v="1899-12-30T14:30:00"/>
    <d v="1899-12-30T16:15:00"/>
    <n v="50"/>
    <d v="1899-12-30T01:45:00"/>
    <n v="1.75"/>
    <n v="87.5"/>
  </r>
  <r>
    <s v="Wiktor"/>
    <s v="Matematyka"/>
    <x v="66"/>
    <d v="1899-12-30T11:30:00"/>
    <d v="1899-12-30T13:00:00"/>
    <n v="50"/>
    <d v="1899-12-30T01:30:00"/>
    <n v="1.5"/>
    <n v="75"/>
  </r>
  <r>
    <s v="Zbigniew"/>
    <s v="Fizyka"/>
    <x v="66"/>
    <d v="1899-12-30T09:00:00"/>
    <d v="1899-12-30T10:30:00"/>
    <n v="40"/>
    <d v="1899-12-30T01:30:00"/>
    <n v="1.5"/>
    <n v="60"/>
  </r>
  <r>
    <s v="Jan"/>
    <s v="Fizyka"/>
    <x v="67"/>
    <d v="1899-12-30T13:15:00"/>
    <d v="1899-12-30T15:15:00"/>
    <n v="40"/>
    <d v="1899-12-30T02:00:00"/>
    <n v="2"/>
    <n v="80"/>
  </r>
  <r>
    <s v="Wiktor"/>
    <s v="Matematyka"/>
    <x v="67"/>
    <d v="1899-12-30T10:30:00"/>
    <d v="1899-12-30T12:15:00"/>
    <n v="50"/>
    <d v="1899-12-30T01:45:00"/>
    <n v="1.75"/>
    <n v="87.5"/>
  </r>
  <r>
    <s v="Zbigniew"/>
    <s v="Informatyka"/>
    <x v="67"/>
    <d v="1899-12-30T09:00:00"/>
    <d v="1899-12-30T10:15:00"/>
    <n v="60"/>
    <d v="1899-12-30T01:15:00"/>
    <n v="1.25"/>
    <n v="75"/>
  </r>
  <r>
    <s v="Zuzanna"/>
    <s v="Matematyka"/>
    <x v="67"/>
    <d v="1899-12-30T15:15:00"/>
    <d v="1899-12-30T16:45:00"/>
    <n v="50"/>
    <d v="1899-12-30T01:30:00"/>
    <n v="1.5"/>
    <n v="75"/>
  </r>
  <r>
    <s v="Anna"/>
    <s v="Informatyka"/>
    <x v="68"/>
    <d v="1899-12-30T14:00:00"/>
    <d v="1899-12-30T15:30:00"/>
    <n v="60"/>
    <d v="1899-12-30T01:30:00"/>
    <n v="1.5"/>
    <n v="90"/>
  </r>
  <r>
    <s v="Bartek"/>
    <s v="Informatyka"/>
    <x v="68"/>
    <d v="1899-12-30T11:30:00"/>
    <d v="1899-12-30T13:00:00"/>
    <n v="60"/>
    <d v="1899-12-30T01:30:00"/>
    <n v="1.5"/>
    <n v="90"/>
  </r>
  <r>
    <s v="Wiktor"/>
    <s v="Matematyka"/>
    <x v="68"/>
    <d v="1899-12-30T09:00:00"/>
    <d v="1899-12-30T10:30:00"/>
    <n v="50"/>
    <d v="1899-12-30T01:30:00"/>
    <n v="1.5"/>
    <n v="75"/>
  </r>
  <r>
    <s v="Wiktor"/>
    <s v="Matematyka"/>
    <x v="69"/>
    <d v="1899-12-30T09:00:00"/>
    <d v="1899-12-30T11:00:00"/>
    <n v="50"/>
    <d v="1899-12-30T02:00:00"/>
    <n v="2"/>
    <n v="100"/>
  </r>
  <r>
    <s v="Bartek"/>
    <s v="Informatyka"/>
    <x v="70"/>
    <d v="1899-12-30T09:00:00"/>
    <d v="1899-12-30T10:15:00"/>
    <n v="60"/>
    <d v="1899-12-30T01:15:00"/>
    <n v="1.25"/>
    <n v="75"/>
  </r>
  <r>
    <s v="Bartek"/>
    <s v="Informatyka"/>
    <x v="70"/>
    <d v="1899-12-30T10:30:00"/>
    <d v="1899-12-30T11:45:00"/>
    <n v="60"/>
    <d v="1899-12-30T01:15:00"/>
    <n v="1.25"/>
    <n v="75"/>
  </r>
  <r>
    <s v="Ewa"/>
    <s v="Matematyka"/>
    <x v="70"/>
    <d v="1899-12-30T14:30:00"/>
    <d v="1899-12-30T15:45:00"/>
    <n v="50"/>
    <d v="1899-12-30T01:15:00"/>
    <n v="1.25"/>
    <n v="62.5"/>
  </r>
  <r>
    <s v="Jan"/>
    <s v="Fizyka"/>
    <x v="70"/>
    <d v="1899-12-30T12:15:00"/>
    <d v="1899-12-30T14:15:00"/>
    <n v="40"/>
    <d v="1899-12-30T02:00:00"/>
    <n v="2"/>
    <n v="80"/>
  </r>
  <r>
    <s v="Ola"/>
    <s v="Informatyka"/>
    <x v="70"/>
    <d v="1899-12-30T16:45:00"/>
    <d v="1899-12-30T18:15:00"/>
    <n v="60"/>
    <d v="1899-12-30T01:30:00"/>
    <n v="1.5"/>
    <n v="90"/>
  </r>
  <r>
    <s v="Julita"/>
    <s v="Fizyka"/>
    <x v="71"/>
    <d v="1899-12-30T09:00:00"/>
    <d v="1899-12-30T10:15:00"/>
    <n v="40"/>
    <d v="1899-12-30T01:15:00"/>
    <n v="1.25"/>
    <n v="50"/>
  </r>
  <r>
    <s v="Bartek"/>
    <s v="Informatyka"/>
    <x v="72"/>
    <d v="1899-12-30T10:30:00"/>
    <d v="1899-12-30T12:15:00"/>
    <n v="60"/>
    <d v="1899-12-30T01:45:00"/>
    <n v="1.75"/>
    <n v="105"/>
  </r>
  <r>
    <s v="Zbigniew"/>
    <s v="Fizyka"/>
    <x v="72"/>
    <d v="1899-12-30T09:00:00"/>
    <d v="1899-12-30T10:30:00"/>
    <n v="40"/>
    <d v="1899-12-30T01:30:00"/>
    <n v="1.5"/>
    <n v="60"/>
  </r>
  <r>
    <s v="Zdzisław"/>
    <s v="Fizyka"/>
    <x v="72"/>
    <d v="1899-12-30T12:30:00"/>
    <d v="1899-12-30T14:00:00"/>
    <n v="40"/>
    <d v="1899-12-30T01:30:00"/>
    <n v="1.5"/>
    <n v="60"/>
  </r>
  <r>
    <s v="Julita"/>
    <s v="Fizyka"/>
    <x v="73"/>
    <d v="1899-12-30T09:00:00"/>
    <d v="1899-12-30T11:00:00"/>
    <n v="40"/>
    <d v="1899-12-30T02:00:00"/>
    <n v="2"/>
    <n v="80"/>
  </r>
  <r>
    <s v="Katarzyna"/>
    <s v="Informatyka"/>
    <x v="73"/>
    <d v="1899-12-30T12:30:00"/>
    <d v="1899-12-30T14:00:00"/>
    <n v="60"/>
    <d v="1899-12-30T01:30:00"/>
    <n v="1.5"/>
    <n v="90"/>
  </r>
  <r>
    <s v="Maciej"/>
    <s v="Fizyka"/>
    <x v="73"/>
    <d v="1899-12-30T11:00:00"/>
    <d v="1899-12-30T12:15:00"/>
    <n v="40"/>
    <d v="1899-12-30T01:15:00"/>
    <n v="1.25"/>
    <n v="50"/>
  </r>
  <r>
    <s v="Agnieszka"/>
    <s v="Matematyka"/>
    <x v="74"/>
    <d v="1899-12-30T14:15:00"/>
    <d v="1899-12-30T15:45:00"/>
    <n v="50"/>
    <d v="1899-12-30T01:30:00"/>
    <n v="1.5"/>
    <n v="75"/>
  </r>
  <r>
    <s v="Maciej"/>
    <s v="Fizyka"/>
    <x v="74"/>
    <d v="1899-12-30T09:00:00"/>
    <d v="1899-12-30T10:45:00"/>
    <n v="40"/>
    <d v="1899-12-30T01:45:00"/>
    <n v="1.75"/>
    <n v="70"/>
  </r>
  <r>
    <s v="Zdzisław"/>
    <s v="Fizyka"/>
    <x v="74"/>
    <d v="1899-12-30T11:00:00"/>
    <d v="1899-12-30T12:45:00"/>
    <n v="40"/>
    <d v="1899-12-30T01:45:00"/>
    <n v="1.75"/>
    <n v="70"/>
  </r>
  <r>
    <s v="Zuzanna"/>
    <s v="Informatyka"/>
    <x v="74"/>
    <d v="1899-12-30T12:45:00"/>
    <d v="1899-12-30T14:00:00"/>
    <n v="60"/>
    <d v="1899-12-30T01:15:00"/>
    <n v="1.25"/>
    <n v="75"/>
  </r>
  <r>
    <m/>
    <m/>
    <x v="7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6042A-F628-4236-AABA-049DCDEB2637}" name="Tabela przestawna4" cacheId="1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B80" firstHeaderRow="1" firstDataRow="1" firstDataCol="1"/>
  <pivotFields count="12">
    <pivotField showAll="0"/>
    <pivotField showAll="0"/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a z cen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2CF6-A11F-461B-A843-2B9F327E27D7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B22" firstHeaderRow="1" firstDataRow="1" firstDataCol="1"/>
  <pivotFields count="12">
    <pivotField axis="axisRow" showAll="0">
      <items count="19">
        <item x="5"/>
        <item x="12"/>
        <item x="15"/>
        <item x="0"/>
        <item x="8"/>
        <item x="3"/>
        <item x="7"/>
        <item x="4"/>
        <item x="9"/>
        <item x="13"/>
        <item x="16"/>
        <item x="14"/>
        <item x="11"/>
        <item x="2"/>
        <item x="6"/>
        <item x="10"/>
        <item x="1"/>
        <item x="17"/>
        <item t="default"/>
      </items>
    </pivotField>
    <pivotField showAll="0"/>
    <pivotField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dataField="1" showAll="0" sumSubtotal="1">
      <items count="14">
        <item x="10"/>
        <item x="4"/>
        <item x="0"/>
        <item x="6"/>
        <item x="7"/>
        <item x="9"/>
        <item x="3"/>
        <item x="2"/>
        <item x="8"/>
        <item x="1"/>
        <item x="5"/>
        <item x="11"/>
        <item x="12"/>
        <item t="sum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z cen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FBD01-FCF8-4ADD-9FFD-46FFADBB8AE2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B22" firstHeaderRow="1" firstDataRow="1" firstDataCol="1"/>
  <pivotFields count="12">
    <pivotField axis="axisRow" showAll="0">
      <items count="19">
        <item x="5"/>
        <item x="12"/>
        <item x="15"/>
        <item x="0"/>
        <item x="8"/>
        <item x="3"/>
        <item x="7"/>
        <item x="4"/>
        <item x="9"/>
        <item x="13"/>
        <item x="16"/>
        <item x="14"/>
        <item x="11"/>
        <item x="2"/>
        <item x="6"/>
        <item x="10"/>
        <item x="1"/>
        <item x="17"/>
        <item t="default"/>
      </items>
    </pivotField>
    <pivotField showAll="0"/>
    <pivotField dataField="1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Liczba z Dat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20D9C-B97A-4C51-B643-2DC16F57CE29}" name="Tabela przestawna3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A23" firstHeaderRow="1" firstDataRow="1" firstDataCol="1"/>
  <pivotFields count="1">
    <pivotField axis="axisRow" showAll="0" sortType="a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BB7DD53-9457-4375-872F-1522DA4D6DB5}" autoFormatId="16" applyNumberFormats="0" applyBorderFormats="0" applyFontFormats="0" applyPatternFormats="0" applyAlignmentFormats="0" applyWidthHeightFormats="0">
  <queryTableRefresh nextId="17" unboundColumnsRight="5">
    <queryTableFields count="11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  <queryTableField id="7" dataBound="0" tableColumnId="7"/>
      <queryTableField id="8" dataBound="0" tableColumnId="8"/>
      <queryTableField id="9" dataBound="0" tableColumnId="9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FC6B509-4508-4249-B041-80183DD75A5A}" autoFormatId="16" applyNumberFormats="0" applyBorderFormats="0" applyFontFormats="0" applyPatternFormats="0" applyAlignmentFormats="0" applyWidthHeightFormats="0">
  <queryTableRefresh nextId="15" unboundColumnsRight="8">
    <queryTableFields count="14">
      <queryTableField id="1" name="Imię kursanta" tableColumnId="1"/>
      <queryTableField id="2" name="Przedmiot" tableColumnId="2"/>
      <queryTableField id="3" name="Data" tableColumnId="3"/>
      <queryTableField id="4" name="Godzina rozpoczęcia" tableColumnId="4"/>
      <queryTableField id="5" name="Godzina zakończenia" tableColumnId="5"/>
      <queryTableField id="6" name="Stawka za godzinę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ACE022-7B6D-48F9-8605-7489FF793F89}" name="kursanci34" displayName="kursanci34" ref="A1:K236" tableType="queryTable" totalsRowShown="0">
  <autoFilter ref="A1:K236" xr:uid="{08FC5E88-0CE8-4A98-8D02-931FCBDDE2AD}"/>
  <sortState xmlns:xlrd2="http://schemas.microsoft.com/office/spreadsheetml/2017/richdata2" ref="A2:J236">
    <sortCondition ref="C1:C236"/>
  </sortState>
  <tableColumns count="11">
    <tableColumn id="1" xr3:uid="{C1B842F2-65CD-49B7-91E5-56D3E10E06A0}" uniqueName="1" name="Imię kursanta" queryTableFieldId="1" dataDxfId="10"/>
    <tableColumn id="2" xr3:uid="{6AE1D0D8-28A1-4538-9ADD-A012B7A08E78}" uniqueName="2" name="Przedmiot" queryTableFieldId="2" dataDxfId="9"/>
    <tableColumn id="3" xr3:uid="{BBF568D4-DF98-42FC-9852-9D0CD076B98D}" uniqueName="3" name="Data" queryTableFieldId="3" dataDxfId="8"/>
    <tableColumn id="4" xr3:uid="{679B1F87-4C7B-4EF7-9F0D-20D3147724CB}" uniqueName="4" name="Godzina rozpoczęcia" queryTableFieldId="4" dataDxfId="7"/>
    <tableColumn id="5" xr3:uid="{ACDB91A2-18A1-477B-834D-8E3C7D15C5D7}" uniqueName="5" name="Godzina zakończenia" queryTableFieldId="5" dataDxfId="6"/>
    <tableColumn id="6" xr3:uid="{1213EE12-12FF-4EDB-B48A-B8D29800E6FB}" uniqueName="6" name="Stawka za godzinę" queryTableFieldId="6"/>
    <tableColumn id="7" xr3:uid="{1E58F1CD-3A51-4536-B077-511ACBDC6632}" uniqueName="7" name="czas trwania" queryTableFieldId="7" dataDxfId="5">
      <calculatedColumnFormula>kursanci34[[#This Row],[Godzina zakończenia]]-kursanci34[[#This Row],[Godzina rozpoczęcia]]</calculatedColumnFormula>
    </tableColumn>
    <tableColumn id="8" xr3:uid="{DD18D14F-BA77-4F94-AD4E-57434CCCEB37}" uniqueName="8" name="czas trwania2" queryTableFieldId="8" dataDxfId="4">
      <calculatedColumnFormula>IF(kursanci34[[#This Row],[czas trwania]]="01:00:00",1,IF(kursanci34[[#This Row],[czas trwania]]="01:45:00",1.75,IF(G2="02:00:00",2,IF(kursanci34[[#This Row],[czas trwania]]="01:15:00",1.25,"AAAA"))))</calculatedColumnFormula>
    </tableColumn>
    <tableColumn id="9" xr3:uid="{F20E0C66-3FE0-4C49-AA77-C3394E1F6B76}" uniqueName="9" name="cena" queryTableFieldId="9" dataDxfId="3">
      <calculatedColumnFormula>kursanci34[[#This Row],[czas trwania2]]*kursanci34[[#This Row],[Stawka za godzinę]]</calculatedColumnFormula>
    </tableColumn>
    <tableColumn id="15" xr3:uid="{6B4B1507-E5B7-4491-942E-EB4C4447F7CF}" uniqueName="15" name="dzien" queryTableFieldId="15" dataDxfId="2">
      <calculatedColumnFormula>WEEKDAY(kursanci34[[#This Row],[Data]],2)</calculatedColumnFormula>
    </tableColumn>
    <tableColumn id="16" xr3:uid="{CF04FAA8-AE64-435A-93A6-FFFDEACBAA5B}" uniqueName="16" name="portfel" queryTableFieldId="16" dataDxfId="1">
      <calculatedColumnFormula>21.37+kursanci34[[#This Row],[cena]]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C5E88-0CE8-4A98-8D02-931FCBDDE2AD}" name="kursanci3" displayName="kursanci3" ref="A1:N236" tableType="queryTable" totalsRowShown="0">
  <autoFilter ref="A1:N236" xr:uid="{08FC5E88-0CE8-4A98-8D02-931FCBDDE2AD}"/>
  <sortState xmlns:xlrd2="http://schemas.microsoft.com/office/spreadsheetml/2017/richdata2" ref="A2:L236">
    <sortCondition ref="A1:A236"/>
  </sortState>
  <tableColumns count="14">
    <tableColumn id="1" xr3:uid="{82BCB7F6-9B3F-48DF-8BD7-F1254C5BC413}" uniqueName="1" name="Imię kursanta" queryTableFieldId="1" dataDxfId="23"/>
    <tableColumn id="2" xr3:uid="{BF8EF917-D7E3-4A84-A7F3-A13664C25EB8}" uniqueName="2" name="Przedmiot" queryTableFieldId="2" dataDxfId="22"/>
    <tableColumn id="3" xr3:uid="{63B2082C-C357-4996-B747-0EE69A3CE40D}" uniqueName="3" name="Data" queryTableFieldId="3" dataDxfId="21"/>
    <tableColumn id="4" xr3:uid="{70B5475B-6E62-4119-979D-B18E935C9897}" uniqueName="4" name="Godzina rozpoczęcia" queryTableFieldId="4" dataDxfId="20"/>
    <tableColumn id="5" xr3:uid="{F898F17D-4D43-4AF9-98C6-858B7811025B}" uniqueName="5" name="Godzina zakończenia" queryTableFieldId="5" dataDxfId="19"/>
    <tableColumn id="6" xr3:uid="{94D595A3-D7D0-4CE4-8970-46CCF8E24E85}" uniqueName="6" name="Stawka za godzinę" queryTableFieldId="6"/>
    <tableColumn id="7" xr3:uid="{8AD4277F-DCC1-4122-BC7C-21C4A4955527}" uniqueName="7" name="czas trwania" queryTableFieldId="7" dataDxfId="18">
      <calculatedColumnFormula>kursanci3[[#This Row],[Godzina zakończenia]]-kursanci3[[#This Row],[Godzina rozpoczęcia]]</calculatedColumnFormula>
    </tableColumn>
    <tableColumn id="8" xr3:uid="{4C64C448-D31F-4CE2-9321-55B0A2324214}" uniqueName="8" name="czas trwania2" queryTableFieldId="8" dataDxfId="17">
      <calculatedColumnFormula>IF(kursanci3[[#This Row],[czas trwania]]="01:00:00",1,IF(kursanci3[[#This Row],[czas trwania]]="01:45:00",1.75,IF(G2="02:00:00",2,IF(kursanci3[[#This Row],[czas trwania]]="01:15:00",1.25,"AAAA"))))</calculatedColumnFormula>
    </tableColumn>
    <tableColumn id="9" xr3:uid="{DD76B40F-CF6C-43C2-BDFF-AD678AD6DC39}" uniqueName="9" name="cena" queryTableFieldId="9" dataDxfId="16">
      <calculatedColumnFormula>kursanci3[[#This Row],[czas trwania2]]*kursanci3[[#This Row],[Stawka za godzinę]]</calculatedColumnFormula>
    </tableColumn>
    <tableColumn id="10" xr3:uid="{79A7E207-AE30-4A6C-A229-07DD8DC6F524}" uniqueName="10" name="Nick1" queryTableFieldId="10" dataDxfId="15">
      <calculatedColumnFormula>MID(kursanci3[[#This Row],[Imię kursanta]],1,3)</calculatedColumnFormula>
    </tableColumn>
    <tableColumn id="11" xr3:uid="{8AC67B20-4C7D-4A8E-B69E-1807D432B1CC}" uniqueName="11" name="nick2" queryTableFieldId="11" dataDxfId="13">
      <calculatedColumnFormula>MID(kursanci3[[#This Row],[Przedmiot]],1,3)</calculatedColumnFormula>
    </tableColumn>
    <tableColumn id="12" xr3:uid="{4A7EB933-1E08-45C1-B4C3-0EEB7ACFCC8B}" uniqueName="12" name="nick3" queryTableFieldId="12" dataDxfId="14"/>
    <tableColumn id="13" xr3:uid="{9C6445CF-879D-458B-9E6C-95B302E5A0C0}" uniqueName="13" name="nick" queryTableFieldId="13" dataDxfId="12">
      <calculatedColumnFormula>_xlfn.TEXTJOIN(,,UPPER(kursanci3[[#This Row],[Nick1]]),UPPER(kursanci3[[#This Row],[nick2]]),kursanci3[[#This Row],[nick3]])</calculatedColumnFormula>
    </tableColumn>
    <tableColumn id="14" xr3:uid="{F078F4DA-C066-4913-85BE-F6D0DAB22DE3}" uniqueName="14" name="nick ost" queryTableFieldId="14" dataDxfId="11">
      <calculatedColumnFormula>IF(kursanci3[[#This Row],[nick3]]&lt;L3," ",kursanci3[[#This Row],[nick]])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705B-93EF-4EEC-9BF4-BAD21245B7B3}">
  <dimension ref="A1:K236"/>
  <sheetViews>
    <sheetView topLeftCell="A214" workbookViewId="0">
      <selection sqref="A1:J236"/>
    </sheetView>
  </sheetViews>
  <sheetFormatPr defaultRowHeight="14.4" x14ac:dyDescent="0.3"/>
  <cols>
    <col min="1" max="1" width="14.5546875" bestFit="1" customWidth="1"/>
    <col min="2" max="2" width="11.88671875" bestFit="1" customWidth="1"/>
    <col min="3" max="3" width="10.109375" bestFit="1" customWidth="1"/>
    <col min="4" max="4" width="20.77734375" bestFit="1" customWidth="1"/>
    <col min="5" max="5" width="21" bestFit="1" customWidth="1"/>
    <col min="6" max="6" width="18.44140625" bestFit="1" customWidth="1"/>
    <col min="7" max="7" width="13.5546875" bestFit="1" customWidth="1"/>
    <col min="9" max="9" width="8.88671875" style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28</v>
      </c>
      <c r="I1" s="1" t="s">
        <v>26</v>
      </c>
      <c r="J1" t="s">
        <v>61</v>
      </c>
      <c r="K1" t="s">
        <v>60</v>
      </c>
    </row>
    <row r="2" spans="1:11" x14ac:dyDescent="0.3">
      <c r="A2" s="1" t="s">
        <v>6</v>
      </c>
      <c r="B2" s="1" t="s">
        <v>7</v>
      </c>
      <c r="C2" s="2">
        <v>45931</v>
      </c>
      <c r="D2" s="3">
        <v>0.375</v>
      </c>
      <c r="E2" s="3">
        <v>0.41666666666666669</v>
      </c>
      <c r="F2">
        <v>60</v>
      </c>
      <c r="G2" s="3">
        <f>kursanci34[[#This Row],[Godzina zakończenia]]-kursanci34[[#This Row],[Godzina rozpoczęcia]]</f>
        <v>4.1666666666666685E-2</v>
      </c>
      <c r="H2" s="1">
        <v>1</v>
      </c>
      <c r="I2" s="1">
        <f>kursanci34[[#This Row],[czas trwania2]]*kursanci34[[#This Row],[Stawka za godzinę]]</f>
        <v>60</v>
      </c>
      <c r="J2">
        <f>WEEKDAY(kursanci34[[#This Row],[Data]],2)</f>
        <v>3</v>
      </c>
      <c r="K2">
        <f>21.37+kursanci34[[#This Row],[cena]]</f>
        <v>81.37</v>
      </c>
    </row>
    <row r="3" spans="1:11" x14ac:dyDescent="0.3">
      <c r="A3" s="1" t="s">
        <v>8</v>
      </c>
      <c r="B3" s="1" t="s">
        <v>9</v>
      </c>
      <c r="C3" s="2">
        <v>45932</v>
      </c>
      <c r="D3" s="3">
        <v>0.375</v>
      </c>
      <c r="E3" s="3">
        <v>0.44791666666666669</v>
      </c>
      <c r="F3">
        <v>50</v>
      </c>
      <c r="G3" s="3">
        <f>kursanci34[[#This Row],[Godzina zakończenia]]-kursanci34[[#This Row],[Godzina rozpoczęcia]]</f>
        <v>7.2916666666666685E-2</v>
      </c>
      <c r="H3" s="1">
        <v>1.75</v>
      </c>
      <c r="I3" s="1">
        <f>kursanci34[[#This Row],[czas trwania2]]*kursanci34[[#This Row],[Stawka za godzinę]]</f>
        <v>87.5</v>
      </c>
      <c r="J3">
        <f>WEEKDAY(kursanci34[[#This Row],[Data]],2)</f>
        <v>4</v>
      </c>
      <c r="K3">
        <f>21.37+kursanci34[[#This Row],[cena]]</f>
        <v>108.87</v>
      </c>
    </row>
    <row r="4" spans="1:11" x14ac:dyDescent="0.3">
      <c r="A4" s="1" t="s">
        <v>10</v>
      </c>
      <c r="B4" s="1" t="s">
        <v>9</v>
      </c>
      <c r="C4" s="2">
        <v>45932</v>
      </c>
      <c r="D4" s="3">
        <v>0.46875</v>
      </c>
      <c r="E4" s="3">
        <v>0.55208333333333337</v>
      </c>
      <c r="F4">
        <v>50</v>
      </c>
      <c r="G4" s="3">
        <f>kursanci34[[#This Row],[Godzina zakończenia]]-kursanci34[[#This Row],[Godzina rozpoczęcia]]</f>
        <v>8.333333333333337E-2</v>
      </c>
      <c r="H4" s="1">
        <v>2</v>
      </c>
      <c r="I4" s="1">
        <f>kursanci34[[#This Row],[czas trwania2]]*kursanci34[[#This Row],[Stawka za godzinę]]</f>
        <v>100</v>
      </c>
      <c r="J4">
        <f>WEEKDAY(kursanci34[[#This Row],[Data]],2)</f>
        <v>4</v>
      </c>
      <c r="K4">
        <f>21.37+kursanci34[[#This Row],[cena]]</f>
        <v>121.37</v>
      </c>
    </row>
    <row r="5" spans="1:11" x14ac:dyDescent="0.3">
      <c r="A5" s="1" t="s">
        <v>11</v>
      </c>
      <c r="B5" s="1" t="s">
        <v>12</v>
      </c>
      <c r="C5" s="2">
        <v>45936</v>
      </c>
      <c r="D5" s="3">
        <v>0.375</v>
      </c>
      <c r="E5" s="3">
        <v>0.45833333333333331</v>
      </c>
      <c r="F5">
        <v>40</v>
      </c>
      <c r="G5" s="3">
        <f>kursanci34[[#This Row],[Godzina zakończenia]]-kursanci34[[#This Row],[Godzina rozpoczęcia]]</f>
        <v>8.3333333333333315E-2</v>
      </c>
      <c r="H5" s="1">
        <v>2</v>
      </c>
      <c r="I5" s="1">
        <f>kursanci34[[#This Row],[czas trwania2]]*kursanci34[[#This Row],[Stawka za godzinę]]</f>
        <v>80</v>
      </c>
      <c r="J5">
        <f>WEEKDAY(kursanci34[[#This Row],[Data]],2)</f>
        <v>1</v>
      </c>
      <c r="K5">
        <f>21.37+kursanci34[[#This Row],[cena]]</f>
        <v>101.37</v>
      </c>
    </row>
    <row r="6" spans="1:11" x14ac:dyDescent="0.3">
      <c r="A6" s="1" t="s">
        <v>8</v>
      </c>
      <c r="B6" s="1" t="s">
        <v>9</v>
      </c>
      <c r="C6" s="2">
        <v>45936</v>
      </c>
      <c r="D6" s="3">
        <v>0.47916666666666669</v>
      </c>
      <c r="E6" s="3">
        <v>0.52083333333333337</v>
      </c>
      <c r="F6">
        <v>50</v>
      </c>
      <c r="G6" s="3">
        <f>kursanci34[[#This Row],[Godzina zakończenia]]-kursanci34[[#This Row],[Godzina rozpoczęcia]]</f>
        <v>4.1666666666666685E-2</v>
      </c>
      <c r="H6" s="1">
        <v>1</v>
      </c>
      <c r="I6" s="1">
        <f>kursanci34[[#This Row],[czas trwania2]]*kursanci34[[#This Row],[Stawka za godzinę]]</f>
        <v>50</v>
      </c>
      <c r="J6">
        <f>WEEKDAY(kursanci34[[#This Row],[Data]],2)</f>
        <v>1</v>
      </c>
      <c r="K6">
        <f>21.37+kursanci34[[#This Row],[cena]]</f>
        <v>71.37</v>
      </c>
    </row>
    <row r="7" spans="1:11" x14ac:dyDescent="0.3">
      <c r="A7" s="1" t="s">
        <v>13</v>
      </c>
      <c r="B7" s="1" t="s">
        <v>9</v>
      </c>
      <c r="C7" s="2">
        <v>45937</v>
      </c>
      <c r="D7" s="3">
        <v>0.375</v>
      </c>
      <c r="E7" s="3">
        <v>0.42708333333333331</v>
      </c>
      <c r="F7">
        <v>50</v>
      </c>
      <c r="G7" s="3">
        <f>kursanci34[[#This Row],[Godzina zakończenia]]-kursanci34[[#This Row],[Godzina rozpoczęcia]]</f>
        <v>5.2083333333333315E-2</v>
      </c>
      <c r="H7" s="1">
        <v>1.25</v>
      </c>
      <c r="I7" s="1">
        <f>kursanci34[[#This Row],[czas trwania2]]*kursanci34[[#This Row],[Stawka za godzinę]]</f>
        <v>62.5</v>
      </c>
      <c r="J7">
        <f>WEEKDAY(kursanci34[[#This Row],[Data]],2)</f>
        <v>2</v>
      </c>
      <c r="K7">
        <f>21.37+kursanci34[[#This Row],[cena]]</f>
        <v>83.87</v>
      </c>
    </row>
    <row r="8" spans="1:11" x14ac:dyDescent="0.3">
      <c r="A8" s="1" t="s">
        <v>14</v>
      </c>
      <c r="B8" s="1" t="s">
        <v>7</v>
      </c>
      <c r="C8" s="2">
        <v>45937</v>
      </c>
      <c r="D8" s="3">
        <v>0.45833333333333331</v>
      </c>
      <c r="E8" s="3">
        <v>0.53125</v>
      </c>
      <c r="F8">
        <v>60</v>
      </c>
      <c r="G8" s="3">
        <f>kursanci34[[#This Row],[Godzina zakończenia]]-kursanci34[[#This Row],[Godzina rozpoczęcia]]</f>
        <v>7.2916666666666685E-2</v>
      </c>
      <c r="H8" s="1">
        <v>1.75</v>
      </c>
      <c r="I8" s="1">
        <f>kursanci34[[#This Row],[czas trwania2]]*kursanci34[[#This Row],[Stawka za godzinę]]</f>
        <v>105</v>
      </c>
      <c r="J8">
        <f>WEEKDAY(kursanci34[[#This Row],[Data]],2)</f>
        <v>2</v>
      </c>
      <c r="K8">
        <f>21.37+kursanci34[[#This Row],[cena]]</f>
        <v>126.37</v>
      </c>
    </row>
    <row r="9" spans="1:11" x14ac:dyDescent="0.3">
      <c r="A9" s="1" t="s">
        <v>15</v>
      </c>
      <c r="B9" s="1" t="s">
        <v>12</v>
      </c>
      <c r="C9" s="2">
        <v>45937</v>
      </c>
      <c r="D9" s="3">
        <v>0.5625</v>
      </c>
      <c r="E9" s="3">
        <v>0.61458333333333337</v>
      </c>
      <c r="F9">
        <v>40</v>
      </c>
      <c r="G9" s="3">
        <f>kursanci34[[#This Row],[Godzina zakończenia]]-kursanci34[[#This Row],[Godzina rozpoczęcia]]</f>
        <v>5.208333333333337E-2</v>
      </c>
      <c r="H9" s="1">
        <v>1.25</v>
      </c>
      <c r="I9" s="1">
        <f>kursanci34[[#This Row],[czas trwania2]]*kursanci34[[#This Row],[Stawka za godzinę]]</f>
        <v>50</v>
      </c>
      <c r="J9">
        <f>WEEKDAY(kursanci34[[#This Row],[Data]],2)</f>
        <v>2</v>
      </c>
      <c r="K9">
        <f>21.37+kursanci34[[#This Row],[cena]]</f>
        <v>71.37</v>
      </c>
    </row>
    <row r="10" spans="1:11" x14ac:dyDescent="0.3">
      <c r="A10" s="1" t="s">
        <v>11</v>
      </c>
      <c r="B10" s="1" t="s">
        <v>12</v>
      </c>
      <c r="C10" s="2">
        <v>45938</v>
      </c>
      <c r="D10" s="3">
        <v>0.52083333333333337</v>
      </c>
      <c r="E10" s="3">
        <v>0.59375</v>
      </c>
      <c r="F10">
        <v>40</v>
      </c>
      <c r="G10" s="3">
        <f>kursanci34[[#This Row],[Godzina zakończenia]]-kursanci34[[#This Row],[Godzina rozpoczęcia]]</f>
        <v>7.291666666666663E-2</v>
      </c>
      <c r="H10" s="1">
        <v>1.75</v>
      </c>
      <c r="I10" s="1">
        <f>kursanci34[[#This Row],[czas trwania2]]*kursanci34[[#This Row],[Stawka za godzinę]]</f>
        <v>70</v>
      </c>
      <c r="J10">
        <f>WEEKDAY(kursanci34[[#This Row],[Data]],2)</f>
        <v>3</v>
      </c>
      <c r="K10">
        <f>21.37+kursanci34[[#This Row],[cena]]</f>
        <v>91.37</v>
      </c>
    </row>
    <row r="11" spans="1:11" x14ac:dyDescent="0.3">
      <c r="A11" s="1" t="s">
        <v>11</v>
      </c>
      <c r="B11" s="1" t="s">
        <v>12</v>
      </c>
      <c r="C11" s="2">
        <v>45938</v>
      </c>
      <c r="D11" s="3">
        <v>0.44791666666666669</v>
      </c>
      <c r="E11" s="3">
        <v>0.51041666666666663</v>
      </c>
      <c r="F11">
        <v>40</v>
      </c>
      <c r="G11" s="3">
        <f>kursanci34[[#This Row],[Godzina zakończenia]]-kursanci34[[#This Row],[Godzina rozpoczęcia]]</f>
        <v>6.2499999999999944E-2</v>
      </c>
      <c r="H11" s="1">
        <v>1.5</v>
      </c>
      <c r="I11" s="1">
        <f>kursanci34[[#This Row],[czas trwania2]]*kursanci34[[#This Row],[Stawka za godzinę]]</f>
        <v>60</v>
      </c>
      <c r="J11">
        <f>WEEKDAY(kursanci34[[#This Row],[Data]],2)</f>
        <v>3</v>
      </c>
      <c r="K11">
        <f>21.37+kursanci34[[#This Row],[cena]]</f>
        <v>81.37</v>
      </c>
    </row>
    <row r="12" spans="1:11" x14ac:dyDescent="0.3">
      <c r="A12" s="1" t="s">
        <v>14</v>
      </c>
      <c r="B12" s="1" t="s">
        <v>7</v>
      </c>
      <c r="C12" s="2">
        <v>45938</v>
      </c>
      <c r="D12" s="3">
        <v>0.375</v>
      </c>
      <c r="E12" s="3">
        <v>0.41666666666666669</v>
      </c>
      <c r="F12">
        <v>60</v>
      </c>
      <c r="G12" s="3">
        <f>kursanci34[[#This Row],[Godzina zakończenia]]-kursanci34[[#This Row],[Godzina rozpoczęcia]]</f>
        <v>4.1666666666666685E-2</v>
      </c>
      <c r="H12" s="1">
        <v>1</v>
      </c>
      <c r="I12" s="1">
        <f>kursanci34[[#This Row],[czas trwania2]]*kursanci34[[#This Row],[Stawka za godzinę]]</f>
        <v>60</v>
      </c>
      <c r="J12">
        <f>WEEKDAY(kursanci34[[#This Row],[Data]],2)</f>
        <v>3</v>
      </c>
      <c r="K12">
        <f>21.37+kursanci34[[#This Row],[cena]]</f>
        <v>81.37</v>
      </c>
    </row>
    <row r="13" spans="1:11" x14ac:dyDescent="0.3">
      <c r="A13" s="1" t="s">
        <v>6</v>
      </c>
      <c r="B13" s="1" t="s">
        <v>7</v>
      </c>
      <c r="C13" s="2">
        <v>45940</v>
      </c>
      <c r="D13" s="3">
        <v>0.4375</v>
      </c>
      <c r="E13" s="3">
        <v>0.5</v>
      </c>
      <c r="F13">
        <v>60</v>
      </c>
      <c r="G13" s="3">
        <f>kursanci34[[#This Row],[Godzina zakończenia]]-kursanci34[[#This Row],[Godzina rozpoczęcia]]</f>
        <v>6.25E-2</v>
      </c>
      <c r="H13" s="1">
        <v>1.5</v>
      </c>
      <c r="I13" s="1">
        <f>kursanci34[[#This Row],[czas trwania2]]*kursanci34[[#This Row],[Stawka za godzinę]]</f>
        <v>90</v>
      </c>
      <c r="J13">
        <f>WEEKDAY(kursanci34[[#This Row],[Data]],2)</f>
        <v>5</v>
      </c>
      <c r="K13">
        <f>21.37+kursanci34[[#This Row],[cena]]</f>
        <v>111.37</v>
      </c>
    </row>
    <row r="14" spans="1:11" x14ac:dyDescent="0.3">
      <c r="A14" s="1" t="s">
        <v>6</v>
      </c>
      <c r="B14" s="1" t="s">
        <v>7</v>
      </c>
      <c r="C14" s="2">
        <v>45940</v>
      </c>
      <c r="D14" s="3">
        <v>0.59375</v>
      </c>
      <c r="E14" s="3">
        <v>0.65625</v>
      </c>
      <c r="F14">
        <v>60</v>
      </c>
      <c r="G14" s="3">
        <f>kursanci34[[#This Row],[Godzina zakończenia]]-kursanci34[[#This Row],[Godzina rozpoczęcia]]</f>
        <v>6.25E-2</v>
      </c>
      <c r="H14" s="1">
        <v>1.5</v>
      </c>
      <c r="I14" s="1">
        <f>kursanci34[[#This Row],[czas trwania2]]*kursanci34[[#This Row],[Stawka za godzinę]]</f>
        <v>90</v>
      </c>
      <c r="J14">
        <f>WEEKDAY(kursanci34[[#This Row],[Data]],2)</f>
        <v>5</v>
      </c>
      <c r="K14">
        <f>21.37+kursanci34[[#This Row],[cena]]</f>
        <v>111.37</v>
      </c>
    </row>
    <row r="15" spans="1:11" x14ac:dyDescent="0.3">
      <c r="A15" s="1" t="s">
        <v>14</v>
      </c>
      <c r="B15" s="1" t="s">
        <v>7</v>
      </c>
      <c r="C15" s="2">
        <v>45940</v>
      </c>
      <c r="D15" s="3">
        <v>0.53125</v>
      </c>
      <c r="E15" s="3">
        <v>0.57291666666666663</v>
      </c>
      <c r="F15">
        <v>60</v>
      </c>
      <c r="G15" s="3">
        <f>kursanci34[[#This Row],[Godzina zakończenia]]-kursanci34[[#This Row],[Godzina rozpoczęcia]]</f>
        <v>4.166666666666663E-2</v>
      </c>
      <c r="H15" s="1">
        <v>1</v>
      </c>
      <c r="I15" s="1">
        <f>kursanci34[[#This Row],[czas trwania2]]*kursanci34[[#This Row],[Stawka za godzinę]]</f>
        <v>60</v>
      </c>
      <c r="J15">
        <f>WEEKDAY(kursanci34[[#This Row],[Data]],2)</f>
        <v>5</v>
      </c>
      <c r="K15">
        <f>21.37+kursanci34[[#This Row],[cena]]</f>
        <v>81.37</v>
      </c>
    </row>
    <row r="16" spans="1:11" x14ac:dyDescent="0.3">
      <c r="A16" s="1" t="s">
        <v>8</v>
      </c>
      <c r="B16" s="1" t="s">
        <v>9</v>
      </c>
      <c r="C16" s="2">
        <v>45940</v>
      </c>
      <c r="D16" s="3">
        <v>0.375</v>
      </c>
      <c r="E16" s="3">
        <v>0.41666666666666669</v>
      </c>
      <c r="F16">
        <v>50</v>
      </c>
      <c r="G16" s="3">
        <f>kursanci34[[#This Row],[Godzina zakończenia]]-kursanci34[[#This Row],[Godzina rozpoczęcia]]</f>
        <v>4.1666666666666685E-2</v>
      </c>
      <c r="H16" s="1">
        <v>1</v>
      </c>
      <c r="I16" s="1">
        <f>kursanci34[[#This Row],[czas trwania2]]*kursanci34[[#This Row],[Stawka za godzinę]]</f>
        <v>50</v>
      </c>
      <c r="J16">
        <f>WEEKDAY(kursanci34[[#This Row],[Data]],2)</f>
        <v>5</v>
      </c>
      <c r="K16">
        <f>21.37+kursanci34[[#This Row],[cena]]</f>
        <v>71.37</v>
      </c>
    </row>
    <row r="17" spans="1:11" x14ac:dyDescent="0.3">
      <c r="A17" s="1" t="s">
        <v>11</v>
      </c>
      <c r="B17" s="1" t="s">
        <v>12</v>
      </c>
      <c r="C17" s="2">
        <v>45943</v>
      </c>
      <c r="D17" s="3">
        <v>0.625</v>
      </c>
      <c r="E17" s="3">
        <v>0.70833333333333337</v>
      </c>
      <c r="F17">
        <v>40</v>
      </c>
      <c r="G17" s="3">
        <f>kursanci34[[#This Row],[Godzina zakończenia]]-kursanci34[[#This Row],[Godzina rozpoczęcia]]</f>
        <v>8.333333333333337E-2</v>
      </c>
      <c r="H17" s="1">
        <v>2</v>
      </c>
      <c r="I17" s="1">
        <f>kursanci34[[#This Row],[czas trwania2]]*kursanci34[[#This Row],[Stawka za godzinę]]</f>
        <v>80</v>
      </c>
      <c r="J17">
        <f>WEEKDAY(kursanci34[[#This Row],[Data]],2)</f>
        <v>1</v>
      </c>
      <c r="K17">
        <f>21.37+kursanci34[[#This Row],[cena]]</f>
        <v>101.37</v>
      </c>
    </row>
    <row r="18" spans="1:11" x14ac:dyDescent="0.3">
      <c r="A18" s="1" t="s">
        <v>11</v>
      </c>
      <c r="B18" s="1" t="s">
        <v>12</v>
      </c>
      <c r="C18" s="2">
        <v>45943</v>
      </c>
      <c r="D18" s="3">
        <v>0.46875</v>
      </c>
      <c r="E18" s="3">
        <v>0.52083333333333337</v>
      </c>
      <c r="F18">
        <v>40</v>
      </c>
      <c r="G18" s="3">
        <f>kursanci34[[#This Row],[Godzina zakończenia]]-kursanci34[[#This Row],[Godzina rozpoczęcia]]</f>
        <v>5.208333333333337E-2</v>
      </c>
      <c r="H18" s="1">
        <v>1.25</v>
      </c>
      <c r="I18" s="1">
        <f>kursanci34[[#This Row],[czas trwania2]]*kursanci34[[#This Row],[Stawka za godzinę]]</f>
        <v>50</v>
      </c>
      <c r="J18">
        <f>WEEKDAY(kursanci34[[#This Row],[Data]],2)</f>
        <v>1</v>
      </c>
      <c r="K18">
        <f>21.37+kursanci34[[#This Row],[cena]]</f>
        <v>71.37</v>
      </c>
    </row>
    <row r="19" spans="1:11" x14ac:dyDescent="0.3">
      <c r="A19" s="1" t="s">
        <v>16</v>
      </c>
      <c r="B19" s="1" t="s">
        <v>7</v>
      </c>
      <c r="C19" s="2">
        <v>45943</v>
      </c>
      <c r="D19" s="3">
        <v>0.70833333333333337</v>
      </c>
      <c r="E19" s="3">
        <v>0.76041666666666663</v>
      </c>
      <c r="F19">
        <v>60</v>
      </c>
      <c r="G19" s="3">
        <f>kursanci34[[#This Row],[Godzina zakończenia]]-kursanci34[[#This Row],[Godzina rozpoczęcia]]</f>
        <v>5.2083333333333259E-2</v>
      </c>
      <c r="H19" s="1">
        <v>1.25</v>
      </c>
      <c r="I19" s="1">
        <f>kursanci34[[#This Row],[czas trwania2]]*kursanci34[[#This Row],[Stawka za godzinę]]</f>
        <v>75</v>
      </c>
      <c r="J19">
        <f>WEEKDAY(kursanci34[[#This Row],[Data]],2)</f>
        <v>1</v>
      </c>
      <c r="K19">
        <f>21.37+kursanci34[[#This Row],[cena]]</f>
        <v>96.37</v>
      </c>
    </row>
    <row r="20" spans="1:11" x14ac:dyDescent="0.3">
      <c r="A20" s="1" t="s">
        <v>8</v>
      </c>
      <c r="B20" s="1" t="s">
        <v>9</v>
      </c>
      <c r="C20" s="2">
        <v>45943</v>
      </c>
      <c r="D20" s="3">
        <v>0.53125</v>
      </c>
      <c r="E20" s="3">
        <v>0.61458333333333337</v>
      </c>
      <c r="F20">
        <v>50</v>
      </c>
      <c r="G20" s="3">
        <f>kursanci34[[#This Row],[Godzina zakończenia]]-kursanci34[[#This Row],[Godzina rozpoczęcia]]</f>
        <v>8.333333333333337E-2</v>
      </c>
      <c r="H20" s="1">
        <v>2</v>
      </c>
      <c r="I20" s="1">
        <f>kursanci34[[#This Row],[czas trwania2]]*kursanci34[[#This Row],[Stawka za godzinę]]</f>
        <v>100</v>
      </c>
      <c r="J20">
        <f>WEEKDAY(kursanci34[[#This Row],[Data]],2)</f>
        <v>1</v>
      </c>
      <c r="K20">
        <f>21.37+kursanci34[[#This Row],[cena]]</f>
        <v>121.37</v>
      </c>
    </row>
    <row r="21" spans="1:11" x14ac:dyDescent="0.3">
      <c r="A21" s="1" t="s">
        <v>10</v>
      </c>
      <c r="B21" s="1" t="s">
        <v>7</v>
      </c>
      <c r="C21" s="2">
        <v>45943</v>
      </c>
      <c r="D21" s="3">
        <v>0.39583333333333331</v>
      </c>
      <c r="E21" s="3">
        <v>0.45833333333333331</v>
      </c>
      <c r="F21">
        <v>60</v>
      </c>
      <c r="G21" s="3">
        <f>kursanci34[[#This Row],[Godzina zakończenia]]-kursanci34[[#This Row],[Godzina rozpoczęcia]]</f>
        <v>6.25E-2</v>
      </c>
      <c r="H21" s="1">
        <v>1.5</v>
      </c>
      <c r="I21" s="1">
        <f>kursanci34[[#This Row],[czas trwania2]]*kursanci34[[#This Row],[Stawka za godzinę]]</f>
        <v>90</v>
      </c>
      <c r="J21">
        <f>WEEKDAY(kursanci34[[#This Row],[Data]],2)</f>
        <v>1</v>
      </c>
      <c r="K21">
        <f>21.37+kursanci34[[#This Row],[cena]]</f>
        <v>111.37</v>
      </c>
    </row>
    <row r="22" spans="1:11" x14ac:dyDescent="0.3">
      <c r="A22" s="1" t="s">
        <v>17</v>
      </c>
      <c r="B22" s="1" t="s">
        <v>9</v>
      </c>
      <c r="C22" s="2">
        <v>45944</v>
      </c>
      <c r="D22" s="3">
        <v>0.375</v>
      </c>
      <c r="E22" s="3">
        <v>0.42708333333333331</v>
      </c>
      <c r="F22">
        <v>50</v>
      </c>
      <c r="G22" s="3">
        <f>kursanci34[[#This Row],[Godzina zakończenia]]-kursanci34[[#This Row],[Godzina rozpoczęcia]]</f>
        <v>5.2083333333333315E-2</v>
      </c>
      <c r="H22" s="1">
        <v>1.25</v>
      </c>
      <c r="I22" s="1">
        <f>kursanci34[[#This Row],[czas trwania2]]*kursanci34[[#This Row],[Stawka za godzinę]]</f>
        <v>62.5</v>
      </c>
      <c r="J22">
        <f>WEEKDAY(kursanci34[[#This Row],[Data]],2)</f>
        <v>2</v>
      </c>
      <c r="K22">
        <f>21.37+kursanci34[[#This Row],[cena]]</f>
        <v>83.87</v>
      </c>
    </row>
    <row r="23" spans="1:11" x14ac:dyDescent="0.3">
      <c r="A23" s="1" t="s">
        <v>18</v>
      </c>
      <c r="B23" s="1" t="s">
        <v>12</v>
      </c>
      <c r="C23" s="2">
        <v>45944</v>
      </c>
      <c r="D23" s="3">
        <v>0.47916666666666669</v>
      </c>
      <c r="E23" s="3">
        <v>0.53125</v>
      </c>
      <c r="F23">
        <v>40</v>
      </c>
      <c r="G23" s="3">
        <f>kursanci34[[#This Row],[Godzina zakończenia]]-kursanci34[[#This Row],[Godzina rozpoczęcia]]</f>
        <v>5.2083333333333315E-2</v>
      </c>
      <c r="H23" s="1">
        <v>1.25</v>
      </c>
      <c r="I23" s="1">
        <f>kursanci34[[#This Row],[czas trwania2]]*kursanci34[[#This Row],[Stawka za godzinę]]</f>
        <v>50</v>
      </c>
      <c r="J23">
        <f>WEEKDAY(kursanci34[[#This Row],[Data]],2)</f>
        <v>2</v>
      </c>
      <c r="K23">
        <f>21.37+kursanci34[[#This Row],[cena]]</f>
        <v>71.37</v>
      </c>
    </row>
    <row r="24" spans="1:11" x14ac:dyDescent="0.3">
      <c r="A24" s="1" t="s">
        <v>18</v>
      </c>
      <c r="B24" s="1" t="s">
        <v>12</v>
      </c>
      <c r="C24" s="2">
        <v>45944</v>
      </c>
      <c r="D24" s="3">
        <v>0.4375</v>
      </c>
      <c r="E24" s="3">
        <v>0.47916666666666669</v>
      </c>
      <c r="F24">
        <v>40</v>
      </c>
      <c r="G24" s="3">
        <f>kursanci34[[#This Row],[Godzina zakończenia]]-kursanci34[[#This Row],[Godzina rozpoczęcia]]</f>
        <v>4.1666666666666685E-2</v>
      </c>
      <c r="H24" s="1">
        <v>1</v>
      </c>
      <c r="I24" s="1">
        <f>kursanci34[[#This Row],[czas trwania2]]*kursanci34[[#This Row],[Stawka za godzinę]]</f>
        <v>40</v>
      </c>
      <c r="J24">
        <f>WEEKDAY(kursanci34[[#This Row],[Data]],2)</f>
        <v>2</v>
      </c>
      <c r="K24">
        <f>21.37+kursanci34[[#This Row],[cena]]</f>
        <v>61.370000000000005</v>
      </c>
    </row>
    <row r="25" spans="1:11" x14ac:dyDescent="0.3">
      <c r="A25" s="1" t="s">
        <v>8</v>
      </c>
      <c r="B25" s="1" t="s">
        <v>9</v>
      </c>
      <c r="C25" s="2">
        <v>45944</v>
      </c>
      <c r="D25" s="3">
        <v>0.53125</v>
      </c>
      <c r="E25" s="3">
        <v>0.59375</v>
      </c>
      <c r="F25">
        <v>50</v>
      </c>
      <c r="G25" s="3">
        <f>kursanci34[[#This Row],[Godzina zakończenia]]-kursanci34[[#This Row],[Godzina rozpoczęcia]]</f>
        <v>6.25E-2</v>
      </c>
      <c r="H25" s="1">
        <v>1.5</v>
      </c>
      <c r="I25" s="1">
        <f>kursanci34[[#This Row],[czas trwania2]]*kursanci34[[#This Row],[Stawka za godzinę]]</f>
        <v>75</v>
      </c>
      <c r="J25">
        <f>WEEKDAY(kursanci34[[#This Row],[Data]],2)</f>
        <v>2</v>
      </c>
      <c r="K25">
        <f>21.37+kursanci34[[#This Row],[cena]]</f>
        <v>96.37</v>
      </c>
    </row>
    <row r="26" spans="1:11" x14ac:dyDescent="0.3">
      <c r="A26" s="1" t="s">
        <v>19</v>
      </c>
      <c r="B26" s="1" t="s">
        <v>9</v>
      </c>
      <c r="C26" s="2">
        <v>45944</v>
      </c>
      <c r="D26" s="3">
        <v>0.60416666666666663</v>
      </c>
      <c r="E26" s="3">
        <v>0.64583333333333337</v>
      </c>
      <c r="F26">
        <v>50</v>
      </c>
      <c r="G26" s="3">
        <f>kursanci34[[#This Row],[Godzina zakończenia]]-kursanci34[[#This Row],[Godzina rozpoczęcia]]</f>
        <v>4.1666666666666741E-2</v>
      </c>
      <c r="H26" s="1">
        <v>1</v>
      </c>
      <c r="I26" s="1">
        <f>kursanci34[[#This Row],[czas trwania2]]*kursanci34[[#This Row],[Stawka za godzinę]]</f>
        <v>50</v>
      </c>
      <c r="J26">
        <f>WEEKDAY(kursanci34[[#This Row],[Data]],2)</f>
        <v>2</v>
      </c>
      <c r="K26">
        <f>21.37+kursanci34[[#This Row],[cena]]</f>
        <v>71.37</v>
      </c>
    </row>
    <row r="27" spans="1:11" x14ac:dyDescent="0.3">
      <c r="A27" s="1" t="s">
        <v>17</v>
      </c>
      <c r="B27" s="1" t="s">
        <v>9</v>
      </c>
      <c r="C27" s="2">
        <v>45945</v>
      </c>
      <c r="D27" s="3">
        <v>0.375</v>
      </c>
      <c r="E27" s="3">
        <v>0.42708333333333331</v>
      </c>
      <c r="F27">
        <v>50</v>
      </c>
      <c r="G27" s="3">
        <f>kursanci34[[#This Row],[Godzina zakończenia]]-kursanci34[[#This Row],[Godzina rozpoczęcia]]</f>
        <v>5.2083333333333315E-2</v>
      </c>
      <c r="H27" s="1">
        <v>1.25</v>
      </c>
      <c r="I27" s="1">
        <f>kursanci34[[#This Row],[czas trwania2]]*kursanci34[[#This Row],[Stawka za godzinę]]</f>
        <v>62.5</v>
      </c>
      <c r="J27">
        <f>WEEKDAY(kursanci34[[#This Row],[Data]],2)</f>
        <v>3</v>
      </c>
      <c r="K27">
        <f>21.37+kursanci34[[#This Row],[cena]]</f>
        <v>83.87</v>
      </c>
    </row>
    <row r="28" spans="1:11" x14ac:dyDescent="0.3">
      <c r="A28" s="1" t="s">
        <v>14</v>
      </c>
      <c r="B28" s="1" t="s">
        <v>7</v>
      </c>
      <c r="C28" s="2">
        <v>45945</v>
      </c>
      <c r="D28" s="3">
        <v>0.42708333333333331</v>
      </c>
      <c r="E28" s="3">
        <v>0.47916666666666669</v>
      </c>
      <c r="F28">
        <v>60</v>
      </c>
      <c r="G28" s="3">
        <f>kursanci34[[#This Row],[Godzina zakończenia]]-kursanci34[[#This Row],[Godzina rozpoczęcia]]</f>
        <v>5.208333333333337E-2</v>
      </c>
      <c r="H28" s="1">
        <v>1.25</v>
      </c>
      <c r="I28" s="1">
        <f>kursanci34[[#This Row],[czas trwania2]]*kursanci34[[#This Row],[Stawka za godzinę]]</f>
        <v>75</v>
      </c>
      <c r="J28">
        <f>WEEKDAY(kursanci34[[#This Row],[Data]],2)</f>
        <v>3</v>
      </c>
      <c r="K28">
        <f>21.37+kursanci34[[#This Row],[cena]]</f>
        <v>96.37</v>
      </c>
    </row>
    <row r="29" spans="1:11" x14ac:dyDescent="0.3">
      <c r="A29" s="1" t="s">
        <v>15</v>
      </c>
      <c r="B29" s="1" t="s">
        <v>7</v>
      </c>
      <c r="C29" s="2">
        <v>45945</v>
      </c>
      <c r="D29" s="3">
        <v>0.51041666666666663</v>
      </c>
      <c r="E29" s="3">
        <v>0.58333333333333337</v>
      </c>
      <c r="F29">
        <v>60</v>
      </c>
      <c r="G29" s="3">
        <f>kursanci34[[#This Row],[Godzina zakończenia]]-kursanci34[[#This Row],[Godzina rozpoczęcia]]</f>
        <v>7.2916666666666741E-2</v>
      </c>
      <c r="H29" s="1">
        <v>1.75</v>
      </c>
      <c r="I29" s="1">
        <f>kursanci34[[#This Row],[czas trwania2]]*kursanci34[[#This Row],[Stawka za godzinę]]</f>
        <v>105</v>
      </c>
      <c r="J29">
        <f>WEEKDAY(kursanci34[[#This Row],[Data]],2)</f>
        <v>3</v>
      </c>
      <c r="K29">
        <f>21.37+kursanci34[[#This Row],[cena]]</f>
        <v>126.37</v>
      </c>
    </row>
    <row r="30" spans="1:11" x14ac:dyDescent="0.3">
      <c r="A30" s="1" t="s">
        <v>11</v>
      </c>
      <c r="B30" s="1" t="s">
        <v>12</v>
      </c>
      <c r="C30" s="2">
        <v>45950</v>
      </c>
      <c r="D30" s="3">
        <v>0.63541666666666663</v>
      </c>
      <c r="E30" s="3">
        <v>0.69791666666666663</v>
      </c>
      <c r="F30">
        <v>40</v>
      </c>
      <c r="G30" s="3">
        <f>kursanci34[[#This Row],[Godzina zakończenia]]-kursanci34[[#This Row],[Godzina rozpoczęcia]]</f>
        <v>6.25E-2</v>
      </c>
      <c r="H30" s="1">
        <v>1.5</v>
      </c>
      <c r="I30" s="1">
        <f>kursanci34[[#This Row],[czas trwania2]]*kursanci34[[#This Row],[Stawka za godzinę]]</f>
        <v>60</v>
      </c>
      <c r="J30">
        <f>WEEKDAY(kursanci34[[#This Row],[Data]],2)</f>
        <v>1</v>
      </c>
      <c r="K30">
        <f>21.37+kursanci34[[#This Row],[cena]]</f>
        <v>81.37</v>
      </c>
    </row>
    <row r="31" spans="1:11" x14ac:dyDescent="0.3">
      <c r="A31" s="1" t="s">
        <v>16</v>
      </c>
      <c r="B31" s="1" t="s">
        <v>7</v>
      </c>
      <c r="C31" s="2">
        <v>45950</v>
      </c>
      <c r="D31" s="3">
        <v>0.58333333333333337</v>
      </c>
      <c r="E31" s="3">
        <v>0.625</v>
      </c>
      <c r="F31">
        <v>60</v>
      </c>
      <c r="G31" s="3">
        <f>kursanci34[[#This Row],[Godzina zakończenia]]-kursanci34[[#This Row],[Godzina rozpoczęcia]]</f>
        <v>4.166666666666663E-2</v>
      </c>
      <c r="H31" s="1">
        <v>1</v>
      </c>
      <c r="I31" s="1">
        <f>kursanci34[[#This Row],[czas trwania2]]*kursanci34[[#This Row],[Stawka za godzinę]]</f>
        <v>60</v>
      </c>
      <c r="J31">
        <f>WEEKDAY(kursanci34[[#This Row],[Data]],2)</f>
        <v>1</v>
      </c>
      <c r="K31">
        <f>21.37+kursanci34[[#This Row],[cena]]</f>
        <v>81.37</v>
      </c>
    </row>
    <row r="32" spans="1:11" x14ac:dyDescent="0.3">
      <c r="A32" s="1" t="s">
        <v>8</v>
      </c>
      <c r="B32" s="1" t="s">
        <v>9</v>
      </c>
      <c r="C32" s="2">
        <v>45950</v>
      </c>
      <c r="D32" s="3">
        <v>0.375</v>
      </c>
      <c r="E32" s="3">
        <v>0.4375</v>
      </c>
      <c r="F32">
        <v>50</v>
      </c>
      <c r="G32" s="3">
        <f>kursanci34[[#This Row],[Godzina zakończenia]]-kursanci34[[#This Row],[Godzina rozpoczęcia]]</f>
        <v>6.25E-2</v>
      </c>
      <c r="H32" s="1">
        <v>1.5</v>
      </c>
      <c r="I32" s="1">
        <f>kursanci34[[#This Row],[czas trwania2]]*kursanci34[[#This Row],[Stawka za godzinę]]</f>
        <v>75</v>
      </c>
      <c r="J32">
        <f>WEEKDAY(kursanci34[[#This Row],[Data]],2)</f>
        <v>1</v>
      </c>
      <c r="K32">
        <f>21.37+kursanci34[[#This Row],[cena]]</f>
        <v>96.37</v>
      </c>
    </row>
    <row r="33" spans="1:11" x14ac:dyDescent="0.3">
      <c r="A33" s="1" t="s">
        <v>19</v>
      </c>
      <c r="B33" s="1" t="s">
        <v>9</v>
      </c>
      <c r="C33" s="2">
        <v>45950</v>
      </c>
      <c r="D33" s="3">
        <v>0.45833333333333331</v>
      </c>
      <c r="E33" s="3">
        <v>0.54166666666666663</v>
      </c>
      <c r="F33">
        <v>50</v>
      </c>
      <c r="G33" s="3">
        <f>kursanci34[[#This Row],[Godzina zakończenia]]-kursanci34[[#This Row],[Godzina rozpoczęcia]]</f>
        <v>8.3333333333333315E-2</v>
      </c>
      <c r="H33" s="1">
        <v>2</v>
      </c>
      <c r="I33" s="1">
        <f>kursanci34[[#This Row],[czas trwania2]]*kursanci34[[#This Row],[Stawka za godzinę]]</f>
        <v>100</v>
      </c>
      <c r="J33">
        <f>WEEKDAY(kursanci34[[#This Row],[Data]],2)</f>
        <v>1</v>
      </c>
      <c r="K33">
        <f>21.37+kursanci34[[#This Row],[cena]]</f>
        <v>121.37</v>
      </c>
    </row>
    <row r="34" spans="1:11" x14ac:dyDescent="0.3">
      <c r="A34" s="1" t="s">
        <v>10</v>
      </c>
      <c r="B34" s="1" t="s">
        <v>7</v>
      </c>
      <c r="C34" s="2">
        <v>45951</v>
      </c>
      <c r="D34" s="3">
        <v>0.47916666666666669</v>
      </c>
      <c r="E34" s="3">
        <v>0.55208333333333337</v>
      </c>
      <c r="F34">
        <v>60</v>
      </c>
      <c r="G34" s="3">
        <f>kursanci34[[#This Row],[Godzina zakończenia]]-kursanci34[[#This Row],[Godzina rozpoczęcia]]</f>
        <v>7.2916666666666685E-2</v>
      </c>
      <c r="H34" s="1">
        <v>1.75</v>
      </c>
      <c r="I34" s="1">
        <f>kursanci34[[#This Row],[czas trwania2]]*kursanci34[[#This Row],[Stawka za godzinę]]</f>
        <v>105</v>
      </c>
      <c r="J34">
        <f>WEEKDAY(kursanci34[[#This Row],[Data]],2)</f>
        <v>2</v>
      </c>
      <c r="K34">
        <f>21.37+kursanci34[[#This Row],[cena]]</f>
        <v>126.37</v>
      </c>
    </row>
    <row r="35" spans="1:11" x14ac:dyDescent="0.3">
      <c r="A35" s="1" t="s">
        <v>10</v>
      </c>
      <c r="B35" s="1" t="s">
        <v>9</v>
      </c>
      <c r="C35" s="2">
        <v>45951</v>
      </c>
      <c r="D35" s="3">
        <v>0.375</v>
      </c>
      <c r="E35" s="3">
        <v>0.45833333333333331</v>
      </c>
      <c r="F35">
        <v>50</v>
      </c>
      <c r="G35" s="3">
        <f>kursanci34[[#This Row],[Godzina zakończenia]]-kursanci34[[#This Row],[Godzina rozpoczęcia]]</f>
        <v>8.3333333333333315E-2</v>
      </c>
      <c r="H35" s="1">
        <v>2</v>
      </c>
      <c r="I35" s="1">
        <f>kursanci34[[#This Row],[czas trwania2]]*kursanci34[[#This Row],[Stawka za godzinę]]</f>
        <v>100</v>
      </c>
      <c r="J35">
        <f>WEEKDAY(kursanci34[[#This Row],[Data]],2)</f>
        <v>2</v>
      </c>
      <c r="K35">
        <f>21.37+kursanci34[[#This Row],[cena]]</f>
        <v>121.37</v>
      </c>
    </row>
    <row r="36" spans="1:11" x14ac:dyDescent="0.3">
      <c r="A36" s="1" t="s">
        <v>13</v>
      </c>
      <c r="B36" s="1" t="s">
        <v>7</v>
      </c>
      <c r="C36" s="2">
        <v>45952</v>
      </c>
      <c r="D36" s="3">
        <v>0.44791666666666669</v>
      </c>
      <c r="E36" s="3">
        <v>0.48958333333333331</v>
      </c>
      <c r="F36">
        <v>60</v>
      </c>
      <c r="G36" s="3">
        <f>kursanci34[[#This Row],[Godzina zakończenia]]-kursanci34[[#This Row],[Godzina rozpoczęcia]]</f>
        <v>4.166666666666663E-2</v>
      </c>
      <c r="H36" s="1">
        <v>1</v>
      </c>
      <c r="I36" s="1">
        <f>kursanci34[[#This Row],[czas trwania2]]*kursanci34[[#This Row],[Stawka za godzinę]]</f>
        <v>60</v>
      </c>
      <c r="J36">
        <f>WEEKDAY(kursanci34[[#This Row],[Data]],2)</f>
        <v>3</v>
      </c>
      <c r="K36">
        <f>21.37+kursanci34[[#This Row],[cena]]</f>
        <v>81.37</v>
      </c>
    </row>
    <row r="37" spans="1:11" x14ac:dyDescent="0.3">
      <c r="A37" s="1" t="s">
        <v>19</v>
      </c>
      <c r="B37" s="1" t="s">
        <v>9</v>
      </c>
      <c r="C37" s="2">
        <v>45952</v>
      </c>
      <c r="D37" s="3">
        <v>0.375</v>
      </c>
      <c r="E37" s="3">
        <v>0.42708333333333331</v>
      </c>
      <c r="F37">
        <v>50</v>
      </c>
      <c r="G37" s="3">
        <f>kursanci34[[#This Row],[Godzina zakończenia]]-kursanci34[[#This Row],[Godzina rozpoczęcia]]</f>
        <v>5.2083333333333315E-2</v>
      </c>
      <c r="H37" s="1">
        <v>1.25</v>
      </c>
      <c r="I37" s="1">
        <f>kursanci34[[#This Row],[czas trwania2]]*kursanci34[[#This Row],[Stawka za godzinę]]</f>
        <v>62.5</v>
      </c>
      <c r="J37">
        <f>WEEKDAY(kursanci34[[#This Row],[Data]],2)</f>
        <v>3</v>
      </c>
      <c r="K37">
        <f>21.37+kursanci34[[#This Row],[cena]]</f>
        <v>83.87</v>
      </c>
    </row>
    <row r="38" spans="1:11" x14ac:dyDescent="0.3">
      <c r="A38" s="1" t="s">
        <v>19</v>
      </c>
      <c r="B38" s="1" t="s">
        <v>12</v>
      </c>
      <c r="C38" s="2">
        <v>45953</v>
      </c>
      <c r="D38" s="3">
        <v>0.375</v>
      </c>
      <c r="E38" s="3">
        <v>0.41666666666666669</v>
      </c>
      <c r="F38">
        <v>40</v>
      </c>
      <c r="G38" s="3">
        <f>kursanci34[[#This Row],[Godzina zakończenia]]-kursanci34[[#This Row],[Godzina rozpoczęcia]]</f>
        <v>4.1666666666666685E-2</v>
      </c>
      <c r="H38" s="1">
        <v>1</v>
      </c>
      <c r="I38" s="1">
        <f>kursanci34[[#This Row],[czas trwania2]]*kursanci34[[#This Row],[Stawka za godzinę]]</f>
        <v>40</v>
      </c>
      <c r="J38">
        <f>WEEKDAY(kursanci34[[#This Row],[Data]],2)</f>
        <v>4</v>
      </c>
      <c r="K38">
        <f>21.37+kursanci34[[#This Row],[cena]]</f>
        <v>61.370000000000005</v>
      </c>
    </row>
    <row r="39" spans="1:11" x14ac:dyDescent="0.3">
      <c r="A39" s="1" t="s">
        <v>6</v>
      </c>
      <c r="B39" s="1" t="s">
        <v>7</v>
      </c>
      <c r="C39" s="2">
        <v>45954</v>
      </c>
      <c r="D39" s="3">
        <v>0.375</v>
      </c>
      <c r="E39" s="3">
        <v>0.41666666666666669</v>
      </c>
      <c r="F39">
        <v>60</v>
      </c>
      <c r="G39" s="3">
        <f>kursanci34[[#This Row],[Godzina zakończenia]]-kursanci34[[#This Row],[Godzina rozpoczęcia]]</f>
        <v>4.1666666666666685E-2</v>
      </c>
      <c r="H39" s="1">
        <v>1</v>
      </c>
      <c r="I39" s="1">
        <f>kursanci34[[#This Row],[czas trwania2]]*kursanci34[[#This Row],[Stawka za godzinę]]</f>
        <v>60</v>
      </c>
      <c r="J39">
        <f>WEEKDAY(kursanci34[[#This Row],[Data]],2)</f>
        <v>5</v>
      </c>
      <c r="K39">
        <f>21.37+kursanci34[[#This Row],[cena]]</f>
        <v>81.37</v>
      </c>
    </row>
    <row r="40" spans="1:11" x14ac:dyDescent="0.3">
      <c r="A40" s="1" t="s">
        <v>18</v>
      </c>
      <c r="B40" s="1" t="s">
        <v>12</v>
      </c>
      <c r="C40" s="2">
        <v>45954</v>
      </c>
      <c r="D40" s="3">
        <v>0.4375</v>
      </c>
      <c r="E40" s="3">
        <v>0.47916666666666669</v>
      </c>
      <c r="F40">
        <v>40</v>
      </c>
      <c r="G40" s="3">
        <f>kursanci34[[#This Row],[Godzina zakończenia]]-kursanci34[[#This Row],[Godzina rozpoczęcia]]</f>
        <v>4.1666666666666685E-2</v>
      </c>
      <c r="H40" s="1">
        <v>1</v>
      </c>
      <c r="I40" s="1">
        <f>kursanci34[[#This Row],[czas trwania2]]*kursanci34[[#This Row],[Stawka za godzinę]]</f>
        <v>40</v>
      </c>
      <c r="J40">
        <f>WEEKDAY(kursanci34[[#This Row],[Data]],2)</f>
        <v>5</v>
      </c>
      <c r="K40">
        <f>21.37+kursanci34[[#This Row],[cena]]</f>
        <v>61.370000000000005</v>
      </c>
    </row>
    <row r="41" spans="1:11" x14ac:dyDescent="0.3">
      <c r="A41" s="1" t="s">
        <v>6</v>
      </c>
      <c r="B41" s="1" t="s">
        <v>7</v>
      </c>
      <c r="C41" s="2">
        <v>45961</v>
      </c>
      <c r="D41" s="3">
        <v>0.60416666666666663</v>
      </c>
      <c r="E41" s="3">
        <v>0.67708333333333337</v>
      </c>
      <c r="F41">
        <v>60</v>
      </c>
      <c r="G41" s="3">
        <f>kursanci34[[#This Row],[Godzina zakończenia]]-kursanci34[[#This Row],[Godzina rozpoczęcia]]</f>
        <v>7.2916666666666741E-2</v>
      </c>
      <c r="H41" s="1">
        <v>1.75</v>
      </c>
      <c r="I41" s="1">
        <f>kursanci34[[#This Row],[czas trwania2]]*kursanci34[[#This Row],[Stawka za godzinę]]</f>
        <v>105</v>
      </c>
      <c r="J41">
        <f>WEEKDAY(kursanci34[[#This Row],[Data]],2)</f>
        <v>5</v>
      </c>
      <c r="K41">
        <f>21.37+kursanci34[[#This Row],[cena]]</f>
        <v>126.37</v>
      </c>
    </row>
    <row r="42" spans="1:11" x14ac:dyDescent="0.3">
      <c r="A42" s="1" t="s">
        <v>14</v>
      </c>
      <c r="B42" s="1" t="s">
        <v>7</v>
      </c>
      <c r="C42" s="2">
        <v>45961</v>
      </c>
      <c r="D42" s="3">
        <v>0.44791666666666669</v>
      </c>
      <c r="E42" s="3">
        <v>0.51041666666666663</v>
      </c>
      <c r="F42">
        <v>60</v>
      </c>
      <c r="G42" s="3">
        <f>kursanci34[[#This Row],[Godzina zakończenia]]-kursanci34[[#This Row],[Godzina rozpoczęcia]]</f>
        <v>6.2499999999999944E-2</v>
      </c>
      <c r="H42" s="1">
        <v>1.5</v>
      </c>
      <c r="I42" s="1">
        <f>kursanci34[[#This Row],[czas trwania2]]*kursanci34[[#This Row],[Stawka za godzinę]]</f>
        <v>90</v>
      </c>
      <c r="J42">
        <f>WEEKDAY(kursanci34[[#This Row],[Data]],2)</f>
        <v>5</v>
      </c>
      <c r="K42">
        <f>21.37+kursanci34[[#This Row],[cena]]</f>
        <v>111.37</v>
      </c>
    </row>
    <row r="43" spans="1:11" x14ac:dyDescent="0.3">
      <c r="A43" s="1" t="s">
        <v>18</v>
      </c>
      <c r="B43" s="1" t="s">
        <v>12</v>
      </c>
      <c r="C43" s="2">
        <v>45961</v>
      </c>
      <c r="D43" s="3">
        <v>0.53125</v>
      </c>
      <c r="E43" s="3">
        <v>0.60416666666666663</v>
      </c>
      <c r="F43">
        <v>40</v>
      </c>
      <c r="G43" s="3">
        <f>kursanci34[[#This Row],[Godzina zakończenia]]-kursanci34[[#This Row],[Godzina rozpoczęcia]]</f>
        <v>7.291666666666663E-2</v>
      </c>
      <c r="H43" s="1">
        <v>1.75</v>
      </c>
      <c r="I43" s="1">
        <f>kursanci34[[#This Row],[czas trwania2]]*kursanci34[[#This Row],[Stawka za godzinę]]</f>
        <v>70</v>
      </c>
      <c r="J43">
        <f>WEEKDAY(kursanci34[[#This Row],[Data]],2)</f>
        <v>5</v>
      </c>
      <c r="K43">
        <f>21.37+kursanci34[[#This Row],[cena]]</f>
        <v>91.37</v>
      </c>
    </row>
    <row r="44" spans="1:11" x14ac:dyDescent="0.3">
      <c r="A44" s="1" t="s">
        <v>15</v>
      </c>
      <c r="B44" s="1" t="s">
        <v>7</v>
      </c>
      <c r="C44" s="2">
        <v>45961</v>
      </c>
      <c r="D44" s="3">
        <v>0.375</v>
      </c>
      <c r="E44" s="3">
        <v>0.44791666666666669</v>
      </c>
      <c r="F44">
        <v>60</v>
      </c>
      <c r="G44" s="3">
        <f>kursanci34[[#This Row],[Godzina zakończenia]]-kursanci34[[#This Row],[Godzina rozpoczęcia]]</f>
        <v>7.2916666666666685E-2</v>
      </c>
      <c r="H44" s="1">
        <v>1.75</v>
      </c>
      <c r="I44" s="1">
        <f>kursanci34[[#This Row],[czas trwania2]]*kursanci34[[#This Row],[Stawka za godzinę]]</f>
        <v>105</v>
      </c>
      <c r="J44">
        <f>WEEKDAY(kursanci34[[#This Row],[Data]],2)</f>
        <v>5</v>
      </c>
      <c r="K44">
        <f>21.37+kursanci34[[#This Row],[cena]]</f>
        <v>126.37</v>
      </c>
    </row>
    <row r="45" spans="1:11" x14ac:dyDescent="0.3">
      <c r="A45" s="1" t="s">
        <v>10</v>
      </c>
      <c r="B45" s="1" t="s">
        <v>7</v>
      </c>
      <c r="C45" s="2">
        <v>45964</v>
      </c>
      <c r="D45" s="3">
        <v>0.375</v>
      </c>
      <c r="E45" s="3">
        <v>0.4375</v>
      </c>
      <c r="F45">
        <v>60</v>
      </c>
      <c r="G45" s="3">
        <f>kursanci34[[#This Row],[Godzina zakończenia]]-kursanci34[[#This Row],[Godzina rozpoczęcia]]</f>
        <v>6.25E-2</v>
      </c>
      <c r="H45" s="1">
        <v>1.5</v>
      </c>
      <c r="I45" s="1">
        <f>kursanci34[[#This Row],[czas trwania2]]*kursanci34[[#This Row],[Stawka za godzinę]]</f>
        <v>90</v>
      </c>
      <c r="J45">
        <f>WEEKDAY(kursanci34[[#This Row],[Data]],2)</f>
        <v>1</v>
      </c>
      <c r="K45">
        <f>21.37+kursanci34[[#This Row],[cena]]</f>
        <v>111.37</v>
      </c>
    </row>
    <row r="46" spans="1:11" x14ac:dyDescent="0.3">
      <c r="A46" s="1" t="s">
        <v>8</v>
      </c>
      <c r="B46" s="1" t="s">
        <v>9</v>
      </c>
      <c r="C46" s="2">
        <v>45966</v>
      </c>
      <c r="D46" s="3">
        <v>0.41666666666666669</v>
      </c>
      <c r="E46" s="3">
        <v>0.5</v>
      </c>
      <c r="F46">
        <v>50</v>
      </c>
      <c r="G46" s="3">
        <f>kursanci34[[#This Row],[Godzina zakończenia]]-kursanci34[[#This Row],[Godzina rozpoczęcia]]</f>
        <v>8.3333333333333315E-2</v>
      </c>
      <c r="H46" s="1">
        <v>2</v>
      </c>
      <c r="I46" s="1">
        <f>kursanci34[[#This Row],[czas trwania2]]*kursanci34[[#This Row],[Stawka za godzinę]]</f>
        <v>100</v>
      </c>
      <c r="J46">
        <f>WEEKDAY(kursanci34[[#This Row],[Data]],2)</f>
        <v>3</v>
      </c>
      <c r="K46">
        <f>21.37+kursanci34[[#This Row],[cena]]</f>
        <v>121.37</v>
      </c>
    </row>
    <row r="47" spans="1:11" x14ac:dyDescent="0.3">
      <c r="A47" s="1" t="s">
        <v>8</v>
      </c>
      <c r="B47" s="1" t="s">
        <v>9</v>
      </c>
      <c r="C47" s="2">
        <v>45966</v>
      </c>
      <c r="D47" s="3">
        <v>0.375</v>
      </c>
      <c r="E47" s="3">
        <v>0.41666666666666669</v>
      </c>
      <c r="F47">
        <v>50</v>
      </c>
      <c r="G47" s="3">
        <f>kursanci34[[#This Row],[Godzina zakończenia]]-kursanci34[[#This Row],[Godzina rozpoczęcia]]</f>
        <v>4.1666666666666685E-2</v>
      </c>
      <c r="H47" s="1">
        <v>1</v>
      </c>
      <c r="I47" s="1">
        <f>kursanci34[[#This Row],[czas trwania2]]*kursanci34[[#This Row],[Stawka za godzinę]]</f>
        <v>50</v>
      </c>
      <c r="J47">
        <f>WEEKDAY(kursanci34[[#This Row],[Data]],2)</f>
        <v>3</v>
      </c>
      <c r="K47">
        <f>21.37+kursanci34[[#This Row],[cena]]</f>
        <v>71.37</v>
      </c>
    </row>
    <row r="48" spans="1:11" x14ac:dyDescent="0.3">
      <c r="A48" s="1" t="s">
        <v>10</v>
      </c>
      <c r="B48" s="1" t="s">
        <v>7</v>
      </c>
      <c r="C48" s="2">
        <v>45966</v>
      </c>
      <c r="D48" s="3">
        <v>0.52083333333333337</v>
      </c>
      <c r="E48" s="3">
        <v>0.58333333333333337</v>
      </c>
      <c r="F48">
        <v>60</v>
      </c>
      <c r="G48" s="3">
        <f>kursanci34[[#This Row],[Godzina zakończenia]]-kursanci34[[#This Row],[Godzina rozpoczęcia]]</f>
        <v>6.25E-2</v>
      </c>
      <c r="H48" s="1">
        <v>1.5</v>
      </c>
      <c r="I48" s="1">
        <f>kursanci34[[#This Row],[czas trwania2]]*kursanci34[[#This Row],[Stawka za godzinę]]</f>
        <v>90</v>
      </c>
      <c r="J48">
        <f>WEEKDAY(kursanci34[[#This Row],[Data]],2)</f>
        <v>3</v>
      </c>
      <c r="K48">
        <f>21.37+kursanci34[[#This Row],[cena]]</f>
        <v>111.37</v>
      </c>
    </row>
    <row r="49" spans="1:11" x14ac:dyDescent="0.3">
      <c r="A49" s="1" t="s">
        <v>13</v>
      </c>
      <c r="B49" s="1" t="s">
        <v>7</v>
      </c>
      <c r="C49" s="2">
        <v>45967</v>
      </c>
      <c r="D49" s="3">
        <v>0.64583333333333337</v>
      </c>
      <c r="E49" s="3">
        <v>0.70833333333333337</v>
      </c>
      <c r="F49">
        <v>60</v>
      </c>
      <c r="G49" s="3">
        <f>kursanci34[[#This Row],[Godzina zakończenia]]-kursanci34[[#This Row],[Godzina rozpoczęcia]]</f>
        <v>6.25E-2</v>
      </c>
      <c r="H49" s="1">
        <v>1.5</v>
      </c>
      <c r="I49" s="1">
        <f>kursanci34[[#This Row],[czas trwania2]]*kursanci34[[#This Row],[Stawka za godzinę]]</f>
        <v>90</v>
      </c>
      <c r="J49">
        <f>WEEKDAY(kursanci34[[#This Row],[Data]],2)</f>
        <v>4</v>
      </c>
      <c r="K49">
        <f>21.37+kursanci34[[#This Row],[cena]]</f>
        <v>111.37</v>
      </c>
    </row>
    <row r="50" spans="1:11" x14ac:dyDescent="0.3">
      <c r="A50" s="1" t="s">
        <v>6</v>
      </c>
      <c r="B50" s="1" t="s">
        <v>7</v>
      </c>
      <c r="C50" s="2">
        <v>45967</v>
      </c>
      <c r="D50" s="3">
        <v>0.375</v>
      </c>
      <c r="E50" s="3">
        <v>0.4375</v>
      </c>
      <c r="F50">
        <v>60</v>
      </c>
      <c r="G50" s="3">
        <f>kursanci34[[#This Row],[Godzina zakończenia]]-kursanci34[[#This Row],[Godzina rozpoczęcia]]</f>
        <v>6.25E-2</v>
      </c>
      <c r="H50" s="1">
        <v>1.5</v>
      </c>
      <c r="I50" s="1">
        <f>kursanci34[[#This Row],[czas trwania2]]*kursanci34[[#This Row],[Stawka za godzinę]]</f>
        <v>90</v>
      </c>
      <c r="J50">
        <f>WEEKDAY(kursanci34[[#This Row],[Data]],2)</f>
        <v>4</v>
      </c>
      <c r="K50">
        <f>21.37+kursanci34[[#This Row],[cena]]</f>
        <v>111.37</v>
      </c>
    </row>
    <row r="51" spans="1:11" x14ac:dyDescent="0.3">
      <c r="A51" s="1" t="s">
        <v>17</v>
      </c>
      <c r="B51" s="1" t="s">
        <v>9</v>
      </c>
      <c r="C51" s="2">
        <v>45967</v>
      </c>
      <c r="D51" s="3">
        <v>0.45833333333333331</v>
      </c>
      <c r="E51" s="3">
        <v>0.53125</v>
      </c>
      <c r="F51">
        <v>50</v>
      </c>
      <c r="G51" s="3">
        <f>kursanci34[[#This Row],[Godzina zakończenia]]-kursanci34[[#This Row],[Godzina rozpoczęcia]]</f>
        <v>7.2916666666666685E-2</v>
      </c>
      <c r="H51" s="1">
        <v>1.75</v>
      </c>
      <c r="I51" s="1">
        <f>kursanci34[[#This Row],[czas trwania2]]*kursanci34[[#This Row],[Stawka za godzinę]]</f>
        <v>87.5</v>
      </c>
      <c r="J51">
        <f>WEEKDAY(kursanci34[[#This Row],[Data]],2)</f>
        <v>4</v>
      </c>
      <c r="K51">
        <f>21.37+kursanci34[[#This Row],[cena]]</f>
        <v>108.87</v>
      </c>
    </row>
    <row r="52" spans="1:11" x14ac:dyDescent="0.3">
      <c r="A52" s="1" t="s">
        <v>15</v>
      </c>
      <c r="B52" s="1" t="s">
        <v>12</v>
      </c>
      <c r="C52" s="2">
        <v>45967</v>
      </c>
      <c r="D52" s="3">
        <v>0.57291666666666663</v>
      </c>
      <c r="E52" s="3">
        <v>0.64583333333333337</v>
      </c>
      <c r="F52">
        <v>40</v>
      </c>
      <c r="G52" s="3">
        <f>kursanci34[[#This Row],[Godzina zakończenia]]-kursanci34[[#This Row],[Godzina rozpoczęcia]]</f>
        <v>7.2916666666666741E-2</v>
      </c>
      <c r="H52" s="1">
        <v>1.75</v>
      </c>
      <c r="I52" s="1">
        <f>kursanci34[[#This Row],[czas trwania2]]*kursanci34[[#This Row],[Stawka za godzinę]]</f>
        <v>70</v>
      </c>
      <c r="J52">
        <f>WEEKDAY(kursanci34[[#This Row],[Data]],2)</f>
        <v>4</v>
      </c>
      <c r="K52">
        <f>21.37+kursanci34[[#This Row],[cena]]</f>
        <v>91.37</v>
      </c>
    </row>
    <row r="53" spans="1:11" x14ac:dyDescent="0.3">
      <c r="A53" s="1" t="s">
        <v>10</v>
      </c>
      <c r="B53" s="1" t="s">
        <v>9</v>
      </c>
      <c r="C53" s="2">
        <v>45967</v>
      </c>
      <c r="D53" s="3">
        <v>0.70833333333333337</v>
      </c>
      <c r="E53" s="3">
        <v>0.75</v>
      </c>
      <c r="F53">
        <v>50</v>
      </c>
      <c r="G53" s="3">
        <f>kursanci34[[#This Row],[Godzina zakończenia]]-kursanci34[[#This Row],[Godzina rozpoczęcia]]</f>
        <v>4.166666666666663E-2</v>
      </c>
      <c r="H53" s="1">
        <v>1</v>
      </c>
      <c r="I53" s="1">
        <f>kursanci34[[#This Row],[czas trwania2]]*kursanci34[[#This Row],[Stawka za godzinę]]</f>
        <v>50</v>
      </c>
      <c r="J53">
        <f>WEEKDAY(kursanci34[[#This Row],[Data]],2)</f>
        <v>4</v>
      </c>
      <c r="K53">
        <f>21.37+kursanci34[[#This Row],[cena]]</f>
        <v>71.37</v>
      </c>
    </row>
    <row r="54" spans="1:11" x14ac:dyDescent="0.3">
      <c r="A54" s="1" t="s">
        <v>13</v>
      </c>
      <c r="B54" s="1" t="s">
        <v>7</v>
      </c>
      <c r="C54" s="2">
        <v>45968</v>
      </c>
      <c r="D54" s="3">
        <v>0.44791666666666669</v>
      </c>
      <c r="E54" s="3">
        <v>0.51041666666666663</v>
      </c>
      <c r="F54">
        <v>60</v>
      </c>
      <c r="G54" s="3">
        <f>kursanci34[[#This Row],[Godzina zakończenia]]-kursanci34[[#This Row],[Godzina rozpoczęcia]]</f>
        <v>6.2499999999999944E-2</v>
      </c>
      <c r="H54" s="1">
        <v>1.5</v>
      </c>
      <c r="I54" s="1">
        <f>kursanci34[[#This Row],[czas trwania2]]*kursanci34[[#This Row],[Stawka za godzinę]]</f>
        <v>90</v>
      </c>
      <c r="J54">
        <f>WEEKDAY(kursanci34[[#This Row],[Data]],2)</f>
        <v>5</v>
      </c>
      <c r="K54">
        <f>21.37+kursanci34[[#This Row],[cena]]</f>
        <v>111.37</v>
      </c>
    </row>
    <row r="55" spans="1:11" x14ac:dyDescent="0.3">
      <c r="A55" s="1" t="s">
        <v>14</v>
      </c>
      <c r="B55" s="1" t="s">
        <v>7</v>
      </c>
      <c r="C55" s="2">
        <v>45968</v>
      </c>
      <c r="D55" s="3">
        <v>0.375</v>
      </c>
      <c r="E55" s="3">
        <v>0.41666666666666669</v>
      </c>
      <c r="F55">
        <v>60</v>
      </c>
      <c r="G55" s="3">
        <f>kursanci34[[#This Row],[Godzina zakończenia]]-kursanci34[[#This Row],[Godzina rozpoczęcia]]</f>
        <v>4.1666666666666685E-2</v>
      </c>
      <c r="H55" s="1">
        <v>1</v>
      </c>
      <c r="I55" s="1">
        <f>kursanci34[[#This Row],[czas trwania2]]*kursanci34[[#This Row],[Stawka za godzinę]]</f>
        <v>60</v>
      </c>
      <c r="J55">
        <f>WEEKDAY(kursanci34[[#This Row],[Data]],2)</f>
        <v>5</v>
      </c>
      <c r="K55">
        <f>21.37+kursanci34[[#This Row],[cena]]</f>
        <v>81.37</v>
      </c>
    </row>
    <row r="56" spans="1:11" x14ac:dyDescent="0.3">
      <c r="A56" s="1" t="s">
        <v>11</v>
      </c>
      <c r="B56" s="1" t="s">
        <v>12</v>
      </c>
      <c r="C56" s="2">
        <v>45971</v>
      </c>
      <c r="D56" s="3">
        <v>0.375</v>
      </c>
      <c r="E56" s="3">
        <v>0.42708333333333331</v>
      </c>
      <c r="F56">
        <v>40</v>
      </c>
      <c r="G56" s="3">
        <f>kursanci34[[#This Row],[Godzina zakończenia]]-kursanci34[[#This Row],[Godzina rozpoczęcia]]</f>
        <v>5.2083333333333315E-2</v>
      </c>
      <c r="H56" s="1">
        <v>1.25</v>
      </c>
      <c r="I56" s="1">
        <f>kursanci34[[#This Row],[czas trwania2]]*kursanci34[[#This Row],[Stawka za godzinę]]</f>
        <v>50</v>
      </c>
      <c r="J56">
        <f>WEEKDAY(kursanci34[[#This Row],[Data]],2)</f>
        <v>1</v>
      </c>
      <c r="K56">
        <f>21.37+kursanci34[[#This Row],[cena]]</f>
        <v>71.37</v>
      </c>
    </row>
    <row r="57" spans="1:11" x14ac:dyDescent="0.3">
      <c r="A57" s="1" t="s">
        <v>11</v>
      </c>
      <c r="B57" s="1" t="s">
        <v>12</v>
      </c>
      <c r="C57" s="2">
        <v>45971</v>
      </c>
      <c r="D57" s="3">
        <v>0.42708333333333331</v>
      </c>
      <c r="E57" s="3">
        <v>0.47916666666666669</v>
      </c>
      <c r="F57">
        <v>40</v>
      </c>
      <c r="G57" s="3">
        <f>kursanci34[[#This Row],[Godzina zakończenia]]-kursanci34[[#This Row],[Godzina rozpoczęcia]]</f>
        <v>5.208333333333337E-2</v>
      </c>
      <c r="H57" s="1">
        <v>1.25</v>
      </c>
      <c r="I57" s="1">
        <f>kursanci34[[#This Row],[czas trwania2]]*kursanci34[[#This Row],[Stawka za godzinę]]</f>
        <v>50</v>
      </c>
      <c r="J57">
        <f>WEEKDAY(kursanci34[[#This Row],[Data]],2)</f>
        <v>1</v>
      </c>
      <c r="K57">
        <f>21.37+kursanci34[[#This Row],[cena]]</f>
        <v>71.37</v>
      </c>
    </row>
    <row r="58" spans="1:11" x14ac:dyDescent="0.3">
      <c r="A58" s="1" t="s">
        <v>13</v>
      </c>
      <c r="B58" s="1" t="s">
        <v>7</v>
      </c>
      <c r="C58" s="2">
        <v>45972</v>
      </c>
      <c r="D58" s="3">
        <v>0.46875</v>
      </c>
      <c r="E58" s="3">
        <v>0.51041666666666663</v>
      </c>
      <c r="F58">
        <v>60</v>
      </c>
      <c r="G58" s="3">
        <f>kursanci34[[#This Row],[Godzina zakończenia]]-kursanci34[[#This Row],[Godzina rozpoczęcia]]</f>
        <v>4.166666666666663E-2</v>
      </c>
      <c r="H58" s="1">
        <v>1</v>
      </c>
      <c r="I58" s="1">
        <f>kursanci34[[#This Row],[czas trwania2]]*kursanci34[[#This Row],[Stawka za godzinę]]</f>
        <v>60</v>
      </c>
      <c r="J58">
        <f>WEEKDAY(kursanci34[[#This Row],[Data]],2)</f>
        <v>2</v>
      </c>
      <c r="K58">
        <f>21.37+kursanci34[[#This Row],[cena]]</f>
        <v>81.37</v>
      </c>
    </row>
    <row r="59" spans="1:11" x14ac:dyDescent="0.3">
      <c r="A59" s="1" t="s">
        <v>16</v>
      </c>
      <c r="B59" s="1" t="s">
        <v>12</v>
      </c>
      <c r="C59" s="2">
        <v>45972</v>
      </c>
      <c r="D59" s="3">
        <v>0.375</v>
      </c>
      <c r="E59" s="3">
        <v>0.41666666666666669</v>
      </c>
      <c r="F59">
        <v>40</v>
      </c>
      <c r="G59" s="3">
        <f>kursanci34[[#This Row],[Godzina zakończenia]]-kursanci34[[#This Row],[Godzina rozpoczęcia]]</f>
        <v>4.1666666666666685E-2</v>
      </c>
      <c r="H59" s="1">
        <v>1</v>
      </c>
      <c r="I59" s="1">
        <f>kursanci34[[#This Row],[czas trwania2]]*kursanci34[[#This Row],[Stawka za godzinę]]</f>
        <v>40</v>
      </c>
      <c r="J59">
        <f>WEEKDAY(kursanci34[[#This Row],[Data]],2)</f>
        <v>2</v>
      </c>
      <c r="K59">
        <f>21.37+kursanci34[[#This Row],[cena]]</f>
        <v>61.370000000000005</v>
      </c>
    </row>
    <row r="60" spans="1:11" x14ac:dyDescent="0.3">
      <c r="A60" s="1" t="s">
        <v>10</v>
      </c>
      <c r="B60" s="1" t="s">
        <v>7</v>
      </c>
      <c r="C60" s="2">
        <v>45972</v>
      </c>
      <c r="D60" s="3">
        <v>0.41666666666666669</v>
      </c>
      <c r="E60" s="3">
        <v>0.46875</v>
      </c>
      <c r="F60">
        <v>60</v>
      </c>
      <c r="G60" s="3">
        <f>kursanci34[[#This Row],[Godzina zakończenia]]-kursanci34[[#This Row],[Godzina rozpoczęcia]]</f>
        <v>5.2083333333333315E-2</v>
      </c>
      <c r="H60" s="1">
        <v>1.25</v>
      </c>
      <c r="I60" s="1">
        <f>kursanci34[[#This Row],[czas trwania2]]*kursanci34[[#This Row],[Stawka za godzinę]]</f>
        <v>75</v>
      </c>
      <c r="J60">
        <f>WEEKDAY(kursanci34[[#This Row],[Data]],2)</f>
        <v>2</v>
      </c>
      <c r="K60">
        <f>21.37+kursanci34[[#This Row],[cena]]</f>
        <v>96.37</v>
      </c>
    </row>
    <row r="61" spans="1:11" x14ac:dyDescent="0.3">
      <c r="A61" s="1" t="s">
        <v>13</v>
      </c>
      <c r="B61" s="1" t="s">
        <v>7</v>
      </c>
      <c r="C61" s="2">
        <v>45973</v>
      </c>
      <c r="D61" s="3">
        <v>0.57291666666666663</v>
      </c>
      <c r="E61" s="3">
        <v>0.625</v>
      </c>
      <c r="F61">
        <v>60</v>
      </c>
      <c r="G61" s="3">
        <f>kursanci34[[#This Row],[Godzina zakończenia]]-kursanci34[[#This Row],[Godzina rozpoczęcia]]</f>
        <v>5.208333333333337E-2</v>
      </c>
      <c r="H61" s="1">
        <v>1.25</v>
      </c>
      <c r="I61" s="1">
        <f>kursanci34[[#This Row],[czas trwania2]]*kursanci34[[#This Row],[Stawka za godzinę]]</f>
        <v>75</v>
      </c>
      <c r="J61">
        <f>WEEKDAY(kursanci34[[#This Row],[Data]],2)</f>
        <v>3</v>
      </c>
      <c r="K61">
        <f>21.37+kursanci34[[#This Row],[cena]]</f>
        <v>96.37</v>
      </c>
    </row>
    <row r="62" spans="1:11" x14ac:dyDescent="0.3">
      <c r="A62" s="1" t="s">
        <v>6</v>
      </c>
      <c r="B62" s="1" t="s">
        <v>7</v>
      </c>
      <c r="C62" s="2">
        <v>45973</v>
      </c>
      <c r="D62" s="3">
        <v>0.53125</v>
      </c>
      <c r="E62" s="3">
        <v>0.57291666666666663</v>
      </c>
      <c r="F62">
        <v>60</v>
      </c>
      <c r="G62" s="3">
        <f>kursanci34[[#This Row],[Godzina zakończenia]]-kursanci34[[#This Row],[Godzina rozpoczęcia]]</f>
        <v>4.166666666666663E-2</v>
      </c>
      <c r="H62" s="1">
        <v>1</v>
      </c>
      <c r="I62" s="1">
        <f>kursanci34[[#This Row],[czas trwania2]]*kursanci34[[#This Row],[Stawka za godzinę]]</f>
        <v>60</v>
      </c>
      <c r="J62">
        <f>WEEKDAY(kursanci34[[#This Row],[Data]],2)</f>
        <v>3</v>
      </c>
      <c r="K62">
        <f>21.37+kursanci34[[#This Row],[cena]]</f>
        <v>81.37</v>
      </c>
    </row>
    <row r="63" spans="1:11" x14ac:dyDescent="0.3">
      <c r="A63" s="1" t="s">
        <v>16</v>
      </c>
      <c r="B63" s="1" t="s">
        <v>7</v>
      </c>
      <c r="C63" s="2">
        <v>45973</v>
      </c>
      <c r="D63" s="3">
        <v>0.45833333333333331</v>
      </c>
      <c r="E63" s="3">
        <v>0.52083333333333337</v>
      </c>
      <c r="F63">
        <v>60</v>
      </c>
      <c r="G63" s="3">
        <f>kursanci34[[#This Row],[Godzina zakończenia]]-kursanci34[[#This Row],[Godzina rozpoczęcia]]</f>
        <v>6.2500000000000056E-2</v>
      </c>
      <c r="H63" s="1">
        <v>1.5</v>
      </c>
      <c r="I63" s="1">
        <f>kursanci34[[#This Row],[czas trwania2]]*kursanci34[[#This Row],[Stawka za godzinę]]</f>
        <v>90</v>
      </c>
      <c r="J63">
        <f>WEEKDAY(kursanci34[[#This Row],[Data]],2)</f>
        <v>3</v>
      </c>
      <c r="K63">
        <f>21.37+kursanci34[[#This Row],[cena]]</f>
        <v>111.37</v>
      </c>
    </row>
    <row r="64" spans="1:11" x14ac:dyDescent="0.3">
      <c r="A64" s="1" t="s">
        <v>14</v>
      </c>
      <c r="B64" s="1" t="s">
        <v>7</v>
      </c>
      <c r="C64" s="2">
        <v>45973</v>
      </c>
      <c r="D64" s="3">
        <v>0.65625</v>
      </c>
      <c r="E64" s="3">
        <v>0.71875</v>
      </c>
      <c r="F64">
        <v>60</v>
      </c>
      <c r="G64" s="3">
        <f>kursanci34[[#This Row],[Godzina zakończenia]]-kursanci34[[#This Row],[Godzina rozpoczęcia]]</f>
        <v>6.25E-2</v>
      </c>
      <c r="H64" s="1">
        <v>1.5</v>
      </c>
      <c r="I64" s="1">
        <f>kursanci34[[#This Row],[czas trwania2]]*kursanci34[[#This Row],[Stawka za godzinę]]</f>
        <v>90</v>
      </c>
      <c r="J64">
        <f>WEEKDAY(kursanci34[[#This Row],[Data]],2)</f>
        <v>3</v>
      </c>
      <c r="K64">
        <f>21.37+kursanci34[[#This Row],[cena]]</f>
        <v>111.37</v>
      </c>
    </row>
    <row r="65" spans="1:11" x14ac:dyDescent="0.3">
      <c r="A65" s="1" t="s">
        <v>18</v>
      </c>
      <c r="B65" s="1" t="s">
        <v>12</v>
      </c>
      <c r="C65" s="2">
        <v>45973</v>
      </c>
      <c r="D65" s="3">
        <v>0.375</v>
      </c>
      <c r="E65" s="3">
        <v>0.41666666666666669</v>
      </c>
      <c r="F65">
        <v>40</v>
      </c>
      <c r="G65" s="3">
        <f>kursanci34[[#This Row],[Godzina zakończenia]]-kursanci34[[#This Row],[Godzina rozpoczęcia]]</f>
        <v>4.1666666666666685E-2</v>
      </c>
      <c r="H65" s="1">
        <v>1</v>
      </c>
      <c r="I65" s="1">
        <f>kursanci34[[#This Row],[czas trwania2]]*kursanci34[[#This Row],[Stawka za godzinę]]</f>
        <v>40</v>
      </c>
      <c r="J65">
        <f>WEEKDAY(kursanci34[[#This Row],[Data]],2)</f>
        <v>3</v>
      </c>
      <c r="K65">
        <f>21.37+kursanci34[[#This Row],[cena]]</f>
        <v>61.370000000000005</v>
      </c>
    </row>
    <row r="66" spans="1:11" x14ac:dyDescent="0.3">
      <c r="A66" s="1" t="s">
        <v>13</v>
      </c>
      <c r="B66" s="1" t="s">
        <v>9</v>
      </c>
      <c r="C66" s="2">
        <v>45974</v>
      </c>
      <c r="D66" s="3">
        <v>0.5625</v>
      </c>
      <c r="E66" s="3">
        <v>0.63541666666666663</v>
      </c>
      <c r="F66">
        <v>50</v>
      </c>
      <c r="G66" s="3">
        <f>kursanci34[[#This Row],[Godzina zakończenia]]-kursanci34[[#This Row],[Godzina rozpoczęcia]]</f>
        <v>7.291666666666663E-2</v>
      </c>
      <c r="H66" s="1">
        <v>1.75</v>
      </c>
      <c r="I66" s="1">
        <f>kursanci34[[#This Row],[czas trwania2]]*kursanci34[[#This Row],[Stawka za godzinę]]</f>
        <v>87.5</v>
      </c>
      <c r="J66">
        <f>WEEKDAY(kursanci34[[#This Row],[Data]],2)</f>
        <v>4</v>
      </c>
      <c r="K66">
        <f>21.37+kursanci34[[#This Row],[cena]]</f>
        <v>108.87</v>
      </c>
    </row>
    <row r="67" spans="1:11" x14ac:dyDescent="0.3">
      <c r="A67" s="1" t="s">
        <v>18</v>
      </c>
      <c r="B67" s="1" t="s">
        <v>12</v>
      </c>
      <c r="C67" s="2">
        <v>45974</v>
      </c>
      <c r="D67" s="3">
        <v>0.375</v>
      </c>
      <c r="E67" s="3">
        <v>0.45833333333333331</v>
      </c>
      <c r="F67">
        <v>40</v>
      </c>
      <c r="G67" s="3">
        <f>kursanci34[[#This Row],[Godzina zakończenia]]-kursanci34[[#This Row],[Godzina rozpoczęcia]]</f>
        <v>8.3333333333333315E-2</v>
      </c>
      <c r="H67" s="1">
        <v>2</v>
      </c>
      <c r="I67" s="1">
        <f>kursanci34[[#This Row],[czas trwania2]]*kursanci34[[#This Row],[Stawka za godzinę]]</f>
        <v>80</v>
      </c>
      <c r="J67">
        <f>WEEKDAY(kursanci34[[#This Row],[Data]],2)</f>
        <v>4</v>
      </c>
      <c r="K67">
        <f>21.37+kursanci34[[#This Row],[cena]]</f>
        <v>101.37</v>
      </c>
    </row>
    <row r="68" spans="1:11" x14ac:dyDescent="0.3">
      <c r="A68" s="1" t="s">
        <v>18</v>
      </c>
      <c r="B68" s="1" t="s">
        <v>12</v>
      </c>
      <c r="C68" s="2">
        <v>45974</v>
      </c>
      <c r="D68" s="3">
        <v>0.46875</v>
      </c>
      <c r="E68" s="3">
        <v>0.53125</v>
      </c>
      <c r="F68">
        <v>40</v>
      </c>
      <c r="G68" s="3">
        <f>kursanci34[[#This Row],[Godzina zakończenia]]-kursanci34[[#This Row],[Godzina rozpoczęcia]]</f>
        <v>6.25E-2</v>
      </c>
      <c r="H68" s="1">
        <v>1.5</v>
      </c>
      <c r="I68" s="1">
        <f>kursanci34[[#This Row],[czas trwania2]]*kursanci34[[#This Row],[Stawka za godzinę]]</f>
        <v>60</v>
      </c>
      <c r="J68">
        <f>WEEKDAY(kursanci34[[#This Row],[Data]],2)</f>
        <v>4</v>
      </c>
      <c r="K68">
        <f>21.37+kursanci34[[#This Row],[cena]]</f>
        <v>81.37</v>
      </c>
    </row>
    <row r="69" spans="1:11" x14ac:dyDescent="0.3">
      <c r="A69" s="1" t="s">
        <v>20</v>
      </c>
      <c r="B69" s="1" t="s">
        <v>12</v>
      </c>
      <c r="C69" s="2">
        <v>45974</v>
      </c>
      <c r="D69" s="3">
        <v>0.66666666666666663</v>
      </c>
      <c r="E69" s="3">
        <v>0.75</v>
      </c>
      <c r="F69">
        <v>40</v>
      </c>
      <c r="G69" s="3">
        <f>kursanci34[[#This Row],[Godzina zakończenia]]-kursanci34[[#This Row],[Godzina rozpoczęcia]]</f>
        <v>8.333333333333337E-2</v>
      </c>
      <c r="H69" s="1">
        <v>2</v>
      </c>
      <c r="I69" s="1">
        <f>kursanci34[[#This Row],[czas trwania2]]*kursanci34[[#This Row],[Stawka za godzinę]]</f>
        <v>80</v>
      </c>
      <c r="J69">
        <f>WEEKDAY(kursanci34[[#This Row],[Data]],2)</f>
        <v>4</v>
      </c>
      <c r="K69">
        <f>21.37+kursanci34[[#This Row],[cena]]</f>
        <v>101.37</v>
      </c>
    </row>
    <row r="70" spans="1:11" x14ac:dyDescent="0.3">
      <c r="A70" s="1" t="s">
        <v>11</v>
      </c>
      <c r="B70" s="1" t="s">
        <v>12</v>
      </c>
      <c r="C70" s="2">
        <v>45975</v>
      </c>
      <c r="D70" s="3">
        <v>0.51041666666666663</v>
      </c>
      <c r="E70" s="3">
        <v>0.59375</v>
      </c>
      <c r="F70">
        <v>40</v>
      </c>
      <c r="G70" s="3">
        <f>kursanci34[[#This Row],[Godzina zakończenia]]-kursanci34[[#This Row],[Godzina rozpoczęcia]]</f>
        <v>8.333333333333337E-2</v>
      </c>
      <c r="H70" s="1">
        <v>2</v>
      </c>
      <c r="I70" s="1">
        <f>kursanci34[[#This Row],[czas trwania2]]*kursanci34[[#This Row],[Stawka za godzinę]]</f>
        <v>80</v>
      </c>
      <c r="J70">
        <f>WEEKDAY(kursanci34[[#This Row],[Data]],2)</f>
        <v>5</v>
      </c>
      <c r="K70">
        <f>21.37+kursanci34[[#This Row],[cena]]</f>
        <v>101.37</v>
      </c>
    </row>
    <row r="71" spans="1:11" x14ac:dyDescent="0.3">
      <c r="A71" s="1" t="s">
        <v>16</v>
      </c>
      <c r="B71" s="1" t="s">
        <v>12</v>
      </c>
      <c r="C71" s="2">
        <v>45975</v>
      </c>
      <c r="D71" s="3">
        <v>0.375</v>
      </c>
      <c r="E71" s="3">
        <v>0.42708333333333331</v>
      </c>
      <c r="F71">
        <v>40</v>
      </c>
      <c r="G71" s="3">
        <f>kursanci34[[#This Row],[Godzina zakończenia]]-kursanci34[[#This Row],[Godzina rozpoczęcia]]</f>
        <v>5.2083333333333315E-2</v>
      </c>
      <c r="H71" s="1">
        <v>1.25</v>
      </c>
      <c r="I71" s="1">
        <f>kursanci34[[#This Row],[czas trwania2]]*kursanci34[[#This Row],[Stawka za godzinę]]</f>
        <v>50</v>
      </c>
      <c r="J71">
        <f>WEEKDAY(kursanci34[[#This Row],[Data]],2)</f>
        <v>5</v>
      </c>
      <c r="K71">
        <f>21.37+kursanci34[[#This Row],[cena]]</f>
        <v>71.37</v>
      </c>
    </row>
    <row r="72" spans="1:11" x14ac:dyDescent="0.3">
      <c r="A72" s="1" t="s">
        <v>8</v>
      </c>
      <c r="B72" s="1" t="s">
        <v>9</v>
      </c>
      <c r="C72" s="2">
        <v>45975</v>
      </c>
      <c r="D72" s="3">
        <v>0.4375</v>
      </c>
      <c r="E72" s="3">
        <v>0.48958333333333331</v>
      </c>
      <c r="F72">
        <v>50</v>
      </c>
      <c r="G72" s="3">
        <f>kursanci34[[#This Row],[Godzina zakończenia]]-kursanci34[[#This Row],[Godzina rozpoczęcia]]</f>
        <v>5.2083333333333315E-2</v>
      </c>
      <c r="H72" s="1">
        <v>1.25</v>
      </c>
      <c r="I72" s="1">
        <f>kursanci34[[#This Row],[czas trwania2]]*kursanci34[[#This Row],[Stawka za godzinę]]</f>
        <v>62.5</v>
      </c>
      <c r="J72">
        <f>WEEKDAY(kursanci34[[#This Row],[Data]],2)</f>
        <v>5</v>
      </c>
      <c r="K72">
        <f>21.37+kursanci34[[#This Row],[cena]]</f>
        <v>83.87</v>
      </c>
    </row>
    <row r="73" spans="1:11" x14ac:dyDescent="0.3">
      <c r="A73" s="1" t="s">
        <v>6</v>
      </c>
      <c r="B73" s="1" t="s">
        <v>7</v>
      </c>
      <c r="C73" s="2">
        <v>45978</v>
      </c>
      <c r="D73" s="3">
        <v>0.47916666666666669</v>
      </c>
      <c r="E73" s="3">
        <v>0.55208333333333337</v>
      </c>
      <c r="F73">
        <v>60</v>
      </c>
      <c r="G73" s="3">
        <f>kursanci34[[#This Row],[Godzina zakończenia]]-kursanci34[[#This Row],[Godzina rozpoczęcia]]</f>
        <v>7.2916666666666685E-2</v>
      </c>
      <c r="H73" s="1">
        <v>1.75</v>
      </c>
      <c r="I73" s="1">
        <f>kursanci34[[#This Row],[czas trwania2]]*kursanci34[[#This Row],[Stawka za godzinę]]</f>
        <v>105</v>
      </c>
      <c r="J73">
        <f>WEEKDAY(kursanci34[[#This Row],[Data]],2)</f>
        <v>1</v>
      </c>
      <c r="K73">
        <f>21.37+kursanci34[[#This Row],[cena]]</f>
        <v>126.37</v>
      </c>
    </row>
    <row r="74" spans="1:11" x14ac:dyDescent="0.3">
      <c r="A74" s="1" t="s">
        <v>6</v>
      </c>
      <c r="B74" s="1" t="s">
        <v>7</v>
      </c>
      <c r="C74" s="2">
        <v>45978</v>
      </c>
      <c r="D74" s="3">
        <v>0.5625</v>
      </c>
      <c r="E74" s="3">
        <v>0.625</v>
      </c>
      <c r="F74">
        <v>60</v>
      </c>
      <c r="G74" s="3">
        <f>kursanci34[[#This Row],[Godzina zakończenia]]-kursanci34[[#This Row],[Godzina rozpoczęcia]]</f>
        <v>6.25E-2</v>
      </c>
      <c r="H74" s="1">
        <v>1.5</v>
      </c>
      <c r="I74" s="1">
        <f>kursanci34[[#This Row],[czas trwania2]]*kursanci34[[#This Row],[Stawka za godzinę]]</f>
        <v>90</v>
      </c>
      <c r="J74">
        <f>WEEKDAY(kursanci34[[#This Row],[Data]],2)</f>
        <v>1</v>
      </c>
      <c r="K74">
        <f>21.37+kursanci34[[#This Row],[cena]]</f>
        <v>111.37</v>
      </c>
    </row>
    <row r="75" spans="1:11" x14ac:dyDescent="0.3">
      <c r="A75" s="1" t="s">
        <v>11</v>
      </c>
      <c r="B75" s="1" t="s">
        <v>12</v>
      </c>
      <c r="C75" s="2">
        <v>45978</v>
      </c>
      <c r="D75" s="3">
        <v>0.375</v>
      </c>
      <c r="E75" s="3">
        <v>0.45833333333333331</v>
      </c>
      <c r="F75">
        <v>40</v>
      </c>
      <c r="G75" s="3">
        <f>kursanci34[[#This Row],[Godzina zakończenia]]-kursanci34[[#This Row],[Godzina rozpoczęcia]]</f>
        <v>8.3333333333333315E-2</v>
      </c>
      <c r="H75" s="1">
        <v>2</v>
      </c>
      <c r="I75" s="1">
        <f>kursanci34[[#This Row],[czas trwania2]]*kursanci34[[#This Row],[Stawka za godzinę]]</f>
        <v>80</v>
      </c>
      <c r="J75">
        <f>WEEKDAY(kursanci34[[#This Row],[Data]],2)</f>
        <v>1</v>
      </c>
      <c r="K75">
        <f>21.37+kursanci34[[#This Row],[cena]]</f>
        <v>101.37</v>
      </c>
    </row>
    <row r="76" spans="1:11" x14ac:dyDescent="0.3">
      <c r="A76" s="1" t="s">
        <v>19</v>
      </c>
      <c r="B76" s="1" t="s">
        <v>9</v>
      </c>
      <c r="C76" s="2">
        <v>45978</v>
      </c>
      <c r="D76" s="3">
        <v>0.67708333333333337</v>
      </c>
      <c r="E76" s="3">
        <v>0.76041666666666663</v>
      </c>
      <c r="F76">
        <v>50</v>
      </c>
      <c r="G76" s="3">
        <f>kursanci34[[#This Row],[Godzina zakończenia]]-kursanci34[[#This Row],[Godzina rozpoczęcia]]</f>
        <v>8.3333333333333259E-2</v>
      </c>
      <c r="H76" s="1">
        <v>2</v>
      </c>
      <c r="I76" s="1">
        <f>kursanci34[[#This Row],[czas trwania2]]*kursanci34[[#This Row],[Stawka za godzinę]]</f>
        <v>100</v>
      </c>
      <c r="J76">
        <f>WEEKDAY(kursanci34[[#This Row],[Data]],2)</f>
        <v>1</v>
      </c>
      <c r="K76">
        <f>21.37+kursanci34[[#This Row],[cena]]</f>
        <v>121.37</v>
      </c>
    </row>
    <row r="77" spans="1:11" x14ac:dyDescent="0.3">
      <c r="A77" s="1" t="s">
        <v>18</v>
      </c>
      <c r="B77" s="1" t="s">
        <v>12</v>
      </c>
      <c r="C77" s="2">
        <v>45979</v>
      </c>
      <c r="D77" s="3">
        <v>0.4375</v>
      </c>
      <c r="E77" s="3">
        <v>0.48958333333333331</v>
      </c>
      <c r="F77">
        <v>40</v>
      </c>
      <c r="G77" s="3">
        <f>kursanci34[[#This Row],[Godzina zakończenia]]-kursanci34[[#This Row],[Godzina rozpoczęcia]]</f>
        <v>5.2083333333333315E-2</v>
      </c>
      <c r="H77" s="1">
        <v>1.25</v>
      </c>
      <c r="I77" s="1">
        <f>kursanci34[[#This Row],[czas trwania2]]*kursanci34[[#This Row],[Stawka za godzinę]]</f>
        <v>50</v>
      </c>
      <c r="J77">
        <f>WEEKDAY(kursanci34[[#This Row],[Data]],2)</f>
        <v>2</v>
      </c>
      <c r="K77">
        <f>21.37+kursanci34[[#This Row],[cena]]</f>
        <v>71.37</v>
      </c>
    </row>
    <row r="78" spans="1:11" x14ac:dyDescent="0.3">
      <c r="A78" s="1" t="s">
        <v>10</v>
      </c>
      <c r="B78" s="1" t="s">
        <v>7</v>
      </c>
      <c r="C78" s="2">
        <v>45979</v>
      </c>
      <c r="D78" s="3">
        <v>0.375</v>
      </c>
      <c r="E78" s="3">
        <v>0.41666666666666669</v>
      </c>
      <c r="F78">
        <v>60</v>
      </c>
      <c r="G78" s="3">
        <f>kursanci34[[#This Row],[Godzina zakończenia]]-kursanci34[[#This Row],[Godzina rozpoczęcia]]</f>
        <v>4.1666666666666685E-2</v>
      </c>
      <c r="H78" s="1">
        <v>1</v>
      </c>
      <c r="I78" s="1">
        <f>kursanci34[[#This Row],[czas trwania2]]*kursanci34[[#This Row],[Stawka za godzinę]]</f>
        <v>60</v>
      </c>
      <c r="J78">
        <f>WEEKDAY(kursanci34[[#This Row],[Data]],2)</f>
        <v>2</v>
      </c>
      <c r="K78">
        <f>21.37+kursanci34[[#This Row],[cena]]</f>
        <v>81.37</v>
      </c>
    </row>
    <row r="79" spans="1:11" x14ac:dyDescent="0.3">
      <c r="A79" s="1" t="s">
        <v>21</v>
      </c>
      <c r="B79" s="1" t="s">
        <v>7</v>
      </c>
      <c r="C79" s="2">
        <v>45980</v>
      </c>
      <c r="D79" s="3">
        <v>0.46875</v>
      </c>
      <c r="E79" s="3">
        <v>0.51041666666666663</v>
      </c>
      <c r="F79">
        <v>60</v>
      </c>
      <c r="G79" s="3">
        <f>kursanci34[[#This Row],[Godzina zakończenia]]-kursanci34[[#This Row],[Godzina rozpoczęcia]]</f>
        <v>4.166666666666663E-2</v>
      </c>
      <c r="H79" s="1">
        <v>1</v>
      </c>
      <c r="I79" s="1">
        <f>kursanci34[[#This Row],[czas trwania2]]*kursanci34[[#This Row],[Stawka za godzinę]]</f>
        <v>60</v>
      </c>
      <c r="J79">
        <f>WEEKDAY(kursanci34[[#This Row],[Data]],2)</f>
        <v>3</v>
      </c>
      <c r="K79">
        <f>21.37+kursanci34[[#This Row],[cena]]</f>
        <v>81.37</v>
      </c>
    </row>
    <row r="80" spans="1:11" x14ac:dyDescent="0.3">
      <c r="A80" s="1" t="s">
        <v>17</v>
      </c>
      <c r="B80" s="1" t="s">
        <v>9</v>
      </c>
      <c r="C80" s="2">
        <v>45980</v>
      </c>
      <c r="D80" s="3">
        <v>0.375</v>
      </c>
      <c r="E80" s="3">
        <v>0.44791666666666669</v>
      </c>
      <c r="F80">
        <v>50</v>
      </c>
      <c r="G80" s="3">
        <f>kursanci34[[#This Row],[Godzina zakończenia]]-kursanci34[[#This Row],[Godzina rozpoczęcia]]</f>
        <v>7.2916666666666685E-2</v>
      </c>
      <c r="H80" s="1">
        <v>1.75</v>
      </c>
      <c r="I80" s="1">
        <f>kursanci34[[#This Row],[czas trwania2]]*kursanci34[[#This Row],[Stawka za godzinę]]</f>
        <v>87.5</v>
      </c>
      <c r="J80">
        <f>WEEKDAY(kursanci34[[#This Row],[Data]],2)</f>
        <v>3</v>
      </c>
      <c r="K80">
        <f>21.37+kursanci34[[#This Row],[cena]]</f>
        <v>108.87</v>
      </c>
    </row>
    <row r="81" spans="1:11" x14ac:dyDescent="0.3">
      <c r="A81" s="1" t="s">
        <v>17</v>
      </c>
      <c r="B81" s="1" t="s">
        <v>9</v>
      </c>
      <c r="C81" s="2">
        <v>45980</v>
      </c>
      <c r="D81" s="3">
        <v>0.65625</v>
      </c>
      <c r="E81" s="3">
        <v>0.71875</v>
      </c>
      <c r="F81">
        <v>50</v>
      </c>
      <c r="G81" s="3">
        <f>kursanci34[[#This Row],[Godzina zakończenia]]-kursanci34[[#This Row],[Godzina rozpoczęcia]]</f>
        <v>6.25E-2</v>
      </c>
      <c r="H81" s="1">
        <v>1.5</v>
      </c>
      <c r="I81" s="1">
        <f>kursanci34[[#This Row],[czas trwania2]]*kursanci34[[#This Row],[Stawka za godzinę]]</f>
        <v>75</v>
      </c>
      <c r="J81">
        <f>WEEKDAY(kursanci34[[#This Row],[Data]],2)</f>
        <v>3</v>
      </c>
      <c r="K81">
        <f>21.37+kursanci34[[#This Row],[cena]]</f>
        <v>96.37</v>
      </c>
    </row>
    <row r="82" spans="1:11" x14ac:dyDescent="0.3">
      <c r="A82" s="1" t="s">
        <v>18</v>
      </c>
      <c r="B82" s="1" t="s">
        <v>12</v>
      </c>
      <c r="C82" s="2">
        <v>45980</v>
      </c>
      <c r="D82" s="3">
        <v>0.54166666666666663</v>
      </c>
      <c r="E82" s="3">
        <v>0.61458333333333337</v>
      </c>
      <c r="F82">
        <v>40</v>
      </c>
      <c r="G82" s="3">
        <f>kursanci34[[#This Row],[Godzina zakończenia]]-kursanci34[[#This Row],[Godzina rozpoczęcia]]</f>
        <v>7.2916666666666741E-2</v>
      </c>
      <c r="H82" s="1">
        <v>1.75</v>
      </c>
      <c r="I82" s="1">
        <f>kursanci34[[#This Row],[czas trwania2]]*kursanci34[[#This Row],[Stawka za godzinę]]</f>
        <v>70</v>
      </c>
      <c r="J82">
        <f>WEEKDAY(kursanci34[[#This Row],[Data]],2)</f>
        <v>3</v>
      </c>
      <c r="K82">
        <f>21.37+kursanci34[[#This Row],[cena]]</f>
        <v>91.37</v>
      </c>
    </row>
    <row r="83" spans="1:11" x14ac:dyDescent="0.3">
      <c r="A83" s="1" t="s">
        <v>11</v>
      </c>
      <c r="B83" s="1" t="s">
        <v>12</v>
      </c>
      <c r="C83" s="2">
        <v>45981</v>
      </c>
      <c r="D83" s="3">
        <v>0.41666666666666669</v>
      </c>
      <c r="E83" s="3">
        <v>0.5</v>
      </c>
      <c r="F83">
        <v>40</v>
      </c>
      <c r="G83" s="3">
        <f>kursanci34[[#This Row],[Godzina zakończenia]]-kursanci34[[#This Row],[Godzina rozpoczęcia]]</f>
        <v>8.3333333333333315E-2</v>
      </c>
      <c r="H83" s="1">
        <v>2</v>
      </c>
      <c r="I83" s="1">
        <f>kursanci34[[#This Row],[czas trwania2]]*kursanci34[[#This Row],[Stawka za godzinę]]</f>
        <v>80</v>
      </c>
      <c r="J83">
        <f>WEEKDAY(kursanci34[[#This Row],[Data]],2)</f>
        <v>4</v>
      </c>
      <c r="K83">
        <f>21.37+kursanci34[[#This Row],[cena]]</f>
        <v>101.37</v>
      </c>
    </row>
    <row r="84" spans="1:11" x14ac:dyDescent="0.3">
      <c r="A84" s="1" t="s">
        <v>8</v>
      </c>
      <c r="B84" s="1" t="s">
        <v>9</v>
      </c>
      <c r="C84" s="2">
        <v>45981</v>
      </c>
      <c r="D84" s="3">
        <v>0.375</v>
      </c>
      <c r="E84" s="3">
        <v>0.41666666666666669</v>
      </c>
      <c r="F84">
        <v>50</v>
      </c>
      <c r="G84" s="3">
        <f>kursanci34[[#This Row],[Godzina zakończenia]]-kursanci34[[#This Row],[Godzina rozpoczęcia]]</f>
        <v>4.1666666666666685E-2</v>
      </c>
      <c r="H84" s="1">
        <v>1</v>
      </c>
      <c r="I84" s="1">
        <f>kursanci34[[#This Row],[czas trwania2]]*kursanci34[[#This Row],[Stawka za godzinę]]</f>
        <v>50</v>
      </c>
      <c r="J84">
        <f>WEEKDAY(kursanci34[[#This Row],[Data]],2)</f>
        <v>4</v>
      </c>
      <c r="K84">
        <f>21.37+kursanci34[[#This Row],[cena]]</f>
        <v>71.37</v>
      </c>
    </row>
    <row r="85" spans="1:11" x14ac:dyDescent="0.3">
      <c r="A85" s="1" t="s">
        <v>8</v>
      </c>
      <c r="B85" s="1" t="s">
        <v>9</v>
      </c>
      <c r="C85" s="2">
        <v>45981</v>
      </c>
      <c r="D85" s="3">
        <v>0.59375</v>
      </c>
      <c r="E85" s="3">
        <v>0.63541666666666663</v>
      </c>
      <c r="F85">
        <v>50</v>
      </c>
      <c r="G85" s="3">
        <f>kursanci34[[#This Row],[Godzina zakończenia]]-kursanci34[[#This Row],[Godzina rozpoczęcia]]</f>
        <v>4.166666666666663E-2</v>
      </c>
      <c r="H85" s="1">
        <v>1</v>
      </c>
      <c r="I85" s="1">
        <f>kursanci34[[#This Row],[czas trwania2]]*kursanci34[[#This Row],[Stawka za godzinę]]</f>
        <v>50</v>
      </c>
      <c r="J85">
        <f>WEEKDAY(kursanci34[[#This Row],[Data]],2)</f>
        <v>4</v>
      </c>
      <c r="K85">
        <f>21.37+kursanci34[[#This Row],[cena]]</f>
        <v>71.37</v>
      </c>
    </row>
    <row r="86" spans="1:11" x14ac:dyDescent="0.3">
      <c r="A86" s="1" t="s">
        <v>15</v>
      </c>
      <c r="B86" s="1" t="s">
        <v>12</v>
      </c>
      <c r="C86" s="2">
        <v>45981</v>
      </c>
      <c r="D86" s="3">
        <v>0.53125</v>
      </c>
      <c r="E86" s="3">
        <v>0.57291666666666663</v>
      </c>
      <c r="F86">
        <v>40</v>
      </c>
      <c r="G86" s="3">
        <f>kursanci34[[#This Row],[Godzina zakończenia]]-kursanci34[[#This Row],[Godzina rozpoczęcia]]</f>
        <v>4.166666666666663E-2</v>
      </c>
      <c r="H86" s="1">
        <v>1</v>
      </c>
      <c r="I86" s="1">
        <f>kursanci34[[#This Row],[czas trwania2]]*kursanci34[[#This Row],[Stawka za godzinę]]</f>
        <v>40</v>
      </c>
      <c r="J86">
        <f>WEEKDAY(kursanci34[[#This Row],[Data]],2)</f>
        <v>4</v>
      </c>
      <c r="K86">
        <f>21.37+kursanci34[[#This Row],[cena]]</f>
        <v>61.370000000000005</v>
      </c>
    </row>
    <row r="87" spans="1:11" x14ac:dyDescent="0.3">
      <c r="A87" s="1" t="s">
        <v>19</v>
      </c>
      <c r="B87" s="1" t="s">
        <v>9</v>
      </c>
      <c r="C87" s="2">
        <v>45981</v>
      </c>
      <c r="D87" s="3">
        <v>0.63541666666666663</v>
      </c>
      <c r="E87" s="3">
        <v>0.67708333333333337</v>
      </c>
      <c r="F87">
        <v>50</v>
      </c>
      <c r="G87" s="3">
        <f>kursanci34[[#This Row],[Godzina zakończenia]]-kursanci34[[#This Row],[Godzina rozpoczęcia]]</f>
        <v>4.1666666666666741E-2</v>
      </c>
      <c r="H87" s="1">
        <v>1</v>
      </c>
      <c r="I87" s="1">
        <f>kursanci34[[#This Row],[czas trwania2]]*kursanci34[[#This Row],[Stawka za godzinę]]</f>
        <v>50</v>
      </c>
      <c r="J87">
        <f>WEEKDAY(kursanci34[[#This Row],[Data]],2)</f>
        <v>4</v>
      </c>
      <c r="K87">
        <f>21.37+kursanci34[[#This Row],[cena]]</f>
        <v>71.37</v>
      </c>
    </row>
    <row r="88" spans="1:11" x14ac:dyDescent="0.3">
      <c r="A88" s="1" t="s">
        <v>11</v>
      </c>
      <c r="B88" s="1" t="s">
        <v>12</v>
      </c>
      <c r="C88" s="2">
        <v>45985</v>
      </c>
      <c r="D88" s="3">
        <v>0.375</v>
      </c>
      <c r="E88" s="3">
        <v>0.4375</v>
      </c>
      <c r="F88">
        <v>40</v>
      </c>
      <c r="G88" s="3">
        <f>kursanci34[[#This Row],[Godzina zakończenia]]-kursanci34[[#This Row],[Godzina rozpoczęcia]]</f>
        <v>6.25E-2</v>
      </c>
      <c r="H88" s="1">
        <v>1.5</v>
      </c>
      <c r="I88" s="1">
        <f>kursanci34[[#This Row],[czas trwania2]]*kursanci34[[#This Row],[Stawka za godzinę]]</f>
        <v>60</v>
      </c>
      <c r="J88">
        <f>WEEKDAY(kursanci34[[#This Row],[Data]],2)</f>
        <v>1</v>
      </c>
      <c r="K88">
        <f>21.37+kursanci34[[#This Row],[cena]]</f>
        <v>81.37</v>
      </c>
    </row>
    <row r="89" spans="1:11" x14ac:dyDescent="0.3">
      <c r="A89" s="1" t="s">
        <v>14</v>
      </c>
      <c r="B89" s="1" t="s">
        <v>7</v>
      </c>
      <c r="C89" s="2">
        <v>45985</v>
      </c>
      <c r="D89" s="3">
        <v>0.60416666666666663</v>
      </c>
      <c r="E89" s="3">
        <v>0.66666666666666663</v>
      </c>
      <c r="F89">
        <v>60</v>
      </c>
      <c r="G89" s="3">
        <f>kursanci34[[#This Row],[Godzina zakończenia]]-kursanci34[[#This Row],[Godzina rozpoczęcia]]</f>
        <v>6.25E-2</v>
      </c>
      <c r="H89" s="1">
        <v>1.5</v>
      </c>
      <c r="I89" s="1">
        <f>kursanci34[[#This Row],[czas trwania2]]*kursanci34[[#This Row],[Stawka za godzinę]]</f>
        <v>90</v>
      </c>
      <c r="J89">
        <f>WEEKDAY(kursanci34[[#This Row],[Data]],2)</f>
        <v>1</v>
      </c>
      <c r="K89">
        <f>21.37+kursanci34[[#This Row],[cena]]</f>
        <v>111.37</v>
      </c>
    </row>
    <row r="90" spans="1:11" x14ac:dyDescent="0.3">
      <c r="A90" s="1" t="s">
        <v>18</v>
      </c>
      <c r="B90" s="1" t="s">
        <v>12</v>
      </c>
      <c r="C90" s="2">
        <v>45985</v>
      </c>
      <c r="D90" s="3">
        <v>0.52083333333333337</v>
      </c>
      <c r="E90" s="3">
        <v>0.5625</v>
      </c>
      <c r="F90">
        <v>40</v>
      </c>
      <c r="G90" s="3">
        <f>kursanci34[[#This Row],[Godzina zakończenia]]-kursanci34[[#This Row],[Godzina rozpoczęcia]]</f>
        <v>4.166666666666663E-2</v>
      </c>
      <c r="H90" s="1">
        <v>1</v>
      </c>
      <c r="I90" s="1">
        <f>kursanci34[[#This Row],[czas trwania2]]*kursanci34[[#This Row],[Stawka za godzinę]]</f>
        <v>40</v>
      </c>
      <c r="J90">
        <f>WEEKDAY(kursanci34[[#This Row],[Data]],2)</f>
        <v>1</v>
      </c>
      <c r="K90">
        <f>21.37+kursanci34[[#This Row],[cena]]</f>
        <v>61.370000000000005</v>
      </c>
    </row>
    <row r="91" spans="1:11" x14ac:dyDescent="0.3">
      <c r="A91" s="1" t="s">
        <v>15</v>
      </c>
      <c r="B91" s="1" t="s">
        <v>7</v>
      </c>
      <c r="C91" s="2">
        <v>45985</v>
      </c>
      <c r="D91" s="3">
        <v>0.6875</v>
      </c>
      <c r="E91" s="3">
        <v>0.75</v>
      </c>
      <c r="F91">
        <v>60</v>
      </c>
      <c r="G91" s="3">
        <f>kursanci34[[#This Row],[Godzina zakończenia]]-kursanci34[[#This Row],[Godzina rozpoczęcia]]</f>
        <v>6.25E-2</v>
      </c>
      <c r="H91" s="1">
        <v>1.5</v>
      </c>
      <c r="I91" s="1">
        <f>kursanci34[[#This Row],[czas trwania2]]*kursanci34[[#This Row],[Stawka za godzinę]]</f>
        <v>90</v>
      </c>
      <c r="J91">
        <f>WEEKDAY(kursanci34[[#This Row],[Data]],2)</f>
        <v>1</v>
      </c>
      <c r="K91">
        <f>21.37+kursanci34[[#This Row],[cena]]</f>
        <v>111.37</v>
      </c>
    </row>
    <row r="92" spans="1:11" x14ac:dyDescent="0.3">
      <c r="A92" s="1" t="s">
        <v>15</v>
      </c>
      <c r="B92" s="1" t="s">
        <v>12</v>
      </c>
      <c r="C92" s="2">
        <v>45985</v>
      </c>
      <c r="D92" s="3">
        <v>0.44791666666666669</v>
      </c>
      <c r="E92" s="3">
        <v>0.5</v>
      </c>
      <c r="F92">
        <v>40</v>
      </c>
      <c r="G92" s="3">
        <f>kursanci34[[#This Row],[Godzina zakończenia]]-kursanci34[[#This Row],[Godzina rozpoczęcia]]</f>
        <v>5.2083333333333315E-2</v>
      </c>
      <c r="H92" s="1">
        <v>1.25</v>
      </c>
      <c r="I92" s="1">
        <f>kursanci34[[#This Row],[czas trwania2]]*kursanci34[[#This Row],[Stawka za godzinę]]</f>
        <v>50</v>
      </c>
      <c r="J92">
        <f>WEEKDAY(kursanci34[[#This Row],[Data]],2)</f>
        <v>1</v>
      </c>
      <c r="K92">
        <f>21.37+kursanci34[[#This Row],[cena]]</f>
        <v>71.37</v>
      </c>
    </row>
    <row r="93" spans="1:11" x14ac:dyDescent="0.3">
      <c r="A93" s="1" t="s">
        <v>13</v>
      </c>
      <c r="B93" s="1" t="s">
        <v>7</v>
      </c>
      <c r="C93" s="2">
        <v>45986</v>
      </c>
      <c r="D93" s="3">
        <v>0.375</v>
      </c>
      <c r="E93" s="3">
        <v>0.42708333333333331</v>
      </c>
      <c r="F93">
        <v>60</v>
      </c>
      <c r="G93" s="3">
        <f>kursanci34[[#This Row],[Godzina zakończenia]]-kursanci34[[#This Row],[Godzina rozpoczęcia]]</f>
        <v>5.2083333333333315E-2</v>
      </c>
      <c r="H93" s="1">
        <v>1.25</v>
      </c>
      <c r="I93" s="1">
        <f>kursanci34[[#This Row],[czas trwania2]]*kursanci34[[#This Row],[Stawka za godzinę]]</f>
        <v>75</v>
      </c>
      <c r="J93">
        <f>WEEKDAY(kursanci34[[#This Row],[Data]],2)</f>
        <v>2</v>
      </c>
      <c r="K93">
        <f>21.37+kursanci34[[#This Row],[cena]]</f>
        <v>96.37</v>
      </c>
    </row>
    <row r="94" spans="1:11" x14ac:dyDescent="0.3">
      <c r="A94" s="1" t="s">
        <v>13</v>
      </c>
      <c r="B94" s="1" t="s">
        <v>7</v>
      </c>
      <c r="C94" s="2">
        <v>45987</v>
      </c>
      <c r="D94" s="3">
        <v>0.375</v>
      </c>
      <c r="E94" s="3">
        <v>0.41666666666666669</v>
      </c>
      <c r="F94">
        <v>60</v>
      </c>
      <c r="G94" s="3">
        <f>kursanci34[[#This Row],[Godzina zakończenia]]-kursanci34[[#This Row],[Godzina rozpoczęcia]]</f>
        <v>4.1666666666666685E-2</v>
      </c>
      <c r="H94" s="1">
        <v>1</v>
      </c>
      <c r="I94" s="1">
        <f>kursanci34[[#This Row],[czas trwania2]]*kursanci34[[#This Row],[Stawka za godzinę]]</f>
        <v>60</v>
      </c>
      <c r="J94">
        <f>WEEKDAY(kursanci34[[#This Row],[Data]],2)</f>
        <v>3</v>
      </c>
      <c r="K94">
        <f>21.37+kursanci34[[#This Row],[cena]]</f>
        <v>81.37</v>
      </c>
    </row>
    <row r="95" spans="1:11" x14ac:dyDescent="0.3">
      <c r="A95" s="1" t="s">
        <v>6</v>
      </c>
      <c r="B95" s="1" t="s">
        <v>7</v>
      </c>
      <c r="C95" s="2">
        <v>45987</v>
      </c>
      <c r="D95" s="3">
        <v>0.6875</v>
      </c>
      <c r="E95" s="3">
        <v>0.72916666666666663</v>
      </c>
      <c r="F95">
        <v>60</v>
      </c>
      <c r="G95" s="3">
        <f>kursanci34[[#This Row],[Godzina zakończenia]]-kursanci34[[#This Row],[Godzina rozpoczęcia]]</f>
        <v>4.166666666666663E-2</v>
      </c>
      <c r="H95" s="1">
        <v>1</v>
      </c>
      <c r="I95" s="1">
        <f>kursanci34[[#This Row],[czas trwania2]]*kursanci34[[#This Row],[Stawka za godzinę]]</f>
        <v>60</v>
      </c>
      <c r="J95">
        <f>WEEKDAY(kursanci34[[#This Row],[Data]],2)</f>
        <v>3</v>
      </c>
      <c r="K95">
        <f>21.37+kursanci34[[#This Row],[cena]]</f>
        <v>81.37</v>
      </c>
    </row>
    <row r="96" spans="1:11" x14ac:dyDescent="0.3">
      <c r="A96" s="1" t="s">
        <v>18</v>
      </c>
      <c r="B96" s="1" t="s">
        <v>12</v>
      </c>
      <c r="C96" s="2">
        <v>45987</v>
      </c>
      <c r="D96" s="3">
        <v>0.57291666666666663</v>
      </c>
      <c r="E96" s="3">
        <v>0.65625</v>
      </c>
      <c r="F96">
        <v>40</v>
      </c>
      <c r="G96" s="3">
        <f>kursanci34[[#This Row],[Godzina zakończenia]]-kursanci34[[#This Row],[Godzina rozpoczęcia]]</f>
        <v>8.333333333333337E-2</v>
      </c>
      <c r="H96" s="1">
        <v>2</v>
      </c>
      <c r="I96" s="1">
        <f>kursanci34[[#This Row],[czas trwania2]]*kursanci34[[#This Row],[Stawka za godzinę]]</f>
        <v>80</v>
      </c>
      <c r="J96">
        <f>WEEKDAY(kursanci34[[#This Row],[Data]],2)</f>
        <v>3</v>
      </c>
      <c r="K96">
        <f>21.37+kursanci34[[#This Row],[cena]]</f>
        <v>101.37</v>
      </c>
    </row>
    <row r="97" spans="1:11" x14ac:dyDescent="0.3">
      <c r="A97" s="1" t="s">
        <v>19</v>
      </c>
      <c r="B97" s="1" t="s">
        <v>12</v>
      </c>
      <c r="C97" s="2">
        <v>45987</v>
      </c>
      <c r="D97" s="3">
        <v>0.45833333333333331</v>
      </c>
      <c r="E97" s="3">
        <v>0.53125</v>
      </c>
      <c r="F97">
        <v>40</v>
      </c>
      <c r="G97" s="3">
        <f>kursanci34[[#This Row],[Godzina zakończenia]]-kursanci34[[#This Row],[Godzina rozpoczęcia]]</f>
        <v>7.2916666666666685E-2</v>
      </c>
      <c r="H97" s="1">
        <v>1.75</v>
      </c>
      <c r="I97" s="1">
        <f>kursanci34[[#This Row],[czas trwania2]]*kursanci34[[#This Row],[Stawka za godzinę]]</f>
        <v>70</v>
      </c>
      <c r="J97">
        <f>WEEKDAY(kursanci34[[#This Row],[Data]],2)</f>
        <v>3</v>
      </c>
      <c r="K97">
        <f>21.37+kursanci34[[#This Row],[cena]]</f>
        <v>91.37</v>
      </c>
    </row>
    <row r="98" spans="1:11" x14ac:dyDescent="0.3">
      <c r="A98" s="1" t="s">
        <v>11</v>
      </c>
      <c r="B98" s="1" t="s">
        <v>12</v>
      </c>
      <c r="C98" s="2">
        <v>45989</v>
      </c>
      <c r="D98" s="3">
        <v>0.47916666666666669</v>
      </c>
      <c r="E98" s="3">
        <v>0.53125</v>
      </c>
      <c r="F98">
        <v>40</v>
      </c>
      <c r="G98" s="3">
        <f>kursanci34[[#This Row],[Godzina zakończenia]]-kursanci34[[#This Row],[Godzina rozpoczęcia]]</f>
        <v>5.2083333333333315E-2</v>
      </c>
      <c r="H98" s="1">
        <v>1.25</v>
      </c>
      <c r="I98" s="1">
        <f>kursanci34[[#This Row],[czas trwania2]]*kursanci34[[#This Row],[Stawka za godzinę]]</f>
        <v>50</v>
      </c>
      <c r="J98">
        <f>WEEKDAY(kursanci34[[#This Row],[Data]],2)</f>
        <v>5</v>
      </c>
      <c r="K98">
        <f>21.37+kursanci34[[#This Row],[cena]]</f>
        <v>71.37</v>
      </c>
    </row>
    <row r="99" spans="1:11" x14ac:dyDescent="0.3">
      <c r="A99" s="1" t="s">
        <v>10</v>
      </c>
      <c r="B99" s="1" t="s">
        <v>7</v>
      </c>
      <c r="C99" s="2">
        <v>45989</v>
      </c>
      <c r="D99" s="3">
        <v>0.39583333333333331</v>
      </c>
      <c r="E99" s="3">
        <v>0.45833333333333331</v>
      </c>
      <c r="F99">
        <v>60</v>
      </c>
      <c r="G99" s="3">
        <f>kursanci34[[#This Row],[Godzina zakończenia]]-kursanci34[[#This Row],[Godzina rozpoczęcia]]</f>
        <v>6.25E-2</v>
      </c>
      <c r="H99" s="1">
        <v>1.5</v>
      </c>
      <c r="I99" s="1">
        <f>kursanci34[[#This Row],[czas trwania2]]*kursanci34[[#This Row],[Stawka za godzinę]]</f>
        <v>90</v>
      </c>
      <c r="J99">
        <f>WEEKDAY(kursanci34[[#This Row],[Data]],2)</f>
        <v>5</v>
      </c>
      <c r="K99">
        <f>21.37+kursanci34[[#This Row],[cena]]</f>
        <v>111.37</v>
      </c>
    </row>
    <row r="100" spans="1:11" x14ac:dyDescent="0.3">
      <c r="A100" s="1" t="s">
        <v>6</v>
      </c>
      <c r="B100" s="1" t="s">
        <v>7</v>
      </c>
      <c r="C100" s="2">
        <v>45993</v>
      </c>
      <c r="D100" s="3">
        <v>0.47916666666666669</v>
      </c>
      <c r="E100" s="3">
        <v>0.5625</v>
      </c>
      <c r="F100">
        <v>60</v>
      </c>
      <c r="G100" s="3">
        <f>kursanci34[[#This Row],[Godzina zakończenia]]-kursanci34[[#This Row],[Godzina rozpoczęcia]]</f>
        <v>8.3333333333333315E-2</v>
      </c>
      <c r="H100" s="1">
        <v>2</v>
      </c>
      <c r="I100" s="1">
        <f>kursanci34[[#This Row],[czas trwania2]]*kursanci34[[#This Row],[Stawka za godzinę]]</f>
        <v>120</v>
      </c>
      <c r="J100">
        <f>WEEKDAY(kursanci34[[#This Row],[Data]],2)</f>
        <v>2</v>
      </c>
      <c r="K100">
        <f>21.37+kursanci34[[#This Row],[cena]]</f>
        <v>141.37</v>
      </c>
    </row>
    <row r="101" spans="1:11" x14ac:dyDescent="0.3">
      <c r="A101" s="1" t="s">
        <v>22</v>
      </c>
      <c r="B101" s="1" t="s">
        <v>9</v>
      </c>
      <c r="C101" s="2">
        <v>45993</v>
      </c>
      <c r="D101" s="3">
        <v>0.375</v>
      </c>
      <c r="E101" s="3">
        <v>0.41666666666666669</v>
      </c>
      <c r="F101">
        <v>50</v>
      </c>
      <c r="G101" s="3">
        <f>kursanci34[[#This Row],[Godzina zakończenia]]-kursanci34[[#This Row],[Godzina rozpoczęcia]]</f>
        <v>4.1666666666666685E-2</v>
      </c>
      <c r="H101" s="1">
        <v>1</v>
      </c>
      <c r="I101" s="1">
        <f>kursanci34[[#This Row],[czas trwania2]]*kursanci34[[#This Row],[Stawka za godzinę]]</f>
        <v>50</v>
      </c>
      <c r="J101">
        <f>WEEKDAY(kursanci34[[#This Row],[Data]],2)</f>
        <v>2</v>
      </c>
      <c r="K101">
        <f>21.37+kursanci34[[#This Row],[cena]]</f>
        <v>71.37</v>
      </c>
    </row>
    <row r="102" spans="1:11" x14ac:dyDescent="0.3">
      <c r="A102" s="1" t="s">
        <v>15</v>
      </c>
      <c r="B102" s="1" t="s">
        <v>7</v>
      </c>
      <c r="C102" s="2">
        <v>45993</v>
      </c>
      <c r="D102" s="3">
        <v>0.4375</v>
      </c>
      <c r="E102" s="3">
        <v>0.47916666666666669</v>
      </c>
      <c r="F102">
        <v>60</v>
      </c>
      <c r="G102" s="3">
        <f>kursanci34[[#This Row],[Godzina zakończenia]]-kursanci34[[#This Row],[Godzina rozpoczęcia]]</f>
        <v>4.1666666666666685E-2</v>
      </c>
      <c r="H102" s="1">
        <v>1</v>
      </c>
      <c r="I102" s="1">
        <f>kursanci34[[#This Row],[czas trwania2]]*kursanci34[[#This Row],[Stawka za godzinę]]</f>
        <v>60</v>
      </c>
      <c r="J102">
        <f>WEEKDAY(kursanci34[[#This Row],[Data]],2)</f>
        <v>2</v>
      </c>
      <c r="K102">
        <f>21.37+kursanci34[[#This Row],[cena]]</f>
        <v>81.37</v>
      </c>
    </row>
    <row r="103" spans="1:11" x14ac:dyDescent="0.3">
      <c r="A103" s="1" t="s">
        <v>17</v>
      </c>
      <c r="B103" s="1" t="s">
        <v>9</v>
      </c>
      <c r="C103" s="2">
        <v>45994</v>
      </c>
      <c r="D103" s="3">
        <v>0.375</v>
      </c>
      <c r="E103" s="3">
        <v>0.44791666666666669</v>
      </c>
      <c r="F103">
        <v>50</v>
      </c>
      <c r="G103" s="3">
        <f>kursanci34[[#This Row],[Godzina zakończenia]]-kursanci34[[#This Row],[Godzina rozpoczęcia]]</f>
        <v>7.2916666666666685E-2</v>
      </c>
      <c r="H103" s="1">
        <v>1.75</v>
      </c>
      <c r="I103" s="1">
        <f>kursanci34[[#This Row],[czas trwania2]]*kursanci34[[#This Row],[Stawka za godzinę]]</f>
        <v>87.5</v>
      </c>
      <c r="J103">
        <f>WEEKDAY(kursanci34[[#This Row],[Data]],2)</f>
        <v>3</v>
      </c>
      <c r="K103">
        <f>21.37+kursanci34[[#This Row],[cena]]</f>
        <v>108.87</v>
      </c>
    </row>
    <row r="104" spans="1:11" x14ac:dyDescent="0.3">
      <c r="A104" s="1" t="s">
        <v>17</v>
      </c>
      <c r="B104" s="1" t="s">
        <v>9</v>
      </c>
      <c r="C104" s="2">
        <v>45994</v>
      </c>
      <c r="D104" s="3">
        <v>0.57291666666666663</v>
      </c>
      <c r="E104" s="3">
        <v>0.61458333333333337</v>
      </c>
      <c r="F104">
        <v>50</v>
      </c>
      <c r="G104" s="3">
        <f>kursanci34[[#This Row],[Godzina zakończenia]]-kursanci34[[#This Row],[Godzina rozpoczęcia]]</f>
        <v>4.1666666666666741E-2</v>
      </c>
      <c r="H104" s="1">
        <v>1</v>
      </c>
      <c r="I104" s="1">
        <f>kursanci34[[#This Row],[czas trwania2]]*kursanci34[[#This Row],[Stawka za godzinę]]</f>
        <v>50</v>
      </c>
      <c r="J104">
        <f>WEEKDAY(kursanci34[[#This Row],[Data]],2)</f>
        <v>3</v>
      </c>
      <c r="K104">
        <f>21.37+kursanci34[[#This Row],[cena]]</f>
        <v>71.37</v>
      </c>
    </row>
    <row r="105" spans="1:11" x14ac:dyDescent="0.3">
      <c r="A105" s="1" t="s">
        <v>18</v>
      </c>
      <c r="B105" s="1" t="s">
        <v>12</v>
      </c>
      <c r="C105" s="2">
        <v>45994</v>
      </c>
      <c r="D105" s="3">
        <v>0.47916666666666669</v>
      </c>
      <c r="E105" s="3">
        <v>0.54166666666666663</v>
      </c>
      <c r="F105">
        <v>40</v>
      </c>
      <c r="G105" s="3">
        <f>kursanci34[[#This Row],[Godzina zakończenia]]-kursanci34[[#This Row],[Godzina rozpoczęcia]]</f>
        <v>6.2499999999999944E-2</v>
      </c>
      <c r="H105" s="1">
        <v>1.5</v>
      </c>
      <c r="I105" s="1">
        <f>kursanci34[[#This Row],[czas trwania2]]*kursanci34[[#This Row],[Stawka za godzinę]]</f>
        <v>60</v>
      </c>
      <c r="J105">
        <f>WEEKDAY(kursanci34[[#This Row],[Data]],2)</f>
        <v>3</v>
      </c>
      <c r="K105">
        <f>21.37+kursanci34[[#This Row],[cena]]</f>
        <v>81.37</v>
      </c>
    </row>
    <row r="106" spans="1:11" x14ac:dyDescent="0.3">
      <c r="A106" s="1" t="s">
        <v>18</v>
      </c>
      <c r="B106" s="1" t="s">
        <v>12</v>
      </c>
      <c r="C106" s="2">
        <v>45994</v>
      </c>
      <c r="D106" s="3">
        <v>0.75</v>
      </c>
      <c r="E106" s="3">
        <v>0.79166666666666663</v>
      </c>
      <c r="F106">
        <v>40</v>
      </c>
      <c r="G106" s="3">
        <f>kursanci34[[#This Row],[Godzina zakończenia]]-kursanci34[[#This Row],[Godzina rozpoczęcia]]</f>
        <v>4.166666666666663E-2</v>
      </c>
      <c r="H106" s="1">
        <v>1</v>
      </c>
      <c r="I106" s="1">
        <f>kursanci34[[#This Row],[czas trwania2]]*kursanci34[[#This Row],[Stawka za godzinę]]</f>
        <v>40</v>
      </c>
      <c r="J106">
        <f>WEEKDAY(kursanci34[[#This Row],[Data]],2)</f>
        <v>3</v>
      </c>
      <c r="K106">
        <f>21.37+kursanci34[[#This Row],[cena]]</f>
        <v>61.370000000000005</v>
      </c>
    </row>
    <row r="107" spans="1:11" x14ac:dyDescent="0.3">
      <c r="A107" s="1" t="s">
        <v>19</v>
      </c>
      <c r="B107" s="1" t="s">
        <v>9</v>
      </c>
      <c r="C107" s="2">
        <v>45994</v>
      </c>
      <c r="D107" s="3">
        <v>0.65625</v>
      </c>
      <c r="E107" s="3">
        <v>0.71875</v>
      </c>
      <c r="F107">
        <v>50</v>
      </c>
      <c r="G107" s="3">
        <f>kursanci34[[#This Row],[Godzina zakończenia]]-kursanci34[[#This Row],[Godzina rozpoczęcia]]</f>
        <v>6.25E-2</v>
      </c>
      <c r="H107" s="1">
        <v>1.5</v>
      </c>
      <c r="I107" s="1">
        <f>kursanci34[[#This Row],[czas trwania2]]*kursanci34[[#This Row],[Stawka za godzinę]]</f>
        <v>75</v>
      </c>
      <c r="J107">
        <f>WEEKDAY(kursanci34[[#This Row],[Data]],2)</f>
        <v>3</v>
      </c>
      <c r="K107">
        <f>21.37+kursanci34[[#This Row],[cena]]</f>
        <v>96.37</v>
      </c>
    </row>
    <row r="108" spans="1:11" x14ac:dyDescent="0.3">
      <c r="A108" s="1" t="s">
        <v>16</v>
      </c>
      <c r="B108" s="1" t="s">
        <v>12</v>
      </c>
      <c r="C108" s="2">
        <v>45996</v>
      </c>
      <c r="D108" s="3">
        <v>0.45833333333333331</v>
      </c>
      <c r="E108" s="3">
        <v>0.5</v>
      </c>
      <c r="F108">
        <v>40</v>
      </c>
      <c r="G108" s="3">
        <f>kursanci34[[#This Row],[Godzina zakończenia]]-kursanci34[[#This Row],[Godzina rozpoczęcia]]</f>
        <v>4.1666666666666685E-2</v>
      </c>
      <c r="H108" s="1">
        <v>1</v>
      </c>
      <c r="I108" s="1">
        <f>kursanci34[[#This Row],[czas trwania2]]*kursanci34[[#This Row],[Stawka za godzinę]]</f>
        <v>40</v>
      </c>
      <c r="J108">
        <f>WEEKDAY(kursanci34[[#This Row],[Data]],2)</f>
        <v>5</v>
      </c>
      <c r="K108">
        <f>21.37+kursanci34[[#This Row],[cena]]</f>
        <v>61.370000000000005</v>
      </c>
    </row>
    <row r="109" spans="1:11" x14ac:dyDescent="0.3">
      <c r="A109" s="1" t="s">
        <v>14</v>
      </c>
      <c r="B109" s="1" t="s">
        <v>7</v>
      </c>
      <c r="C109" s="2">
        <v>45996</v>
      </c>
      <c r="D109" s="3">
        <v>0.375</v>
      </c>
      <c r="E109" s="3">
        <v>0.44791666666666669</v>
      </c>
      <c r="F109">
        <v>60</v>
      </c>
      <c r="G109" s="3">
        <f>kursanci34[[#This Row],[Godzina zakończenia]]-kursanci34[[#This Row],[Godzina rozpoczęcia]]</f>
        <v>7.2916666666666685E-2</v>
      </c>
      <c r="H109" s="1">
        <v>1.75</v>
      </c>
      <c r="I109" s="1">
        <f>kursanci34[[#This Row],[czas trwania2]]*kursanci34[[#This Row],[Stawka za godzinę]]</f>
        <v>105</v>
      </c>
      <c r="J109">
        <f>WEEKDAY(kursanci34[[#This Row],[Data]],2)</f>
        <v>5</v>
      </c>
      <c r="K109">
        <f>21.37+kursanci34[[#This Row],[cena]]</f>
        <v>126.37</v>
      </c>
    </row>
    <row r="110" spans="1:11" x14ac:dyDescent="0.3">
      <c r="A110" s="1" t="s">
        <v>10</v>
      </c>
      <c r="B110" s="1" t="s">
        <v>7</v>
      </c>
      <c r="C110" s="2">
        <v>45996</v>
      </c>
      <c r="D110" s="3">
        <v>0.53125</v>
      </c>
      <c r="E110" s="3">
        <v>0.59375</v>
      </c>
      <c r="F110">
        <v>60</v>
      </c>
      <c r="G110" s="3">
        <f>kursanci34[[#This Row],[Godzina zakończenia]]-kursanci34[[#This Row],[Godzina rozpoczęcia]]</f>
        <v>6.25E-2</v>
      </c>
      <c r="H110" s="1">
        <v>1.5</v>
      </c>
      <c r="I110" s="1">
        <f>kursanci34[[#This Row],[czas trwania2]]*kursanci34[[#This Row],[Stawka za godzinę]]</f>
        <v>90</v>
      </c>
      <c r="J110">
        <f>WEEKDAY(kursanci34[[#This Row],[Data]],2)</f>
        <v>5</v>
      </c>
      <c r="K110">
        <f>21.37+kursanci34[[#This Row],[cena]]</f>
        <v>111.37</v>
      </c>
    </row>
    <row r="111" spans="1:11" x14ac:dyDescent="0.3">
      <c r="A111" s="1" t="s">
        <v>11</v>
      </c>
      <c r="B111" s="1" t="s">
        <v>12</v>
      </c>
      <c r="C111" s="2">
        <v>45999</v>
      </c>
      <c r="D111" s="3">
        <v>0.46875</v>
      </c>
      <c r="E111" s="3">
        <v>0.54166666666666663</v>
      </c>
      <c r="F111">
        <v>40</v>
      </c>
      <c r="G111" s="3">
        <f>kursanci34[[#This Row],[Godzina zakończenia]]-kursanci34[[#This Row],[Godzina rozpoczęcia]]</f>
        <v>7.291666666666663E-2</v>
      </c>
      <c r="H111" s="1">
        <v>1.75</v>
      </c>
      <c r="I111" s="1">
        <f>kursanci34[[#This Row],[czas trwania2]]*kursanci34[[#This Row],[Stawka za godzinę]]</f>
        <v>70</v>
      </c>
      <c r="J111">
        <f>WEEKDAY(kursanci34[[#This Row],[Data]],2)</f>
        <v>1</v>
      </c>
      <c r="K111">
        <f>21.37+kursanci34[[#This Row],[cena]]</f>
        <v>91.37</v>
      </c>
    </row>
    <row r="112" spans="1:11" x14ac:dyDescent="0.3">
      <c r="A112" s="1" t="s">
        <v>23</v>
      </c>
      <c r="B112" s="1" t="s">
        <v>7</v>
      </c>
      <c r="C112" s="2">
        <v>45999</v>
      </c>
      <c r="D112" s="3">
        <v>0.375</v>
      </c>
      <c r="E112" s="3">
        <v>0.44791666666666669</v>
      </c>
      <c r="F112">
        <v>60</v>
      </c>
      <c r="G112" s="3">
        <f>kursanci34[[#This Row],[Godzina zakończenia]]-kursanci34[[#This Row],[Godzina rozpoczęcia]]</f>
        <v>7.2916666666666685E-2</v>
      </c>
      <c r="H112" s="1">
        <v>1.75</v>
      </c>
      <c r="I112" s="1">
        <f>kursanci34[[#This Row],[czas trwania2]]*kursanci34[[#This Row],[Stawka za godzinę]]</f>
        <v>105</v>
      </c>
      <c r="J112">
        <f>WEEKDAY(kursanci34[[#This Row],[Data]],2)</f>
        <v>1</v>
      </c>
      <c r="K112">
        <f>21.37+kursanci34[[#This Row],[cena]]</f>
        <v>126.37</v>
      </c>
    </row>
    <row r="113" spans="1:11" x14ac:dyDescent="0.3">
      <c r="A113" s="1" t="s">
        <v>14</v>
      </c>
      <c r="B113" s="1" t="s">
        <v>7</v>
      </c>
      <c r="C113" s="2">
        <v>46000</v>
      </c>
      <c r="D113" s="3">
        <v>0.375</v>
      </c>
      <c r="E113" s="3">
        <v>0.42708333333333331</v>
      </c>
      <c r="F113">
        <v>60</v>
      </c>
      <c r="G113" s="3">
        <f>kursanci34[[#This Row],[Godzina zakończenia]]-kursanci34[[#This Row],[Godzina rozpoczęcia]]</f>
        <v>5.2083333333333315E-2</v>
      </c>
      <c r="H113" s="1">
        <v>1.25</v>
      </c>
      <c r="I113" s="1">
        <f>kursanci34[[#This Row],[czas trwania2]]*kursanci34[[#This Row],[Stawka za godzinę]]</f>
        <v>75</v>
      </c>
      <c r="J113">
        <f>WEEKDAY(kursanci34[[#This Row],[Data]],2)</f>
        <v>2</v>
      </c>
      <c r="K113">
        <f>21.37+kursanci34[[#This Row],[cena]]</f>
        <v>96.37</v>
      </c>
    </row>
    <row r="114" spans="1:11" x14ac:dyDescent="0.3">
      <c r="A114" s="1" t="s">
        <v>19</v>
      </c>
      <c r="B114" s="1" t="s">
        <v>9</v>
      </c>
      <c r="C114" s="2">
        <v>46000</v>
      </c>
      <c r="D114" s="3">
        <v>0.4375</v>
      </c>
      <c r="E114" s="3">
        <v>0.47916666666666669</v>
      </c>
      <c r="F114">
        <v>50</v>
      </c>
      <c r="G114" s="3">
        <f>kursanci34[[#This Row],[Godzina zakończenia]]-kursanci34[[#This Row],[Godzina rozpoczęcia]]</f>
        <v>4.1666666666666685E-2</v>
      </c>
      <c r="H114" s="1">
        <v>1</v>
      </c>
      <c r="I114" s="1">
        <f>kursanci34[[#This Row],[czas trwania2]]*kursanci34[[#This Row],[Stawka za godzinę]]</f>
        <v>50</v>
      </c>
      <c r="J114">
        <f>WEEKDAY(kursanci34[[#This Row],[Data]],2)</f>
        <v>2</v>
      </c>
      <c r="K114">
        <f>21.37+kursanci34[[#This Row],[cena]]</f>
        <v>71.37</v>
      </c>
    </row>
    <row r="115" spans="1:11" x14ac:dyDescent="0.3">
      <c r="A115" s="1" t="s">
        <v>13</v>
      </c>
      <c r="B115" s="1" t="s">
        <v>7</v>
      </c>
      <c r="C115" s="2">
        <v>46001</v>
      </c>
      <c r="D115" s="3">
        <v>0.54166666666666663</v>
      </c>
      <c r="E115" s="3">
        <v>0.59375</v>
      </c>
      <c r="F115">
        <v>60</v>
      </c>
      <c r="G115" s="3">
        <f>kursanci34[[#This Row],[Godzina zakończenia]]-kursanci34[[#This Row],[Godzina rozpoczęcia]]</f>
        <v>5.208333333333337E-2</v>
      </c>
      <c r="H115" s="1">
        <v>1.25</v>
      </c>
      <c r="I115" s="1">
        <f>kursanci34[[#This Row],[czas trwania2]]*kursanci34[[#This Row],[Stawka za godzinę]]</f>
        <v>75</v>
      </c>
      <c r="J115">
        <f>WEEKDAY(kursanci34[[#This Row],[Data]],2)</f>
        <v>3</v>
      </c>
      <c r="K115">
        <f>21.37+kursanci34[[#This Row],[cena]]</f>
        <v>96.37</v>
      </c>
    </row>
    <row r="116" spans="1:11" x14ac:dyDescent="0.3">
      <c r="A116" s="1" t="s">
        <v>24</v>
      </c>
      <c r="B116" s="1" t="s">
        <v>7</v>
      </c>
      <c r="C116" s="2">
        <v>46001</v>
      </c>
      <c r="D116" s="3">
        <v>0.4375</v>
      </c>
      <c r="E116" s="3">
        <v>0.5</v>
      </c>
      <c r="F116">
        <v>60</v>
      </c>
      <c r="G116" s="3">
        <f>kursanci34[[#This Row],[Godzina zakończenia]]-kursanci34[[#This Row],[Godzina rozpoczęcia]]</f>
        <v>6.25E-2</v>
      </c>
      <c r="H116" s="1">
        <v>1.5</v>
      </c>
      <c r="I116" s="1">
        <f>kursanci34[[#This Row],[czas trwania2]]*kursanci34[[#This Row],[Stawka za godzinę]]</f>
        <v>90</v>
      </c>
      <c r="J116">
        <f>WEEKDAY(kursanci34[[#This Row],[Data]],2)</f>
        <v>3</v>
      </c>
      <c r="K116">
        <f>21.37+kursanci34[[#This Row],[cena]]</f>
        <v>111.37</v>
      </c>
    </row>
    <row r="117" spans="1:11" x14ac:dyDescent="0.3">
      <c r="A117" s="1" t="s">
        <v>11</v>
      </c>
      <c r="B117" s="1" t="s">
        <v>12</v>
      </c>
      <c r="C117" s="2">
        <v>46001</v>
      </c>
      <c r="D117" s="3">
        <v>0.67708333333333337</v>
      </c>
      <c r="E117" s="3">
        <v>0.73958333333333337</v>
      </c>
      <c r="F117">
        <v>40</v>
      </c>
      <c r="G117" s="3">
        <f>kursanci34[[#This Row],[Godzina zakończenia]]-kursanci34[[#This Row],[Godzina rozpoczęcia]]</f>
        <v>6.25E-2</v>
      </c>
      <c r="H117" s="1">
        <v>1.5</v>
      </c>
      <c r="I117" s="1">
        <f>kursanci34[[#This Row],[czas trwania2]]*kursanci34[[#This Row],[Stawka za godzinę]]</f>
        <v>60</v>
      </c>
      <c r="J117">
        <f>WEEKDAY(kursanci34[[#This Row],[Data]],2)</f>
        <v>3</v>
      </c>
      <c r="K117">
        <f>21.37+kursanci34[[#This Row],[cena]]</f>
        <v>81.37</v>
      </c>
    </row>
    <row r="118" spans="1:11" x14ac:dyDescent="0.3">
      <c r="A118" s="1" t="s">
        <v>16</v>
      </c>
      <c r="B118" s="1" t="s">
        <v>7</v>
      </c>
      <c r="C118" s="2">
        <v>46001</v>
      </c>
      <c r="D118" s="3">
        <v>0.61458333333333337</v>
      </c>
      <c r="E118" s="3">
        <v>0.65625</v>
      </c>
      <c r="F118">
        <v>60</v>
      </c>
      <c r="G118" s="3">
        <f>kursanci34[[#This Row],[Godzina zakończenia]]-kursanci34[[#This Row],[Godzina rozpoczęcia]]</f>
        <v>4.166666666666663E-2</v>
      </c>
      <c r="H118" s="1">
        <v>1</v>
      </c>
      <c r="I118" s="1">
        <f>kursanci34[[#This Row],[czas trwania2]]*kursanci34[[#This Row],[Stawka za godzinę]]</f>
        <v>60</v>
      </c>
      <c r="J118">
        <f>WEEKDAY(kursanci34[[#This Row],[Data]],2)</f>
        <v>3</v>
      </c>
      <c r="K118">
        <f>21.37+kursanci34[[#This Row],[cena]]</f>
        <v>81.37</v>
      </c>
    </row>
    <row r="119" spans="1:11" x14ac:dyDescent="0.3">
      <c r="A119" s="1" t="s">
        <v>18</v>
      </c>
      <c r="B119" s="1" t="s">
        <v>12</v>
      </c>
      <c r="C119" s="2">
        <v>46001</v>
      </c>
      <c r="D119" s="3">
        <v>0.375</v>
      </c>
      <c r="E119" s="3">
        <v>0.4375</v>
      </c>
      <c r="F119">
        <v>40</v>
      </c>
      <c r="G119" s="3">
        <f>kursanci34[[#This Row],[Godzina zakończenia]]-kursanci34[[#This Row],[Godzina rozpoczęcia]]</f>
        <v>6.25E-2</v>
      </c>
      <c r="H119" s="1">
        <v>1.5</v>
      </c>
      <c r="I119" s="1">
        <f>kursanci34[[#This Row],[czas trwania2]]*kursanci34[[#This Row],[Stawka za godzinę]]</f>
        <v>60</v>
      </c>
      <c r="J119">
        <f>WEEKDAY(kursanci34[[#This Row],[Data]],2)</f>
        <v>3</v>
      </c>
      <c r="K119">
        <f>21.37+kursanci34[[#This Row],[cena]]</f>
        <v>81.37</v>
      </c>
    </row>
    <row r="120" spans="1:11" x14ac:dyDescent="0.3">
      <c r="A120" s="1" t="s">
        <v>15</v>
      </c>
      <c r="B120" s="1" t="s">
        <v>12</v>
      </c>
      <c r="C120" s="2">
        <v>46002</v>
      </c>
      <c r="D120" s="3">
        <v>0.375</v>
      </c>
      <c r="E120" s="3">
        <v>0.42708333333333331</v>
      </c>
      <c r="F120">
        <v>40</v>
      </c>
      <c r="G120" s="3">
        <f>kursanci34[[#This Row],[Godzina zakończenia]]-kursanci34[[#This Row],[Godzina rozpoczęcia]]</f>
        <v>5.2083333333333315E-2</v>
      </c>
      <c r="H120" s="1">
        <v>1.25</v>
      </c>
      <c r="I120" s="1">
        <f>kursanci34[[#This Row],[czas trwania2]]*kursanci34[[#This Row],[Stawka za godzinę]]</f>
        <v>50</v>
      </c>
      <c r="J120">
        <f>WEEKDAY(kursanci34[[#This Row],[Data]],2)</f>
        <v>4</v>
      </c>
      <c r="K120">
        <f>21.37+kursanci34[[#This Row],[cena]]</f>
        <v>71.37</v>
      </c>
    </row>
    <row r="121" spans="1:11" x14ac:dyDescent="0.3">
      <c r="A121" s="1" t="s">
        <v>10</v>
      </c>
      <c r="B121" s="1" t="s">
        <v>7</v>
      </c>
      <c r="C121" s="2">
        <v>46002</v>
      </c>
      <c r="D121" s="3">
        <v>0.4375</v>
      </c>
      <c r="E121" s="3">
        <v>0.48958333333333331</v>
      </c>
      <c r="F121">
        <v>60</v>
      </c>
      <c r="G121" s="3">
        <f>kursanci34[[#This Row],[Godzina zakończenia]]-kursanci34[[#This Row],[Godzina rozpoczęcia]]</f>
        <v>5.2083333333333315E-2</v>
      </c>
      <c r="H121" s="1">
        <v>1.25</v>
      </c>
      <c r="I121" s="1">
        <f>kursanci34[[#This Row],[czas trwania2]]*kursanci34[[#This Row],[Stawka za godzinę]]</f>
        <v>75</v>
      </c>
      <c r="J121">
        <f>WEEKDAY(kursanci34[[#This Row],[Data]],2)</f>
        <v>4</v>
      </c>
      <c r="K121">
        <f>21.37+kursanci34[[#This Row],[cena]]</f>
        <v>96.37</v>
      </c>
    </row>
    <row r="122" spans="1:11" x14ac:dyDescent="0.3">
      <c r="A122" s="1" t="s">
        <v>6</v>
      </c>
      <c r="B122" s="1" t="s">
        <v>7</v>
      </c>
      <c r="C122" s="2">
        <v>46003</v>
      </c>
      <c r="D122" s="3">
        <v>0.47916666666666669</v>
      </c>
      <c r="E122" s="3">
        <v>0.55208333333333337</v>
      </c>
      <c r="F122">
        <v>60</v>
      </c>
      <c r="G122" s="3">
        <f>kursanci34[[#This Row],[Godzina zakończenia]]-kursanci34[[#This Row],[Godzina rozpoczęcia]]</f>
        <v>7.2916666666666685E-2</v>
      </c>
      <c r="H122" s="1">
        <v>1.75</v>
      </c>
      <c r="I122" s="1">
        <f>kursanci34[[#This Row],[czas trwania2]]*kursanci34[[#This Row],[Stawka za godzinę]]</f>
        <v>105</v>
      </c>
      <c r="J122">
        <f>WEEKDAY(kursanci34[[#This Row],[Data]],2)</f>
        <v>5</v>
      </c>
      <c r="K122">
        <f>21.37+kursanci34[[#This Row],[cena]]</f>
        <v>126.37</v>
      </c>
    </row>
    <row r="123" spans="1:11" x14ac:dyDescent="0.3">
      <c r="A123" s="1" t="s">
        <v>11</v>
      </c>
      <c r="B123" s="1" t="s">
        <v>12</v>
      </c>
      <c r="C123" s="2">
        <v>46003</v>
      </c>
      <c r="D123" s="3">
        <v>0.375</v>
      </c>
      <c r="E123" s="3">
        <v>0.42708333333333331</v>
      </c>
      <c r="F123">
        <v>40</v>
      </c>
      <c r="G123" s="3">
        <f>kursanci34[[#This Row],[Godzina zakończenia]]-kursanci34[[#This Row],[Godzina rozpoczęcia]]</f>
        <v>5.2083333333333315E-2</v>
      </c>
      <c r="H123" s="1">
        <v>1.25</v>
      </c>
      <c r="I123" s="1">
        <f>kursanci34[[#This Row],[czas trwania2]]*kursanci34[[#This Row],[Stawka za godzinę]]</f>
        <v>50</v>
      </c>
      <c r="J123">
        <f>WEEKDAY(kursanci34[[#This Row],[Data]],2)</f>
        <v>5</v>
      </c>
      <c r="K123">
        <f>21.37+kursanci34[[#This Row],[cena]]</f>
        <v>71.37</v>
      </c>
    </row>
    <row r="124" spans="1:11" x14ac:dyDescent="0.3">
      <c r="A124" s="1" t="s">
        <v>15</v>
      </c>
      <c r="B124" s="1" t="s">
        <v>7</v>
      </c>
      <c r="C124" s="2">
        <v>46003</v>
      </c>
      <c r="D124" s="3">
        <v>0.4375</v>
      </c>
      <c r="E124" s="3">
        <v>0.47916666666666669</v>
      </c>
      <c r="F124">
        <v>60</v>
      </c>
      <c r="G124" s="3">
        <f>kursanci34[[#This Row],[Godzina zakończenia]]-kursanci34[[#This Row],[Godzina rozpoczęcia]]</f>
        <v>4.1666666666666685E-2</v>
      </c>
      <c r="H124" s="1">
        <v>1</v>
      </c>
      <c r="I124" s="1">
        <f>kursanci34[[#This Row],[czas trwania2]]*kursanci34[[#This Row],[Stawka za godzinę]]</f>
        <v>60</v>
      </c>
      <c r="J124">
        <f>WEEKDAY(kursanci34[[#This Row],[Data]],2)</f>
        <v>5</v>
      </c>
      <c r="K124">
        <f>21.37+kursanci34[[#This Row],[cena]]</f>
        <v>81.37</v>
      </c>
    </row>
    <row r="125" spans="1:11" x14ac:dyDescent="0.3">
      <c r="A125" s="1" t="s">
        <v>14</v>
      </c>
      <c r="B125" s="1" t="s">
        <v>7</v>
      </c>
      <c r="C125" s="2">
        <v>46006</v>
      </c>
      <c r="D125" s="3">
        <v>0.39583333333333331</v>
      </c>
      <c r="E125" s="3">
        <v>0.45833333333333331</v>
      </c>
      <c r="F125">
        <v>60</v>
      </c>
      <c r="G125" s="3">
        <f>kursanci34[[#This Row],[Godzina zakończenia]]-kursanci34[[#This Row],[Godzina rozpoczęcia]]</f>
        <v>6.25E-2</v>
      </c>
      <c r="H125" s="1">
        <v>1.5</v>
      </c>
      <c r="I125" s="1">
        <f>kursanci34[[#This Row],[czas trwania2]]*kursanci34[[#This Row],[Stawka za godzinę]]</f>
        <v>90</v>
      </c>
      <c r="J125">
        <f>WEEKDAY(kursanci34[[#This Row],[Data]],2)</f>
        <v>1</v>
      </c>
      <c r="K125">
        <f>21.37+kursanci34[[#This Row],[cena]]</f>
        <v>111.37</v>
      </c>
    </row>
    <row r="126" spans="1:11" x14ac:dyDescent="0.3">
      <c r="A126" s="1" t="s">
        <v>14</v>
      </c>
      <c r="B126" s="1" t="s">
        <v>7</v>
      </c>
      <c r="C126" s="2">
        <v>46006</v>
      </c>
      <c r="D126" s="3">
        <v>0.46875</v>
      </c>
      <c r="E126" s="3">
        <v>0.53125</v>
      </c>
      <c r="F126">
        <v>60</v>
      </c>
      <c r="G126" s="3">
        <f>kursanci34[[#This Row],[Godzina zakończenia]]-kursanci34[[#This Row],[Godzina rozpoczęcia]]</f>
        <v>6.25E-2</v>
      </c>
      <c r="H126" s="1">
        <v>1.5</v>
      </c>
      <c r="I126" s="1">
        <f>kursanci34[[#This Row],[czas trwania2]]*kursanci34[[#This Row],[Stawka za godzinę]]</f>
        <v>90</v>
      </c>
      <c r="J126">
        <f>WEEKDAY(kursanci34[[#This Row],[Data]],2)</f>
        <v>1</v>
      </c>
      <c r="K126">
        <f>21.37+kursanci34[[#This Row],[cena]]</f>
        <v>111.37</v>
      </c>
    </row>
    <row r="127" spans="1:11" x14ac:dyDescent="0.3">
      <c r="A127" s="1" t="s">
        <v>24</v>
      </c>
      <c r="B127" s="1" t="s">
        <v>7</v>
      </c>
      <c r="C127" s="2">
        <v>46007</v>
      </c>
      <c r="D127" s="3">
        <v>0.375</v>
      </c>
      <c r="E127" s="3">
        <v>0.41666666666666669</v>
      </c>
      <c r="F127">
        <v>60</v>
      </c>
      <c r="G127" s="3">
        <f>kursanci34[[#This Row],[Godzina zakończenia]]-kursanci34[[#This Row],[Godzina rozpoczęcia]]</f>
        <v>4.1666666666666685E-2</v>
      </c>
      <c r="H127" s="1">
        <v>1</v>
      </c>
      <c r="I127" s="1">
        <f>kursanci34[[#This Row],[czas trwania2]]*kursanci34[[#This Row],[Stawka za godzinę]]</f>
        <v>60</v>
      </c>
      <c r="J127">
        <f>WEEKDAY(kursanci34[[#This Row],[Data]],2)</f>
        <v>2</v>
      </c>
      <c r="K127">
        <f>21.37+kursanci34[[#This Row],[cena]]</f>
        <v>81.37</v>
      </c>
    </row>
    <row r="128" spans="1:11" x14ac:dyDescent="0.3">
      <c r="A128" s="1" t="s">
        <v>24</v>
      </c>
      <c r="B128" s="1" t="s">
        <v>7</v>
      </c>
      <c r="C128" s="2">
        <v>46027</v>
      </c>
      <c r="D128" s="3">
        <v>0.57291666666666663</v>
      </c>
      <c r="E128" s="3">
        <v>0.61458333333333337</v>
      </c>
      <c r="F128">
        <v>60</v>
      </c>
      <c r="G128" s="3">
        <f>kursanci34[[#This Row],[Godzina zakończenia]]-kursanci34[[#This Row],[Godzina rozpoczęcia]]</f>
        <v>4.1666666666666741E-2</v>
      </c>
      <c r="H128" s="1">
        <v>1</v>
      </c>
      <c r="I128" s="1">
        <f>kursanci34[[#This Row],[czas trwania2]]*kursanci34[[#This Row],[Stawka za godzinę]]</f>
        <v>60</v>
      </c>
      <c r="J128">
        <f>WEEKDAY(kursanci34[[#This Row],[Data]],2)</f>
        <v>1</v>
      </c>
      <c r="K128">
        <f>21.37+kursanci34[[#This Row],[cena]]</f>
        <v>81.37</v>
      </c>
    </row>
    <row r="129" spans="1:11" x14ac:dyDescent="0.3">
      <c r="A129" s="1" t="s">
        <v>6</v>
      </c>
      <c r="B129" s="1" t="s">
        <v>7</v>
      </c>
      <c r="C129" s="2">
        <v>46027</v>
      </c>
      <c r="D129" s="3">
        <v>0.375</v>
      </c>
      <c r="E129" s="3">
        <v>0.44791666666666669</v>
      </c>
      <c r="F129">
        <v>60</v>
      </c>
      <c r="G129" s="3">
        <f>kursanci34[[#This Row],[Godzina zakończenia]]-kursanci34[[#This Row],[Godzina rozpoczęcia]]</f>
        <v>7.2916666666666685E-2</v>
      </c>
      <c r="H129" s="1">
        <v>1.75</v>
      </c>
      <c r="I129" s="1">
        <f>kursanci34[[#This Row],[czas trwania2]]*kursanci34[[#This Row],[Stawka za godzinę]]</f>
        <v>105</v>
      </c>
      <c r="J129">
        <f>WEEKDAY(kursanci34[[#This Row],[Data]],2)</f>
        <v>1</v>
      </c>
      <c r="K129">
        <f>21.37+kursanci34[[#This Row],[cena]]</f>
        <v>126.37</v>
      </c>
    </row>
    <row r="130" spans="1:11" x14ac:dyDescent="0.3">
      <c r="A130" s="1" t="s">
        <v>14</v>
      </c>
      <c r="B130" s="1" t="s">
        <v>7</v>
      </c>
      <c r="C130" s="2">
        <v>46027</v>
      </c>
      <c r="D130" s="3">
        <v>0.47916666666666669</v>
      </c>
      <c r="E130" s="3">
        <v>0.54166666666666663</v>
      </c>
      <c r="F130">
        <v>60</v>
      </c>
      <c r="G130" s="3">
        <f>kursanci34[[#This Row],[Godzina zakończenia]]-kursanci34[[#This Row],[Godzina rozpoczęcia]]</f>
        <v>6.2499999999999944E-2</v>
      </c>
      <c r="H130" s="1">
        <v>1.5</v>
      </c>
      <c r="I130" s="1">
        <f>kursanci34[[#This Row],[czas trwania2]]*kursanci34[[#This Row],[Stawka za godzinę]]</f>
        <v>90</v>
      </c>
      <c r="J130">
        <f>WEEKDAY(kursanci34[[#This Row],[Data]],2)</f>
        <v>1</v>
      </c>
      <c r="K130">
        <f>21.37+kursanci34[[#This Row],[cena]]</f>
        <v>111.37</v>
      </c>
    </row>
    <row r="131" spans="1:11" x14ac:dyDescent="0.3">
      <c r="A131" s="1" t="s">
        <v>14</v>
      </c>
      <c r="B131" s="1" t="s">
        <v>7</v>
      </c>
      <c r="C131" s="2">
        <v>46027</v>
      </c>
      <c r="D131" s="3">
        <v>0.72916666666666663</v>
      </c>
      <c r="E131" s="3">
        <v>0.79166666666666663</v>
      </c>
      <c r="F131">
        <v>60</v>
      </c>
      <c r="G131" s="3">
        <f>kursanci34[[#This Row],[Godzina zakończenia]]-kursanci34[[#This Row],[Godzina rozpoczęcia]]</f>
        <v>6.25E-2</v>
      </c>
      <c r="H131" s="1">
        <v>1.5</v>
      </c>
      <c r="I131" s="1">
        <f>kursanci34[[#This Row],[czas trwania2]]*kursanci34[[#This Row],[Stawka za godzinę]]</f>
        <v>90</v>
      </c>
      <c r="J131">
        <f>WEEKDAY(kursanci34[[#This Row],[Data]],2)</f>
        <v>1</v>
      </c>
      <c r="K131">
        <f>21.37+kursanci34[[#This Row],[cena]]</f>
        <v>111.37</v>
      </c>
    </row>
    <row r="132" spans="1:11" x14ac:dyDescent="0.3">
      <c r="A132" s="1" t="s">
        <v>10</v>
      </c>
      <c r="B132" s="1" t="s">
        <v>9</v>
      </c>
      <c r="C132" s="2">
        <v>46027</v>
      </c>
      <c r="D132" s="3">
        <v>0.64583333333333337</v>
      </c>
      <c r="E132" s="3">
        <v>0.69791666666666663</v>
      </c>
      <c r="F132">
        <v>50</v>
      </c>
      <c r="G132" s="3">
        <f>kursanci34[[#This Row],[Godzina zakończenia]]-kursanci34[[#This Row],[Godzina rozpoczęcia]]</f>
        <v>5.2083333333333259E-2</v>
      </c>
      <c r="H132" s="1">
        <v>1.25</v>
      </c>
      <c r="I132" s="1">
        <f>kursanci34[[#This Row],[czas trwania2]]*kursanci34[[#This Row],[Stawka za godzinę]]</f>
        <v>62.5</v>
      </c>
      <c r="J132">
        <f>WEEKDAY(kursanci34[[#This Row],[Data]],2)</f>
        <v>1</v>
      </c>
      <c r="K132">
        <f>21.37+kursanci34[[#This Row],[cena]]</f>
        <v>83.87</v>
      </c>
    </row>
    <row r="133" spans="1:11" x14ac:dyDescent="0.3">
      <c r="A133" s="1" t="s">
        <v>24</v>
      </c>
      <c r="B133" s="1" t="s">
        <v>7</v>
      </c>
      <c r="C133" s="2">
        <v>46029</v>
      </c>
      <c r="D133" s="3">
        <v>0.46875</v>
      </c>
      <c r="E133" s="3">
        <v>0.54166666666666663</v>
      </c>
      <c r="F133">
        <v>60</v>
      </c>
      <c r="G133" s="3">
        <f>kursanci34[[#This Row],[Godzina zakończenia]]-kursanci34[[#This Row],[Godzina rozpoczęcia]]</f>
        <v>7.291666666666663E-2</v>
      </c>
      <c r="H133" s="1">
        <v>1.75</v>
      </c>
      <c r="I133" s="1">
        <f>kursanci34[[#This Row],[czas trwania2]]*kursanci34[[#This Row],[Stawka za godzinę]]</f>
        <v>105</v>
      </c>
      <c r="J133">
        <f>WEEKDAY(kursanci34[[#This Row],[Data]],2)</f>
        <v>3</v>
      </c>
      <c r="K133">
        <f>21.37+kursanci34[[#This Row],[cena]]</f>
        <v>126.37</v>
      </c>
    </row>
    <row r="134" spans="1:11" x14ac:dyDescent="0.3">
      <c r="A134" s="1" t="s">
        <v>8</v>
      </c>
      <c r="B134" s="1" t="s">
        <v>9</v>
      </c>
      <c r="C134" s="2">
        <v>46029</v>
      </c>
      <c r="D134" s="3">
        <v>0.58333333333333337</v>
      </c>
      <c r="E134" s="3">
        <v>0.625</v>
      </c>
      <c r="F134">
        <v>50</v>
      </c>
      <c r="G134" s="3">
        <f>kursanci34[[#This Row],[Godzina zakończenia]]-kursanci34[[#This Row],[Godzina rozpoczęcia]]</f>
        <v>4.166666666666663E-2</v>
      </c>
      <c r="H134" s="1">
        <v>1</v>
      </c>
      <c r="I134" s="1">
        <f>kursanci34[[#This Row],[czas trwania2]]*kursanci34[[#This Row],[Stawka za godzinę]]</f>
        <v>50</v>
      </c>
      <c r="J134">
        <f>WEEKDAY(kursanci34[[#This Row],[Data]],2)</f>
        <v>3</v>
      </c>
      <c r="K134">
        <f>21.37+kursanci34[[#This Row],[cena]]</f>
        <v>71.37</v>
      </c>
    </row>
    <row r="135" spans="1:11" x14ac:dyDescent="0.3">
      <c r="A135" s="1" t="s">
        <v>15</v>
      </c>
      <c r="B135" s="1" t="s">
        <v>12</v>
      </c>
      <c r="C135" s="2">
        <v>46029</v>
      </c>
      <c r="D135" s="3">
        <v>0.375</v>
      </c>
      <c r="E135" s="3">
        <v>0.44791666666666669</v>
      </c>
      <c r="F135">
        <v>40</v>
      </c>
      <c r="G135" s="3">
        <f>kursanci34[[#This Row],[Godzina zakończenia]]-kursanci34[[#This Row],[Godzina rozpoczęcia]]</f>
        <v>7.2916666666666685E-2</v>
      </c>
      <c r="H135" s="1">
        <v>1.75</v>
      </c>
      <c r="I135" s="1">
        <f>kursanci34[[#This Row],[czas trwania2]]*kursanci34[[#This Row],[Stawka za godzinę]]</f>
        <v>70</v>
      </c>
      <c r="J135">
        <f>WEEKDAY(kursanci34[[#This Row],[Data]],2)</f>
        <v>3</v>
      </c>
      <c r="K135">
        <f>21.37+kursanci34[[#This Row],[cena]]</f>
        <v>91.37</v>
      </c>
    </row>
    <row r="136" spans="1:11" x14ac:dyDescent="0.3">
      <c r="A136" s="1" t="s">
        <v>24</v>
      </c>
      <c r="B136" s="1" t="s">
        <v>7</v>
      </c>
      <c r="C136" s="2">
        <v>46034</v>
      </c>
      <c r="D136" s="3">
        <v>0.44791666666666669</v>
      </c>
      <c r="E136" s="3">
        <v>0.5</v>
      </c>
      <c r="F136">
        <v>60</v>
      </c>
      <c r="G136" s="3">
        <f>kursanci34[[#This Row],[Godzina zakończenia]]-kursanci34[[#This Row],[Godzina rozpoczęcia]]</f>
        <v>5.2083333333333315E-2</v>
      </c>
      <c r="H136" s="1">
        <v>1.25</v>
      </c>
      <c r="I136" s="1">
        <f>kursanci34[[#This Row],[czas trwania2]]*kursanci34[[#This Row],[Stawka za godzinę]]</f>
        <v>75</v>
      </c>
      <c r="J136">
        <f>WEEKDAY(kursanci34[[#This Row],[Data]],2)</f>
        <v>1</v>
      </c>
      <c r="K136">
        <f>21.37+kursanci34[[#This Row],[cena]]</f>
        <v>96.37</v>
      </c>
    </row>
    <row r="137" spans="1:11" x14ac:dyDescent="0.3">
      <c r="A137" s="1" t="s">
        <v>24</v>
      </c>
      <c r="B137" s="1" t="s">
        <v>7</v>
      </c>
      <c r="C137" s="2">
        <v>46034</v>
      </c>
      <c r="D137" s="3">
        <v>0.5</v>
      </c>
      <c r="E137" s="3">
        <v>0.54166666666666663</v>
      </c>
      <c r="F137">
        <v>60</v>
      </c>
      <c r="G137" s="3">
        <f>kursanci34[[#This Row],[Godzina zakończenia]]-kursanci34[[#This Row],[Godzina rozpoczęcia]]</f>
        <v>4.166666666666663E-2</v>
      </c>
      <c r="H137" s="1">
        <v>1</v>
      </c>
      <c r="I137" s="1">
        <f>kursanci34[[#This Row],[czas trwania2]]*kursanci34[[#This Row],[Stawka za godzinę]]</f>
        <v>60</v>
      </c>
      <c r="J137">
        <f>WEEKDAY(kursanci34[[#This Row],[Data]],2)</f>
        <v>1</v>
      </c>
      <c r="K137">
        <f>21.37+kursanci34[[#This Row],[cena]]</f>
        <v>81.37</v>
      </c>
    </row>
    <row r="138" spans="1:11" x14ac:dyDescent="0.3">
      <c r="A138" s="1" t="s">
        <v>17</v>
      </c>
      <c r="B138" s="1" t="s">
        <v>9</v>
      </c>
      <c r="C138" s="2">
        <v>46034</v>
      </c>
      <c r="D138" s="3">
        <v>0.55208333333333337</v>
      </c>
      <c r="E138" s="3">
        <v>0.63541666666666663</v>
      </c>
      <c r="F138">
        <v>50</v>
      </c>
      <c r="G138" s="3">
        <f>kursanci34[[#This Row],[Godzina zakończenia]]-kursanci34[[#This Row],[Godzina rozpoczęcia]]</f>
        <v>8.3333333333333259E-2</v>
      </c>
      <c r="H138" s="1">
        <v>2</v>
      </c>
      <c r="I138" s="1">
        <f>kursanci34[[#This Row],[czas trwania2]]*kursanci34[[#This Row],[Stawka za godzinę]]</f>
        <v>100</v>
      </c>
      <c r="J138">
        <f>WEEKDAY(kursanci34[[#This Row],[Data]],2)</f>
        <v>1</v>
      </c>
      <c r="K138">
        <f>21.37+kursanci34[[#This Row],[cena]]</f>
        <v>121.37</v>
      </c>
    </row>
    <row r="139" spans="1:11" x14ac:dyDescent="0.3">
      <c r="A139" s="1" t="s">
        <v>16</v>
      </c>
      <c r="B139" s="1" t="s">
        <v>7</v>
      </c>
      <c r="C139" s="2">
        <v>46034</v>
      </c>
      <c r="D139" s="3">
        <v>0.64583333333333337</v>
      </c>
      <c r="E139" s="3">
        <v>0.71875</v>
      </c>
      <c r="F139">
        <v>60</v>
      </c>
      <c r="G139" s="3">
        <f>kursanci34[[#This Row],[Godzina zakończenia]]-kursanci34[[#This Row],[Godzina rozpoczęcia]]</f>
        <v>7.291666666666663E-2</v>
      </c>
      <c r="H139" s="1">
        <v>1.75</v>
      </c>
      <c r="I139" s="1">
        <f>kursanci34[[#This Row],[czas trwania2]]*kursanci34[[#This Row],[Stawka za godzinę]]</f>
        <v>105</v>
      </c>
      <c r="J139">
        <f>WEEKDAY(kursanci34[[#This Row],[Data]],2)</f>
        <v>1</v>
      </c>
      <c r="K139">
        <f>21.37+kursanci34[[#This Row],[cena]]</f>
        <v>126.37</v>
      </c>
    </row>
    <row r="140" spans="1:11" x14ac:dyDescent="0.3">
      <c r="A140" s="1" t="s">
        <v>8</v>
      </c>
      <c r="B140" s="1" t="s">
        <v>9</v>
      </c>
      <c r="C140" s="2">
        <v>46034</v>
      </c>
      <c r="D140" s="3">
        <v>0.375</v>
      </c>
      <c r="E140" s="3">
        <v>0.4375</v>
      </c>
      <c r="F140">
        <v>50</v>
      </c>
      <c r="G140" s="3">
        <f>kursanci34[[#This Row],[Godzina zakończenia]]-kursanci34[[#This Row],[Godzina rozpoczęcia]]</f>
        <v>6.25E-2</v>
      </c>
      <c r="H140" s="1">
        <v>1.5</v>
      </c>
      <c r="I140" s="1">
        <f>kursanci34[[#This Row],[czas trwania2]]*kursanci34[[#This Row],[Stawka za godzinę]]</f>
        <v>75</v>
      </c>
      <c r="J140">
        <f>WEEKDAY(kursanci34[[#This Row],[Data]],2)</f>
        <v>1</v>
      </c>
      <c r="K140">
        <f>21.37+kursanci34[[#This Row],[cena]]</f>
        <v>96.37</v>
      </c>
    </row>
    <row r="141" spans="1:11" x14ac:dyDescent="0.3">
      <c r="A141" s="1" t="s">
        <v>13</v>
      </c>
      <c r="B141" s="1" t="s">
        <v>9</v>
      </c>
      <c r="C141" s="2">
        <v>46035</v>
      </c>
      <c r="D141" s="3">
        <v>0.375</v>
      </c>
      <c r="E141" s="3">
        <v>0.45833333333333331</v>
      </c>
      <c r="F141">
        <v>50</v>
      </c>
      <c r="G141" s="3">
        <f>kursanci34[[#This Row],[Godzina zakończenia]]-kursanci34[[#This Row],[Godzina rozpoczęcia]]</f>
        <v>8.3333333333333315E-2</v>
      </c>
      <c r="H141" s="1">
        <v>2</v>
      </c>
      <c r="I141" s="1">
        <f>kursanci34[[#This Row],[czas trwania2]]*kursanci34[[#This Row],[Stawka za godzinę]]</f>
        <v>100</v>
      </c>
      <c r="J141">
        <f>WEEKDAY(kursanci34[[#This Row],[Data]],2)</f>
        <v>2</v>
      </c>
      <c r="K141">
        <f>21.37+kursanci34[[#This Row],[cena]]</f>
        <v>121.37</v>
      </c>
    </row>
    <row r="142" spans="1:11" x14ac:dyDescent="0.3">
      <c r="A142" s="1" t="s">
        <v>6</v>
      </c>
      <c r="B142" s="1" t="s">
        <v>7</v>
      </c>
      <c r="C142" s="2">
        <v>46035</v>
      </c>
      <c r="D142" s="3">
        <v>0.65625</v>
      </c>
      <c r="E142" s="3">
        <v>0.72916666666666663</v>
      </c>
      <c r="F142">
        <v>60</v>
      </c>
      <c r="G142" s="3">
        <f>kursanci34[[#This Row],[Godzina zakończenia]]-kursanci34[[#This Row],[Godzina rozpoczęcia]]</f>
        <v>7.291666666666663E-2</v>
      </c>
      <c r="H142" s="1">
        <v>1.75</v>
      </c>
      <c r="I142" s="1">
        <f>kursanci34[[#This Row],[czas trwania2]]*kursanci34[[#This Row],[Stawka za godzinę]]</f>
        <v>105</v>
      </c>
      <c r="J142">
        <f>WEEKDAY(kursanci34[[#This Row],[Data]],2)</f>
        <v>2</v>
      </c>
      <c r="K142">
        <f>21.37+kursanci34[[#This Row],[cena]]</f>
        <v>126.37</v>
      </c>
    </row>
    <row r="143" spans="1:11" x14ac:dyDescent="0.3">
      <c r="A143" s="1" t="s">
        <v>16</v>
      </c>
      <c r="B143" s="1" t="s">
        <v>12</v>
      </c>
      <c r="C143" s="2">
        <v>46035</v>
      </c>
      <c r="D143" s="3">
        <v>0.54166666666666663</v>
      </c>
      <c r="E143" s="3">
        <v>0.625</v>
      </c>
      <c r="F143">
        <v>40</v>
      </c>
      <c r="G143" s="3">
        <f>kursanci34[[#This Row],[Godzina zakończenia]]-kursanci34[[#This Row],[Godzina rozpoczęcia]]</f>
        <v>8.333333333333337E-2</v>
      </c>
      <c r="H143" s="1">
        <v>2</v>
      </c>
      <c r="I143" s="1">
        <f>kursanci34[[#This Row],[czas trwania2]]*kursanci34[[#This Row],[Stawka za godzinę]]</f>
        <v>80</v>
      </c>
      <c r="J143">
        <f>WEEKDAY(kursanci34[[#This Row],[Data]],2)</f>
        <v>2</v>
      </c>
      <c r="K143">
        <f>21.37+kursanci34[[#This Row],[cena]]</f>
        <v>101.37</v>
      </c>
    </row>
    <row r="144" spans="1:11" x14ac:dyDescent="0.3">
      <c r="A144" s="1" t="s">
        <v>19</v>
      </c>
      <c r="B144" s="1" t="s">
        <v>9</v>
      </c>
      <c r="C144" s="2">
        <v>46035</v>
      </c>
      <c r="D144" s="3">
        <v>0.45833333333333331</v>
      </c>
      <c r="E144" s="3">
        <v>0.5</v>
      </c>
      <c r="F144">
        <v>50</v>
      </c>
      <c r="G144" s="3">
        <f>kursanci34[[#This Row],[Godzina zakończenia]]-kursanci34[[#This Row],[Godzina rozpoczęcia]]</f>
        <v>4.1666666666666685E-2</v>
      </c>
      <c r="H144" s="1">
        <v>1</v>
      </c>
      <c r="I144" s="1">
        <f>kursanci34[[#This Row],[czas trwania2]]*kursanci34[[#This Row],[Stawka za godzinę]]</f>
        <v>50</v>
      </c>
      <c r="J144">
        <f>WEEKDAY(kursanci34[[#This Row],[Data]],2)</f>
        <v>2</v>
      </c>
      <c r="K144">
        <f>21.37+kursanci34[[#This Row],[cena]]</f>
        <v>71.37</v>
      </c>
    </row>
    <row r="145" spans="1:11" x14ac:dyDescent="0.3">
      <c r="A145" s="1" t="s">
        <v>17</v>
      </c>
      <c r="B145" s="1" t="s">
        <v>9</v>
      </c>
      <c r="C145" s="2">
        <v>46036</v>
      </c>
      <c r="D145" s="3">
        <v>0.46875</v>
      </c>
      <c r="E145" s="3">
        <v>0.55208333333333337</v>
      </c>
      <c r="F145">
        <v>50</v>
      </c>
      <c r="G145" s="3">
        <f>kursanci34[[#This Row],[Godzina zakończenia]]-kursanci34[[#This Row],[Godzina rozpoczęcia]]</f>
        <v>8.333333333333337E-2</v>
      </c>
      <c r="H145" s="1">
        <v>2</v>
      </c>
      <c r="I145" s="1">
        <f>kursanci34[[#This Row],[czas trwania2]]*kursanci34[[#This Row],[Stawka za godzinę]]</f>
        <v>100</v>
      </c>
      <c r="J145">
        <f>WEEKDAY(kursanci34[[#This Row],[Data]],2)</f>
        <v>3</v>
      </c>
      <c r="K145">
        <f>21.37+kursanci34[[#This Row],[cena]]</f>
        <v>121.37</v>
      </c>
    </row>
    <row r="146" spans="1:11" x14ac:dyDescent="0.3">
      <c r="A146" s="1" t="s">
        <v>11</v>
      </c>
      <c r="B146" s="1" t="s">
        <v>12</v>
      </c>
      <c r="C146" s="2">
        <v>46036</v>
      </c>
      <c r="D146" s="3">
        <v>0.57291666666666663</v>
      </c>
      <c r="E146" s="3">
        <v>0.61458333333333337</v>
      </c>
      <c r="F146">
        <v>40</v>
      </c>
      <c r="G146" s="3">
        <f>kursanci34[[#This Row],[Godzina zakończenia]]-kursanci34[[#This Row],[Godzina rozpoczęcia]]</f>
        <v>4.1666666666666741E-2</v>
      </c>
      <c r="H146" s="1">
        <v>1</v>
      </c>
      <c r="I146" s="1">
        <f>kursanci34[[#This Row],[czas trwania2]]*kursanci34[[#This Row],[Stawka za godzinę]]</f>
        <v>40</v>
      </c>
      <c r="J146">
        <f>WEEKDAY(kursanci34[[#This Row],[Data]],2)</f>
        <v>3</v>
      </c>
      <c r="K146">
        <f>21.37+kursanci34[[#This Row],[cena]]</f>
        <v>61.370000000000005</v>
      </c>
    </row>
    <row r="147" spans="1:11" x14ac:dyDescent="0.3">
      <c r="A147" s="1" t="s">
        <v>14</v>
      </c>
      <c r="B147" s="1" t="s">
        <v>7</v>
      </c>
      <c r="C147" s="2">
        <v>46036</v>
      </c>
      <c r="D147" s="3">
        <v>0.375</v>
      </c>
      <c r="E147" s="3">
        <v>0.4375</v>
      </c>
      <c r="F147">
        <v>60</v>
      </c>
      <c r="G147" s="3">
        <f>kursanci34[[#This Row],[Godzina zakończenia]]-kursanci34[[#This Row],[Godzina rozpoczęcia]]</f>
        <v>6.25E-2</v>
      </c>
      <c r="H147" s="1">
        <v>1.5</v>
      </c>
      <c r="I147" s="1">
        <f>kursanci34[[#This Row],[czas trwania2]]*kursanci34[[#This Row],[Stawka za godzinę]]</f>
        <v>90</v>
      </c>
      <c r="J147">
        <f>WEEKDAY(kursanci34[[#This Row],[Data]],2)</f>
        <v>3</v>
      </c>
      <c r="K147">
        <f>21.37+kursanci34[[#This Row],[cena]]</f>
        <v>111.37</v>
      </c>
    </row>
    <row r="148" spans="1:11" x14ac:dyDescent="0.3">
      <c r="A148" s="1" t="s">
        <v>13</v>
      </c>
      <c r="B148" s="1" t="s">
        <v>9</v>
      </c>
      <c r="C148" s="2">
        <v>46037</v>
      </c>
      <c r="D148" s="3">
        <v>0.60416666666666663</v>
      </c>
      <c r="E148" s="3">
        <v>0.67708333333333337</v>
      </c>
      <c r="F148">
        <v>50</v>
      </c>
      <c r="G148" s="3">
        <f>kursanci34[[#This Row],[Godzina zakończenia]]-kursanci34[[#This Row],[Godzina rozpoczęcia]]</f>
        <v>7.2916666666666741E-2</v>
      </c>
      <c r="H148" s="1">
        <v>1.75</v>
      </c>
      <c r="I148" s="1">
        <f>kursanci34[[#This Row],[czas trwania2]]*kursanci34[[#This Row],[Stawka za godzinę]]</f>
        <v>87.5</v>
      </c>
      <c r="J148">
        <f>WEEKDAY(kursanci34[[#This Row],[Data]],2)</f>
        <v>4</v>
      </c>
      <c r="K148">
        <f>21.37+kursanci34[[#This Row],[cena]]</f>
        <v>108.87</v>
      </c>
    </row>
    <row r="149" spans="1:11" x14ac:dyDescent="0.3">
      <c r="A149" s="1" t="s">
        <v>6</v>
      </c>
      <c r="B149" s="1" t="s">
        <v>7</v>
      </c>
      <c r="C149" s="2">
        <v>46037</v>
      </c>
      <c r="D149" s="3">
        <v>0.45833333333333331</v>
      </c>
      <c r="E149" s="3">
        <v>0.51041666666666663</v>
      </c>
      <c r="F149">
        <v>60</v>
      </c>
      <c r="G149" s="3">
        <f>kursanci34[[#This Row],[Godzina zakończenia]]-kursanci34[[#This Row],[Godzina rozpoczęcia]]</f>
        <v>5.2083333333333315E-2</v>
      </c>
      <c r="H149" s="1">
        <v>1.25</v>
      </c>
      <c r="I149" s="1">
        <f>kursanci34[[#This Row],[czas trwania2]]*kursanci34[[#This Row],[Stawka za godzinę]]</f>
        <v>75</v>
      </c>
      <c r="J149">
        <f>WEEKDAY(kursanci34[[#This Row],[Data]],2)</f>
        <v>4</v>
      </c>
      <c r="K149">
        <f>21.37+kursanci34[[#This Row],[cena]]</f>
        <v>96.37</v>
      </c>
    </row>
    <row r="150" spans="1:11" x14ac:dyDescent="0.3">
      <c r="A150" s="1" t="s">
        <v>17</v>
      </c>
      <c r="B150" s="1" t="s">
        <v>9</v>
      </c>
      <c r="C150" s="2">
        <v>46037</v>
      </c>
      <c r="D150" s="3">
        <v>0.375</v>
      </c>
      <c r="E150" s="3">
        <v>0.45833333333333331</v>
      </c>
      <c r="F150">
        <v>50</v>
      </c>
      <c r="G150" s="3">
        <f>kursanci34[[#This Row],[Godzina zakończenia]]-kursanci34[[#This Row],[Godzina rozpoczęcia]]</f>
        <v>8.3333333333333315E-2</v>
      </c>
      <c r="H150" s="1">
        <v>2</v>
      </c>
      <c r="I150" s="1">
        <f>kursanci34[[#This Row],[czas trwania2]]*kursanci34[[#This Row],[Stawka za godzinę]]</f>
        <v>100</v>
      </c>
      <c r="J150">
        <f>WEEKDAY(kursanci34[[#This Row],[Data]],2)</f>
        <v>4</v>
      </c>
      <c r="K150">
        <f>21.37+kursanci34[[#This Row],[cena]]</f>
        <v>121.37</v>
      </c>
    </row>
    <row r="151" spans="1:11" x14ac:dyDescent="0.3">
      <c r="A151" s="1" t="s">
        <v>8</v>
      </c>
      <c r="B151" s="1" t="s">
        <v>9</v>
      </c>
      <c r="C151" s="2">
        <v>46037</v>
      </c>
      <c r="D151" s="3">
        <v>0.52083333333333337</v>
      </c>
      <c r="E151" s="3">
        <v>0.58333333333333337</v>
      </c>
      <c r="F151">
        <v>50</v>
      </c>
      <c r="G151" s="3">
        <f>kursanci34[[#This Row],[Godzina zakończenia]]-kursanci34[[#This Row],[Godzina rozpoczęcia]]</f>
        <v>6.25E-2</v>
      </c>
      <c r="H151" s="1">
        <v>1.5</v>
      </c>
      <c r="I151" s="1">
        <f>kursanci34[[#This Row],[czas trwania2]]*kursanci34[[#This Row],[Stawka za godzinę]]</f>
        <v>75</v>
      </c>
      <c r="J151">
        <f>WEEKDAY(kursanci34[[#This Row],[Data]],2)</f>
        <v>4</v>
      </c>
      <c r="K151">
        <f>21.37+kursanci34[[#This Row],[cena]]</f>
        <v>96.37</v>
      </c>
    </row>
    <row r="152" spans="1:11" x14ac:dyDescent="0.3">
      <c r="A152" s="1" t="s">
        <v>24</v>
      </c>
      <c r="B152" s="1" t="s">
        <v>7</v>
      </c>
      <c r="C152" s="2">
        <v>46041</v>
      </c>
      <c r="D152" s="3">
        <v>0.45833333333333331</v>
      </c>
      <c r="E152" s="3">
        <v>0.52083333333333337</v>
      </c>
      <c r="F152">
        <v>60</v>
      </c>
      <c r="G152" s="3">
        <f>kursanci34[[#This Row],[Godzina zakończenia]]-kursanci34[[#This Row],[Godzina rozpoczęcia]]</f>
        <v>6.2500000000000056E-2</v>
      </c>
      <c r="H152" s="1">
        <v>1.5</v>
      </c>
      <c r="I152" s="1">
        <f>kursanci34[[#This Row],[czas trwania2]]*kursanci34[[#This Row],[Stawka za godzinę]]</f>
        <v>90</v>
      </c>
      <c r="J152">
        <f>WEEKDAY(kursanci34[[#This Row],[Data]],2)</f>
        <v>1</v>
      </c>
      <c r="K152">
        <f>21.37+kursanci34[[#This Row],[cena]]</f>
        <v>111.37</v>
      </c>
    </row>
    <row r="153" spans="1:11" x14ac:dyDescent="0.3">
      <c r="A153" s="1" t="s">
        <v>14</v>
      </c>
      <c r="B153" s="1" t="s">
        <v>7</v>
      </c>
      <c r="C153" s="2">
        <v>46041</v>
      </c>
      <c r="D153" s="3">
        <v>0.54166666666666663</v>
      </c>
      <c r="E153" s="3">
        <v>0.60416666666666663</v>
      </c>
      <c r="F153">
        <v>60</v>
      </c>
      <c r="G153" s="3">
        <f>kursanci34[[#This Row],[Godzina zakończenia]]-kursanci34[[#This Row],[Godzina rozpoczęcia]]</f>
        <v>6.25E-2</v>
      </c>
      <c r="H153" s="1">
        <v>1.5</v>
      </c>
      <c r="I153" s="1">
        <f>kursanci34[[#This Row],[czas trwania2]]*kursanci34[[#This Row],[Stawka za godzinę]]</f>
        <v>90</v>
      </c>
      <c r="J153">
        <f>WEEKDAY(kursanci34[[#This Row],[Data]],2)</f>
        <v>1</v>
      </c>
      <c r="K153">
        <f>21.37+kursanci34[[#This Row],[cena]]</f>
        <v>111.37</v>
      </c>
    </row>
    <row r="154" spans="1:11" x14ac:dyDescent="0.3">
      <c r="A154" s="1" t="s">
        <v>18</v>
      </c>
      <c r="B154" s="1" t="s">
        <v>12</v>
      </c>
      <c r="C154" s="2">
        <v>46041</v>
      </c>
      <c r="D154" s="3">
        <v>0.63541666666666663</v>
      </c>
      <c r="E154" s="3">
        <v>0.6875</v>
      </c>
      <c r="F154">
        <v>40</v>
      </c>
      <c r="G154" s="3">
        <f>kursanci34[[#This Row],[Godzina zakończenia]]-kursanci34[[#This Row],[Godzina rozpoczęcia]]</f>
        <v>5.208333333333337E-2</v>
      </c>
      <c r="H154" s="1">
        <v>1.25</v>
      </c>
      <c r="I154" s="1">
        <f>kursanci34[[#This Row],[czas trwania2]]*kursanci34[[#This Row],[Stawka za godzinę]]</f>
        <v>50</v>
      </c>
      <c r="J154">
        <f>WEEKDAY(kursanci34[[#This Row],[Data]],2)</f>
        <v>1</v>
      </c>
      <c r="K154">
        <f>21.37+kursanci34[[#This Row],[cena]]</f>
        <v>71.37</v>
      </c>
    </row>
    <row r="155" spans="1:11" x14ac:dyDescent="0.3">
      <c r="A155" s="1" t="s">
        <v>8</v>
      </c>
      <c r="B155" s="1" t="s">
        <v>9</v>
      </c>
      <c r="C155" s="2">
        <v>46041</v>
      </c>
      <c r="D155" s="3">
        <v>0.375</v>
      </c>
      <c r="E155" s="3">
        <v>0.4375</v>
      </c>
      <c r="F155">
        <v>50</v>
      </c>
      <c r="G155" s="3">
        <f>kursanci34[[#This Row],[Godzina zakończenia]]-kursanci34[[#This Row],[Godzina rozpoczęcia]]</f>
        <v>6.25E-2</v>
      </c>
      <c r="H155" s="1">
        <v>1.5</v>
      </c>
      <c r="I155" s="1">
        <f>kursanci34[[#This Row],[czas trwania2]]*kursanci34[[#This Row],[Stawka za godzinę]]</f>
        <v>75</v>
      </c>
      <c r="J155">
        <f>WEEKDAY(kursanci34[[#This Row],[Data]],2)</f>
        <v>1</v>
      </c>
      <c r="K155">
        <f>21.37+kursanci34[[#This Row],[cena]]</f>
        <v>96.37</v>
      </c>
    </row>
    <row r="156" spans="1:11" x14ac:dyDescent="0.3">
      <c r="A156" s="1" t="s">
        <v>16</v>
      </c>
      <c r="B156" s="1" t="s">
        <v>7</v>
      </c>
      <c r="C156" s="2">
        <v>46042</v>
      </c>
      <c r="D156" s="3">
        <v>0.4375</v>
      </c>
      <c r="E156" s="3">
        <v>0.47916666666666669</v>
      </c>
      <c r="F156">
        <v>60</v>
      </c>
      <c r="G156" s="3">
        <f>kursanci34[[#This Row],[Godzina zakończenia]]-kursanci34[[#This Row],[Godzina rozpoczęcia]]</f>
        <v>4.1666666666666685E-2</v>
      </c>
      <c r="H156" s="1">
        <v>1</v>
      </c>
      <c r="I156" s="1">
        <f>kursanci34[[#This Row],[czas trwania2]]*kursanci34[[#This Row],[Stawka za godzinę]]</f>
        <v>60</v>
      </c>
      <c r="J156">
        <f>WEEKDAY(kursanci34[[#This Row],[Data]],2)</f>
        <v>2</v>
      </c>
      <c r="K156">
        <f>21.37+kursanci34[[#This Row],[cena]]</f>
        <v>81.37</v>
      </c>
    </row>
    <row r="157" spans="1:11" x14ac:dyDescent="0.3">
      <c r="A157" s="1" t="s">
        <v>18</v>
      </c>
      <c r="B157" s="1" t="s">
        <v>12</v>
      </c>
      <c r="C157" s="2">
        <v>46042</v>
      </c>
      <c r="D157" s="3">
        <v>0.375</v>
      </c>
      <c r="E157" s="3">
        <v>0.4375</v>
      </c>
      <c r="F157">
        <v>40</v>
      </c>
      <c r="G157" s="3">
        <f>kursanci34[[#This Row],[Godzina zakończenia]]-kursanci34[[#This Row],[Godzina rozpoczęcia]]</f>
        <v>6.25E-2</v>
      </c>
      <c r="H157" s="1">
        <v>1.5</v>
      </c>
      <c r="I157" s="1">
        <f>kursanci34[[#This Row],[czas trwania2]]*kursanci34[[#This Row],[Stawka za godzinę]]</f>
        <v>60</v>
      </c>
      <c r="J157">
        <f>WEEKDAY(kursanci34[[#This Row],[Data]],2)</f>
        <v>2</v>
      </c>
      <c r="K157">
        <f>21.37+kursanci34[[#This Row],[cena]]</f>
        <v>81.37</v>
      </c>
    </row>
    <row r="158" spans="1:11" x14ac:dyDescent="0.3">
      <c r="A158" s="1" t="s">
        <v>16</v>
      </c>
      <c r="B158" s="1" t="s">
        <v>12</v>
      </c>
      <c r="C158" s="2">
        <v>46043</v>
      </c>
      <c r="D158" s="3">
        <v>0.375</v>
      </c>
      <c r="E158" s="3">
        <v>0.44791666666666669</v>
      </c>
      <c r="F158">
        <v>40</v>
      </c>
      <c r="G158" s="3">
        <f>kursanci34[[#This Row],[Godzina zakończenia]]-kursanci34[[#This Row],[Godzina rozpoczęcia]]</f>
        <v>7.2916666666666685E-2</v>
      </c>
      <c r="H158" s="1">
        <v>1.75</v>
      </c>
      <c r="I158" s="1">
        <f>kursanci34[[#This Row],[czas trwania2]]*kursanci34[[#This Row],[Stawka za godzinę]]</f>
        <v>70</v>
      </c>
      <c r="J158">
        <f>WEEKDAY(kursanci34[[#This Row],[Data]],2)</f>
        <v>3</v>
      </c>
      <c r="K158">
        <f>21.37+kursanci34[[#This Row],[cena]]</f>
        <v>91.37</v>
      </c>
    </row>
    <row r="159" spans="1:11" x14ac:dyDescent="0.3">
      <c r="A159" s="1" t="s">
        <v>19</v>
      </c>
      <c r="B159" s="1" t="s">
        <v>12</v>
      </c>
      <c r="C159" s="2">
        <v>46043</v>
      </c>
      <c r="D159" s="3">
        <v>0.48958333333333331</v>
      </c>
      <c r="E159" s="3">
        <v>0.57291666666666663</v>
      </c>
      <c r="F159">
        <v>40</v>
      </c>
      <c r="G159" s="3">
        <f>kursanci34[[#This Row],[Godzina zakończenia]]-kursanci34[[#This Row],[Godzina rozpoczęcia]]</f>
        <v>8.3333333333333315E-2</v>
      </c>
      <c r="H159" s="1">
        <v>2</v>
      </c>
      <c r="I159" s="1">
        <f>kursanci34[[#This Row],[czas trwania2]]*kursanci34[[#This Row],[Stawka za godzinę]]</f>
        <v>80</v>
      </c>
      <c r="J159">
        <f>WEEKDAY(kursanci34[[#This Row],[Data]],2)</f>
        <v>3</v>
      </c>
      <c r="K159">
        <f>21.37+kursanci34[[#This Row],[cena]]</f>
        <v>101.37</v>
      </c>
    </row>
    <row r="160" spans="1:11" x14ac:dyDescent="0.3">
      <c r="A160" s="1" t="s">
        <v>24</v>
      </c>
      <c r="B160" s="1" t="s">
        <v>7</v>
      </c>
      <c r="C160" s="2">
        <v>46044</v>
      </c>
      <c r="D160" s="3">
        <v>0.375</v>
      </c>
      <c r="E160" s="3">
        <v>0.42708333333333331</v>
      </c>
      <c r="F160">
        <v>60</v>
      </c>
      <c r="G160" s="3">
        <f>kursanci34[[#This Row],[Godzina zakończenia]]-kursanci34[[#This Row],[Godzina rozpoczęcia]]</f>
        <v>5.2083333333333315E-2</v>
      </c>
      <c r="H160" s="1">
        <v>1.25</v>
      </c>
      <c r="I160" s="1">
        <f>kursanci34[[#This Row],[czas trwania2]]*kursanci34[[#This Row],[Stawka za godzinę]]</f>
        <v>75</v>
      </c>
      <c r="J160">
        <f>WEEKDAY(kursanci34[[#This Row],[Data]],2)</f>
        <v>4</v>
      </c>
      <c r="K160">
        <f>21.37+kursanci34[[#This Row],[cena]]</f>
        <v>96.37</v>
      </c>
    </row>
    <row r="161" spans="1:11" x14ac:dyDescent="0.3">
      <c r="A161" s="1" t="s">
        <v>17</v>
      </c>
      <c r="B161" s="1" t="s">
        <v>9</v>
      </c>
      <c r="C161" s="2">
        <v>46044</v>
      </c>
      <c r="D161" s="3">
        <v>0.4375</v>
      </c>
      <c r="E161" s="3">
        <v>0.48958333333333331</v>
      </c>
      <c r="F161">
        <v>50</v>
      </c>
      <c r="G161" s="3">
        <f>kursanci34[[#This Row],[Godzina zakończenia]]-kursanci34[[#This Row],[Godzina rozpoczęcia]]</f>
        <v>5.2083333333333315E-2</v>
      </c>
      <c r="H161" s="1">
        <v>1.25</v>
      </c>
      <c r="I161" s="1">
        <f>kursanci34[[#This Row],[czas trwania2]]*kursanci34[[#This Row],[Stawka za godzinę]]</f>
        <v>62.5</v>
      </c>
      <c r="J161">
        <f>WEEKDAY(kursanci34[[#This Row],[Data]],2)</f>
        <v>4</v>
      </c>
      <c r="K161">
        <f>21.37+kursanci34[[#This Row],[cena]]</f>
        <v>83.87</v>
      </c>
    </row>
    <row r="162" spans="1:11" x14ac:dyDescent="0.3">
      <c r="A162" s="1" t="s">
        <v>8</v>
      </c>
      <c r="B162" s="1" t="s">
        <v>9</v>
      </c>
      <c r="C162" s="2">
        <v>46044</v>
      </c>
      <c r="D162" s="3">
        <v>0.66666666666666663</v>
      </c>
      <c r="E162" s="3">
        <v>0.73958333333333337</v>
      </c>
      <c r="F162">
        <v>50</v>
      </c>
      <c r="G162" s="3">
        <f>kursanci34[[#This Row],[Godzina zakończenia]]-kursanci34[[#This Row],[Godzina rozpoczęcia]]</f>
        <v>7.2916666666666741E-2</v>
      </c>
      <c r="H162" s="1">
        <v>1.75</v>
      </c>
      <c r="I162" s="1">
        <f>kursanci34[[#This Row],[czas trwania2]]*kursanci34[[#This Row],[Stawka za godzinę]]</f>
        <v>87.5</v>
      </c>
      <c r="J162">
        <f>WEEKDAY(kursanci34[[#This Row],[Data]],2)</f>
        <v>4</v>
      </c>
      <c r="K162">
        <f>21.37+kursanci34[[#This Row],[cena]]</f>
        <v>108.87</v>
      </c>
    </row>
    <row r="163" spans="1:11" x14ac:dyDescent="0.3">
      <c r="A163" s="1" t="s">
        <v>8</v>
      </c>
      <c r="B163" s="1" t="s">
        <v>9</v>
      </c>
      <c r="C163" s="2">
        <v>46044</v>
      </c>
      <c r="D163" s="3">
        <v>0.59375</v>
      </c>
      <c r="E163" s="3">
        <v>0.63541666666666663</v>
      </c>
      <c r="F163">
        <v>50</v>
      </c>
      <c r="G163" s="3">
        <f>kursanci34[[#This Row],[Godzina zakończenia]]-kursanci34[[#This Row],[Godzina rozpoczęcia]]</f>
        <v>4.166666666666663E-2</v>
      </c>
      <c r="H163" s="1">
        <v>1</v>
      </c>
      <c r="I163" s="1">
        <f>kursanci34[[#This Row],[czas trwania2]]*kursanci34[[#This Row],[Stawka za godzinę]]</f>
        <v>50</v>
      </c>
      <c r="J163">
        <f>WEEKDAY(kursanci34[[#This Row],[Data]],2)</f>
        <v>4</v>
      </c>
      <c r="K163">
        <f>21.37+kursanci34[[#This Row],[cena]]</f>
        <v>71.37</v>
      </c>
    </row>
    <row r="164" spans="1:11" x14ac:dyDescent="0.3">
      <c r="A164" s="1" t="s">
        <v>10</v>
      </c>
      <c r="B164" s="1" t="s">
        <v>9</v>
      </c>
      <c r="C164" s="2">
        <v>46044</v>
      </c>
      <c r="D164" s="3">
        <v>0.48958333333333331</v>
      </c>
      <c r="E164" s="3">
        <v>0.57291666666666663</v>
      </c>
      <c r="F164">
        <v>50</v>
      </c>
      <c r="G164" s="3">
        <f>kursanci34[[#This Row],[Godzina zakończenia]]-kursanci34[[#This Row],[Godzina rozpoczęcia]]</f>
        <v>8.3333333333333315E-2</v>
      </c>
      <c r="H164" s="1">
        <v>2</v>
      </c>
      <c r="I164" s="1">
        <f>kursanci34[[#This Row],[czas trwania2]]*kursanci34[[#This Row],[Stawka za godzinę]]</f>
        <v>100</v>
      </c>
      <c r="J164">
        <f>WEEKDAY(kursanci34[[#This Row],[Data]],2)</f>
        <v>4</v>
      </c>
      <c r="K164">
        <f>21.37+kursanci34[[#This Row],[cena]]</f>
        <v>121.37</v>
      </c>
    </row>
    <row r="165" spans="1:11" x14ac:dyDescent="0.3">
      <c r="A165" s="1" t="s">
        <v>13</v>
      </c>
      <c r="B165" s="1" t="s">
        <v>9</v>
      </c>
      <c r="C165" s="2">
        <v>46045</v>
      </c>
      <c r="D165" s="3">
        <v>0.46875</v>
      </c>
      <c r="E165" s="3">
        <v>0.53125</v>
      </c>
      <c r="F165">
        <v>50</v>
      </c>
      <c r="G165" s="3">
        <f>kursanci34[[#This Row],[Godzina zakończenia]]-kursanci34[[#This Row],[Godzina rozpoczęcia]]</f>
        <v>6.25E-2</v>
      </c>
      <c r="H165" s="1">
        <v>1.5</v>
      </c>
      <c r="I165" s="1">
        <f>kursanci34[[#This Row],[czas trwania2]]*kursanci34[[#This Row],[Stawka za godzinę]]</f>
        <v>75</v>
      </c>
      <c r="J165">
        <f>WEEKDAY(kursanci34[[#This Row],[Data]],2)</f>
        <v>5</v>
      </c>
      <c r="K165">
        <f>21.37+kursanci34[[#This Row],[cena]]</f>
        <v>96.37</v>
      </c>
    </row>
    <row r="166" spans="1:11" x14ac:dyDescent="0.3">
      <c r="A166" s="1" t="s">
        <v>13</v>
      </c>
      <c r="B166" s="1" t="s">
        <v>7</v>
      </c>
      <c r="C166" s="2">
        <v>46045</v>
      </c>
      <c r="D166" s="3">
        <v>0.375</v>
      </c>
      <c r="E166" s="3">
        <v>0.41666666666666669</v>
      </c>
      <c r="F166">
        <v>60</v>
      </c>
      <c r="G166" s="3">
        <f>kursanci34[[#This Row],[Godzina zakończenia]]-kursanci34[[#This Row],[Godzina rozpoczęcia]]</f>
        <v>4.1666666666666685E-2</v>
      </c>
      <c r="H166" s="1">
        <v>1</v>
      </c>
      <c r="I166" s="1">
        <f>kursanci34[[#This Row],[czas trwania2]]*kursanci34[[#This Row],[Stawka za godzinę]]</f>
        <v>60</v>
      </c>
      <c r="J166">
        <f>WEEKDAY(kursanci34[[#This Row],[Data]],2)</f>
        <v>5</v>
      </c>
      <c r="K166">
        <f>21.37+kursanci34[[#This Row],[cena]]</f>
        <v>81.37</v>
      </c>
    </row>
    <row r="167" spans="1:11" x14ac:dyDescent="0.3">
      <c r="A167" s="1" t="s">
        <v>11</v>
      </c>
      <c r="B167" s="1" t="s">
        <v>12</v>
      </c>
      <c r="C167" s="2">
        <v>46045</v>
      </c>
      <c r="D167" s="3">
        <v>0.57291666666666663</v>
      </c>
      <c r="E167" s="3">
        <v>0.63541666666666663</v>
      </c>
      <c r="F167">
        <v>40</v>
      </c>
      <c r="G167" s="3">
        <f>kursanci34[[#This Row],[Godzina zakończenia]]-kursanci34[[#This Row],[Godzina rozpoczęcia]]</f>
        <v>6.25E-2</v>
      </c>
      <c r="H167" s="1">
        <v>1.5</v>
      </c>
      <c r="I167" s="1">
        <f>kursanci34[[#This Row],[czas trwania2]]*kursanci34[[#This Row],[Stawka za godzinę]]</f>
        <v>60</v>
      </c>
      <c r="J167">
        <f>WEEKDAY(kursanci34[[#This Row],[Data]],2)</f>
        <v>5</v>
      </c>
      <c r="K167">
        <f>21.37+kursanci34[[#This Row],[cena]]</f>
        <v>81.37</v>
      </c>
    </row>
    <row r="168" spans="1:11" x14ac:dyDescent="0.3">
      <c r="A168" s="1" t="s">
        <v>11</v>
      </c>
      <c r="B168" s="1" t="s">
        <v>12</v>
      </c>
      <c r="C168" s="2">
        <v>46045</v>
      </c>
      <c r="D168" s="3">
        <v>0.41666666666666669</v>
      </c>
      <c r="E168" s="3">
        <v>0.45833333333333331</v>
      </c>
      <c r="F168">
        <v>40</v>
      </c>
      <c r="G168" s="3">
        <f>kursanci34[[#This Row],[Godzina zakończenia]]-kursanci34[[#This Row],[Godzina rozpoczęcia]]</f>
        <v>4.166666666666663E-2</v>
      </c>
      <c r="H168" s="1">
        <v>1</v>
      </c>
      <c r="I168" s="1">
        <f>kursanci34[[#This Row],[czas trwania2]]*kursanci34[[#This Row],[Stawka za godzinę]]</f>
        <v>40</v>
      </c>
      <c r="J168">
        <f>WEEKDAY(kursanci34[[#This Row],[Data]],2)</f>
        <v>5</v>
      </c>
      <c r="K168">
        <f>21.37+kursanci34[[#This Row],[cena]]</f>
        <v>61.370000000000005</v>
      </c>
    </row>
    <row r="169" spans="1:11" x14ac:dyDescent="0.3">
      <c r="A169" s="1" t="s">
        <v>8</v>
      </c>
      <c r="B169" s="1" t="s">
        <v>9</v>
      </c>
      <c r="C169" s="2">
        <v>46045</v>
      </c>
      <c r="D169" s="3">
        <v>0.65625</v>
      </c>
      <c r="E169" s="3">
        <v>0.69791666666666663</v>
      </c>
      <c r="F169">
        <v>50</v>
      </c>
      <c r="G169" s="3">
        <f>kursanci34[[#This Row],[Godzina zakończenia]]-kursanci34[[#This Row],[Godzina rozpoczęcia]]</f>
        <v>4.166666666666663E-2</v>
      </c>
      <c r="H169" s="1">
        <v>1</v>
      </c>
      <c r="I169" s="1">
        <f>kursanci34[[#This Row],[czas trwania2]]*kursanci34[[#This Row],[Stawka za godzinę]]</f>
        <v>50</v>
      </c>
      <c r="J169">
        <f>WEEKDAY(kursanci34[[#This Row],[Data]],2)</f>
        <v>5</v>
      </c>
      <c r="K169">
        <f>21.37+kursanci34[[#This Row],[cena]]</f>
        <v>71.37</v>
      </c>
    </row>
    <row r="170" spans="1:11" x14ac:dyDescent="0.3">
      <c r="A170" s="1" t="s">
        <v>10</v>
      </c>
      <c r="B170" s="1" t="s">
        <v>7</v>
      </c>
      <c r="C170" s="2">
        <v>46048</v>
      </c>
      <c r="D170" s="3">
        <v>0.375</v>
      </c>
      <c r="E170" s="3">
        <v>0.4375</v>
      </c>
      <c r="F170">
        <v>60</v>
      </c>
      <c r="G170" s="3">
        <f>kursanci34[[#This Row],[Godzina zakończenia]]-kursanci34[[#This Row],[Godzina rozpoczęcia]]</f>
        <v>6.25E-2</v>
      </c>
      <c r="H170" s="1">
        <v>1.5</v>
      </c>
      <c r="I170" s="1">
        <f>kursanci34[[#This Row],[czas trwania2]]*kursanci34[[#This Row],[Stawka za godzinę]]</f>
        <v>90</v>
      </c>
      <c r="J170">
        <f>WEEKDAY(kursanci34[[#This Row],[Data]],2)</f>
        <v>1</v>
      </c>
      <c r="K170">
        <f>21.37+kursanci34[[#This Row],[cena]]</f>
        <v>111.37</v>
      </c>
    </row>
    <row r="171" spans="1:11" x14ac:dyDescent="0.3">
      <c r="A171" s="1" t="s">
        <v>14</v>
      </c>
      <c r="B171" s="1" t="s">
        <v>7</v>
      </c>
      <c r="C171" s="2">
        <v>46049</v>
      </c>
      <c r="D171" s="3">
        <v>0.52083333333333337</v>
      </c>
      <c r="E171" s="3">
        <v>0.58333333333333337</v>
      </c>
      <c r="F171">
        <v>60</v>
      </c>
      <c r="G171" s="3">
        <f>kursanci34[[#This Row],[Godzina zakończenia]]-kursanci34[[#This Row],[Godzina rozpoczęcia]]</f>
        <v>6.25E-2</v>
      </c>
      <c r="H171" s="1">
        <v>1.5</v>
      </c>
      <c r="I171" s="1">
        <f>kursanci34[[#This Row],[czas trwania2]]*kursanci34[[#This Row],[Stawka za godzinę]]</f>
        <v>90</v>
      </c>
      <c r="J171">
        <f>WEEKDAY(kursanci34[[#This Row],[Data]],2)</f>
        <v>2</v>
      </c>
      <c r="K171">
        <f>21.37+kursanci34[[#This Row],[cena]]</f>
        <v>111.37</v>
      </c>
    </row>
    <row r="172" spans="1:11" x14ac:dyDescent="0.3">
      <c r="A172" s="1" t="s">
        <v>19</v>
      </c>
      <c r="B172" s="1" t="s">
        <v>12</v>
      </c>
      <c r="C172" s="2">
        <v>46049</v>
      </c>
      <c r="D172" s="3">
        <v>0.375</v>
      </c>
      <c r="E172" s="3">
        <v>0.45833333333333331</v>
      </c>
      <c r="F172">
        <v>40</v>
      </c>
      <c r="G172" s="3">
        <f>kursanci34[[#This Row],[Godzina zakończenia]]-kursanci34[[#This Row],[Godzina rozpoczęcia]]</f>
        <v>8.3333333333333315E-2</v>
      </c>
      <c r="H172" s="1">
        <v>2</v>
      </c>
      <c r="I172" s="1">
        <f>kursanci34[[#This Row],[czas trwania2]]*kursanci34[[#This Row],[Stawka za godzinę]]</f>
        <v>80</v>
      </c>
      <c r="J172">
        <f>WEEKDAY(kursanci34[[#This Row],[Data]],2)</f>
        <v>2</v>
      </c>
      <c r="K172">
        <f>21.37+kursanci34[[#This Row],[cena]]</f>
        <v>101.37</v>
      </c>
    </row>
    <row r="173" spans="1:11" x14ac:dyDescent="0.3">
      <c r="A173" s="1" t="s">
        <v>18</v>
      </c>
      <c r="B173" s="1" t="s">
        <v>12</v>
      </c>
      <c r="C173" s="2">
        <v>46050</v>
      </c>
      <c r="D173" s="3">
        <v>0.375</v>
      </c>
      <c r="E173" s="3">
        <v>0.41666666666666669</v>
      </c>
      <c r="F173">
        <v>40</v>
      </c>
      <c r="G173" s="3">
        <f>kursanci34[[#This Row],[Godzina zakończenia]]-kursanci34[[#This Row],[Godzina rozpoczęcia]]</f>
        <v>4.1666666666666685E-2</v>
      </c>
      <c r="H173" s="1">
        <v>1</v>
      </c>
      <c r="I173" s="1">
        <f>kursanci34[[#This Row],[czas trwania2]]*kursanci34[[#This Row],[Stawka za godzinę]]</f>
        <v>40</v>
      </c>
      <c r="J173">
        <f>WEEKDAY(kursanci34[[#This Row],[Data]],2)</f>
        <v>3</v>
      </c>
      <c r="K173">
        <f>21.37+kursanci34[[#This Row],[cena]]</f>
        <v>61.370000000000005</v>
      </c>
    </row>
    <row r="174" spans="1:11" x14ac:dyDescent="0.3">
      <c r="A174" s="1" t="s">
        <v>18</v>
      </c>
      <c r="B174" s="1" t="s">
        <v>12</v>
      </c>
      <c r="C174" s="2">
        <v>46051</v>
      </c>
      <c r="D174" s="3">
        <v>0.4375</v>
      </c>
      <c r="E174" s="3">
        <v>0.51041666666666663</v>
      </c>
      <c r="F174">
        <v>40</v>
      </c>
      <c r="G174" s="3">
        <f>kursanci34[[#This Row],[Godzina zakończenia]]-kursanci34[[#This Row],[Godzina rozpoczęcia]]</f>
        <v>7.291666666666663E-2</v>
      </c>
      <c r="H174" s="1">
        <v>1.75</v>
      </c>
      <c r="I174" s="1">
        <f>kursanci34[[#This Row],[czas trwania2]]*kursanci34[[#This Row],[Stawka za godzinę]]</f>
        <v>70</v>
      </c>
      <c r="J174">
        <f>WEEKDAY(kursanci34[[#This Row],[Data]],2)</f>
        <v>4</v>
      </c>
      <c r="K174">
        <f>21.37+kursanci34[[#This Row],[cena]]</f>
        <v>91.37</v>
      </c>
    </row>
    <row r="175" spans="1:11" x14ac:dyDescent="0.3">
      <c r="A175" s="1" t="s">
        <v>8</v>
      </c>
      <c r="B175" s="1" t="s">
        <v>9</v>
      </c>
      <c r="C175" s="2">
        <v>46051</v>
      </c>
      <c r="D175" s="3">
        <v>0.375</v>
      </c>
      <c r="E175" s="3">
        <v>0.4375</v>
      </c>
      <c r="F175">
        <v>50</v>
      </c>
      <c r="G175" s="3">
        <f>kursanci34[[#This Row],[Godzina zakończenia]]-kursanci34[[#This Row],[Godzina rozpoczęcia]]</f>
        <v>6.25E-2</v>
      </c>
      <c r="H175" s="1">
        <v>1.5</v>
      </c>
      <c r="I175" s="1">
        <f>kursanci34[[#This Row],[czas trwania2]]*kursanci34[[#This Row],[Stawka za godzinę]]</f>
        <v>75</v>
      </c>
      <c r="J175">
        <f>WEEKDAY(kursanci34[[#This Row],[Data]],2)</f>
        <v>4</v>
      </c>
      <c r="K175">
        <f>21.37+kursanci34[[#This Row],[cena]]</f>
        <v>96.37</v>
      </c>
    </row>
    <row r="176" spans="1:11" x14ac:dyDescent="0.3">
      <c r="A176" s="1" t="s">
        <v>15</v>
      </c>
      <c r="B176" s="1" t="s">
        <v>7</v>
      </c>
      <c r="C176" s="2">
        <v>46051</v>
      </c>
      <c r="D176" s="3">
        <v>0.53125</v>
      </c>
      <c r="E176" s="3">
        <v>0.57291666666666663</v>
      </c>
      <c r="F176">
        <v>60</v>
      </c>
      <c r="G176" s="3">
        <f>kursanci34[[#This Row],[Godzina zakończenia]]-kursanci34[[#This Row],[Godzina rozpoczęcia]]</f>
        <v>4.166666666666663E-2</v>
      </c>
      <c r="H176" s="1">
        <v>1</v>
      </c>
      <c r="I176" s="1">
        <f>kursanci34[[#This Row],[czas trwania2]]*kursanci34[[#This Row],[Stawka za godzinę]]</f>
        <v>60</v>
      </c>
      <c r="J176">
        <f>WEEKDAY(kursanci34[[#This Row],[Data]],2)</f>
        <v>4</v>
      </c>
      <c r="K176">
        <f>21.37+kursanci34[[#This Row],[cena]]</f>
        <v>81.37</v>
      </c>
    </row>
    <row r="177" spans="1:11" x14ac:dyDescent="0.3">
      <c r="A177" s="1" t="s">
        <v>17</v>
      </c>
      <c r="B177" s="1" t="s">
        <v>9</v>
      </c>
      <c r="C177" s="2">
        <v>46056</v>
      </c>
      <c r="D177" s="3">
        <v>0.58333333333333337</v>
      </c>
      <c r="E177" s="3">
        <v>0.66666666666666663</v>
      </c>
      <c r="F177">
        <v>50</v>
      </c>
      <c r="G177" s="3">
        <f>kursanci34[[#This Row],[Godzina zakończenia]]-kursanci34[[#This Row],[Godzina rozpoczęcia]]</f>
        <v>8.3333333333333259E-2</v>
      </c>
      <c r="H177" s="1">
        <v>2</v>
      </c>
      <c r="I177" s="1">
        <f>kursanci34[[#This Row],[czas trwania2]]*kursanci34[[#This Row],[Stawka za godzinę]]</f>
        <v>100</v>
      </c>
      <c r="J177">
        <f>WEEKDAY(kursanci34[[#This Row],[Data]],2)</f>
        <v>2</v>
      </c>
      <c r="K177">
        <f>21.37+kursanci34[[#This Row],[cena]]</f>
        <v>121.37</v>
      </c>
    </row>
    <row r="178" spans="1:11" x14ac:dyDescent="0.3">
      <c r="A178" s="1" t="s">
        <v>11</v>
      </c>
      <c r="B178" s="1" t="s">
        <v>12</v>
      </c>
      <c r="C178" s="2">
        <v>46056</v>
      </c>
      <c r="D178" s="3">
        <v>0.66666666666666663</v>
      </c>
      <c r="E178" s="3">
        <v>0.72916666666666663</v>
      </c>
      <c r="F178">
        <v>40</v>
      </c>
      <c r="G178" s="3">
        <f>kursanci34[[#This Row],[Godzina zakończenia]]-kursanci34[[#This Row],[Godzina rozpoczęcia]]</f>
        <v>6.25E-2</v>
      </c>
      <c r="H178" s="1">
        <v>1.5</v>
      </c>
      <c r="I178" s="1">
        <f>kursanci34[[#This Row],[czas trwania2]]*kursanci34[[#This Row],[Stawka za godzinę]]</f>
        <v>60</v>
      </c>
      <c r="J178">
        <f>WEEKDAY(kursanci34[[#This Row],[Data]],2)</f>
        <v>2</v>
      </c>
      <c r="K178">
        <f>21.37+kursanci34[[#This Row],[cena]]</f>
        <v>81.37</v>
      </c>
    </row>
    <row r="179" spans="1:11" x14ac:dyDescent="0.3">
      <c r="A179" s="1" t="s">
        <v>16</v>
      </c>
      <c r="B179" s="1" t="s">
        <v>7</v>
      </c>
      <c r="C179" s="2">
        <v>46056</v>
      </c>
      <c r="D179" s="3">
        <v>0.46875</v>
      </c>
      <c r="E179" s="3">
        <v>0.54166666666666663</v>
      </c>
      <c r="F179">
        <v>60</v>
      </c>
      <c r="G179" s="3">
        <f>kursanci34[[#This Row],[Godzina zakończenia]]-kursanci34[[#This Row],[Godzina rozpoczęcia]]</f>
        <v>7.291666666666663E-2</v>
      </c>
      <c r="H179" s="1">
        <v>1.75</v>
      </c>
      <c r="I179" s="1">
        <f>kursanci34[[#This Row],[czas trwania2]]*kursanci34[[#This Row],[Stawka za godzinę]]</f>
        <v>105</v>
      </c>
      <c r="J179">
        <f>WEEKDAY(kursanci34[[#This Row],[Data]],2)</f>
        <v>2</v>
      </c>
      <c r="K179">
        <f>21.37+kursanci34[[#This Row],[cena]]</f>
        <v>126.37</v>
      </c>
    </row>
    <row r="180" spans="1:11" x14ac:dyDescent="0.3">
      <c r="A180" s="1" t="s">
        <v>16</v>
      </c>
      <c r="B180" s="1" t="s">
        <v>7</v>
      </c>
      <c r="C180" s="2">
        <v>46056</v>
      </c>
      <c r="D180" s="3">
        <v>0.375</v>
      </c>
      <c r="E180" s="3">
        <v>0.42708333333333331</v>
      </c>
      <c r="F180">
        <v>60</v>
      </c>
      <c r="G180" s="3">
        <f>kursanci34[[#This Row],[Godzina zakończenia]]-kursanci34[[#This Row],[Godzina rozpoczęcia]]</f>
        <v>5.2083333333333315E-2</v>
      </c>
      <c r="H180" s="1">
        <v>1.25</v>
      </c>
      <c r="I180" s="1">
        <f>kursanci34[[#This Row],[czas trwania2]]*kursanci34[[#This Row],[Stawka za godzinę]]</f>
        <v>75</v>
      </c>
      <c r="J180">
        <f>WEEKDAY(kursanci34[[#This Row],[Data]],2)</f>
        <v>2</v>
      </c>
      <c r="K180">
        <f>21.37+kursanci34[[#This Row],[cena]]</f>
        <v>96.37</v>
      </c>
    </row>
    <row r="181" spans="1:11" x14ac:dyDescent="0.3">
      <c r="A181" s="1" t="s">
        <v>14</v>
      </c>
      <c r="B181" s="1" t="s">
        <v>7</v>
      </c>
      <c r="C181" s="2">
        <v>46057</v>
      </c>
      <c r="D181" s="3">
        <v>0.5</v>
      </c>
      <c r="E181" s="3">
        <v>0.5625</v>
      </c>
      <c r="F181">
        <v>60</v>
      </c>
      <c r="G181" s="3">
        <f>kursanci34[[#This Row],[Godzina zakończenia]]-kursanci34[[#This Row],[Godzina rozpoczęcia]]</f>
        <v>6.25E-2</v>
      </c>
      <c r="H181" s="1">
        <v>1.5</v>
      </c>
      <c r="I181" s="1">
        <f>kursanci34[[#This Row],[czas trwania2]]*kursanci34[[#This Row],[Stawka za godzinę]]</f>
        <v>90</v>
      </c>
      <c r="J181">
        <f>WEEKDAY(kursanci34[[#This Row],[Data]],2)</f>
        <v>3</v>
      </c>
      <c r="K181">
        <f>21.37+kursanci34[[#This Row],[cena]]</f>
        <v>111.37</v>
      </c>
    </row>
    <row r="182" spans="1:11" x14ac:dyDescent="0.3">
      <c r="A182" s="1" t="s">
        <v>14</v>
      </c>
      <c r="B182" s="1" t="s">
        <v>7</v>
      </c>
      <c r="C182" s="2">
        <v>46057</v>
      </c>
      <c r="D182" s="3">
        <v>0.375</v>
      </c>
      <c r="E182" s="3">
        <v>0.41666666666666669</v>
      </c>
      <c r="F182">
        <v>60</v>
      </c>
      <c r="G182" s="3">
        <f>kursanci34[[#This Row],[Godzina zakończenia]]-kursanci34[[#This Row],[Godzina rozpoczęcia]]</f>
        <v>4.1666666666666685E-2</v>
      </c>
      <c r="H182" s="1">
        <v>1</v>
      </c>
      <c r="I182" s="1">
        <f>kursanci34[[#This Row],[czas trwania2]]*kursanci34[[#This Row],[Stawka za godzinę]]</f>
        <v>60</v>
      </c>
      <c r="J182">
        <f>WEEKDAY(kursanci34[[#This Row],[Data]],2)</f>
        <v>3</v>
      </c>
      <c r="K182">
        <f>21.37+kursanci34[[#This Row],[cena]]</f>
        <v>81.37</v>
      </c>
    </row>
    <row r="183" spans="1:11" x14ac:dyDescent="0.3">
      <c r="A183" s="1" t="s">
        <v>8</v>
      </c>
      <c r="B183" s="1" t="s">
        <v>9</v>
      </c>
      <c r="C183" s="2">
        <v>46057</v>
      </c>
      <c r="D183" s="3">
        <v>0.59375</v>
      </c>
      <c r="E183" s="3">
        <v>0.63541666666666663</v>
      </c>
      <c r="F183">
        <v>50</v>
      </c>
      <c r="G183" s="3">
        <f>kursanci34[[#This Row],[Godzina zakończenia]]-kursanci34[[#This Row],[Godzina rozpoczęcia]]</f>
        <v>4.166666666666663E-2</v>
      </c>
      <c r="H183" s="1">
        <v>1</v>
      </c>
      <c r="I183" s="1">
        <f>kursanci34[[#This Row],[czas trwania2]]*kursanci34[[#This Row],[Stawka za godzinę]]</f>
        <v>50</v>
      </c>
      <c r="J183">
        <f>WEEKDAY(kursanci34[[#This Row],[Data]],2)</f>
        <v>3</v>
      </c>
      <c r="K183">
        <f>21.37+kursanci34[[#This Row],[cena]]</f>
        <v>71.37</v>
      </c>
    </row>
    <row r="184" spans="1:11" x14ac:dyDescent="0.3">
      <c r="A184" s="1" t="s">
        <v>19</v>
      </c>
      <c r="B184" s="1" t="s">
        <v>12</v>
      </c>
      <c r="C184" s="2">
        <v>46057</v>
      </c>
      <c r="D184" s="3">
        <v>0.42708333333333331</v>
      </c>
      <c r="E184" s="3">
        <v>0.48958333333333331</v>
      </c>
      <c r="F184">
        <v>40</v>
      </c>
      <c r="G184" s="3">
        <f>kursanci34[[#This Row],[Godzina zakończenia]]-kursanci34[[#This Row],[Godzina rozpoczęcia]]</f>
        <v>6.25E-2</v>
      </c>
      <c r="H184" s="1">
        <v>1.5</v>
      </c>
      <c r="I184" s="1">
        <f>kursanci34[[#This Row],[czas trwania2]]*kursanci34[[#This Row],[Stawka za godzinę]]</f>
        <v>60</v>
      </c>
      <c r="J184">
        <f>WEEKDAY(kursanci34[[#This Row],[Data]],2)</f>
        <v>3</v>
      </c>
      <c r="K184">
        <f>21.37+kursanci34[[#This Row],[cena]]</f>
        <v>81.37</v>
      </c>
    </row>
    <row r="185" spans="1:11" x14ac:dyDescent="0.3">
      <c r="A185" s="1" t="s">
        <v>6</v>
      </c>
      <c r="B185" s="1" t="s">
        <v>7</v>
      </c>
      <c r="C185" s="2">
        <v>46058</v>
      </c>
      <c r="D185" s="3">
        <v>0.57291666666666663</v>
      </c>
      <c r="E185" s="3">
        <v>0.63541666666666663</v>
      </c>
      <c r="F185">
        <v>60</v>
      </c>
      <c r="G185" s="3">
        <f>kursanci34[[#This Row],[Godzina zakończenia]]-kursanci34[[#This Row],[Godzina rozpoczęcia]]</f>
        <v>6.25E-2</v>
      </c>
      <c r="H185" s="1">
        <v>1.5</v>
      </c>
      <c r="I185" s="1">
        <f>kursanci34[[#This Row],[czas trwania2]]*kursanci34[[#This Row],[Stawka za godzinę]]</f>
        <v>90</v>
      </c>
      <c r="J185">
        <f>WEEKDAY(kursanci34[[#This Row],[Data]],2)</f>
        <v>4</v>
      </c>
      <c r="K185">
        <f>21.37+kursanci34[[#This Row],[cena]]</f>
        <v>111.37</v>
      </c>
    </row>
    <row r="186" spans="1:11" x14ac:dyDescent="0.3">
      <c r="A186" s="1" t="s">
        <v>14</v>
      </c>
      <c r="B186" s="1" t="s">
        <v>7</v>
      </c>
      <c r="C186" s="2">
        <v>46058</v>
      </c>
      <c r="D186" s="3">
        <v>0.45833333333333331</v>
      </c>
      <c r="E186" s="3">
        <v>0.53125</v>
      </c>
      <c r="F186">
        <v>60</v>
      </c>
      <c r="G186" s="3">
        <f>kursanci34[[#This Row],[Godzina zakończenia]]-kursanci34[[#This Row],[Godzina rozpoczęcia]]</f>
        <v>7.2916666666666685E-2</v>
      </c>
      <c r="H186" s="1">
        <v>1.75</v>
      </c>
      <c r="I186" s="1">
        <f>kursanci34[[#This Row],[czas trwania2]]*kursanci34[[#This Row],[Stawka za godzinę]]</f>
        <v>105</v>
      </c>
      <c r="J186">
        <f>WEEKDAY(kursanci34[[#This Row],[Data]],2)</f>
        <v>4</v>
      </c>
      <c r="K186">
        <f>21.37+kursanci34[[#This Row],[cena]]</f>
        <v>126.37</v>
      </c>
    </row>
    <row r="187" spans="1:11" x14ac:dyDescent="0.3">
      <c r="A187" s="1" t="s">
        <v>14</v>
      </c>
      <c r="B187" s="1" t="s">
        <v>7</v>
      </c>
      <c r="C187" s="2">
        <v>46058</v>
      </c>
      <c r="D187" s="3">
        <v>0.375</v>
      </c>
      <c r="E187" s="3">
        <v>0.4375</v>
      </c>
      <c r="F187">
        <v>60</v>
      </c>
      <c r="G187" s="3">
        <f>kursanci34[[#This Row],[Godzina zakończenia]]-kursanci34[[#This Row],[Godzina rozpoczęcia]]</f>
        <v>6.25E-2</v>
      </c>
      <c r="H187" s="1">
        <v>1.5</v>
      </c>
      <c r="I187" s="1">
        <f>kursanci34[[#This Row],[czas trwania2]]*kursanci34[[#This Row],[Stawka za godzinę]]</f>
        <v>90</v>
      </c>
      <c r="J187">
        <f>WEEKDAY(kursanci34[[#This Row],[Data]],2)</f>
        <v>4</v>
      </c>
      <c r="K187">
        <f>21.37+kursanci34[[#This Row],[cena]]</f>
        <v>111.37</v>
      </c>
    </row>
    <row r="188" spans="1:11" x14ac:dyDescent="0.3">
      <c r="A188" s="1" t="s">
        <v>19</v>
      </c>
      <c r="B188" s="1" t="s">
        <v>12</v>
      </c>
      <c r="C188" s="2">
        <v>46058</v>
      </c>
      <c r="D188" s="3">
        <v>0.53125</v>
      </c>
      <c r="E188" s="3">
        <v>0.57291666666666663</v>
      </c>
      <c r="F188">
        <v>40</v>
      </c>
      <c r="G188" s="3">
        <f>kursanci34[[#This Row],[Godzina zakończenia]]-kursanci34[[#This Row],[Godzina rozpoczęcia]]</f>
        <v>4.166666666666663E-2</v>
      </c>
      <c r="H188" s="1">
        <v>1</v>
      </c>
      <c r="I188" s="1">
        <f>kursanci34[[#This Row],[czas trwania2]]*kursanci34[[#This Row],[Stawka za godzinę]]</f>
        <v>40</v>
      </c>
      <c r="J188">
        <f>WEEKDAY(kursanci34[[#This Row],[Data]],2)</f>
        <v>4</v>
      </c>
      <c r="K188">
        <f>21.37+kursanci34[[#This Row],[cena]]</f>
        <v>61.370000000000005</v>
      </c>
    </row>
    <row r="189" spans="1:11" x14ac:dyDescent="0.3">
      <c r="A189" s="1" t="s">
        <v>11</v>
      </c>
      <c r="B189" s="1" t="s">
        <v>12</v>
      </c>
      <c r="C189" s="2">
        <v>46059</v>
      </c>
      <c r="D189" s="3">
        <v>0.64583333333333337</v>
      </c>
      <c r="E189" s="3">
        <v>0.72916666666666663</v>
      </c>
      <c r="F189">
        <v>40</v>
      </c>
      <c r="G189" s="3">
        <f>kursanci34[[#This Row],[Godzina zakończenia]]-kursanci34[[#This Row],[Godzina rozpoczęcia]]</f>
        <v>8.3333333333333259E-2</v>
      </c>
      <c r="H189" s="1">
        <v>2</v>
      </c>
      <c r="I189" s="1">
        <f>kursanci34[[#This Row],[czas trwania2]]*kursanci34[[#This Row],[Stawka za godzinę]]</f>
        <v>80</v>
      </c>
      <c r="J189">
        <f>WEEKDAY(kursanci34[[#This Row],[Data]],2)</f>
        <v>5</v>
      </c>
      <c r="K189">
        <f>21.37+kursanci34[[#This Row],[cena]]</f>
        <v>101.37</v>
      </c>
    </row>
    <row r="190" spans="1:11" x14ac:dyDescent="0.3">
      <c r="A190" s="1" t="s">
        <v>8</v>
      </c>
      <c r="B190" s="1" t="s">
        <v>9</v>
      </c>
      <c r="C190" s="2">
        <v>46059</v>
      </c>
      <c r="D190" s="3">
        <v>0.45833333333333331</v>
      </c>
      <c r="E190" s="3">
        <v>0.54166666666666663</v>
      </c>
      <c r="F190">
        <v>50</v>
      </c>
      <c r="G190" s="3">
        <f>kursanci34[[#This Row],[Godzina zakończenia]]-kursanci34[[#This Row],[Godzina rozpoczęcia]]</f>
        <v>8.3333333333333315E-2</v>
      </c>
      <c r="H190" s="1">
        <v>2</v>
      </c>
      <c r="I190" s="1">
        <f>kursanci34[[#This Row],[czas trwania2]]*kursanci34[[#This Row],[Stawka za godzinę]]</f>
        <v>100</v>
      </c>
      <c r="J190">
        <f>WEEKDAY(kursanci34[[#This Row],[Data]],2)</f>
        <v>5</v>
      </c>
      <c r="K190">
        <f>21.37+kursanci34[[#This Row],[cena]]</f>
        <v>121.37</v>
      </c>
    </row>
    <row r="191" spans="1:11" x14ac:dyDescent="0.3">
      <c r="A191" s="1" t="s">
        <v>19</v>
      </c>
      <c r="B191" s="1" t="s">
        <v>9</v>
      </c>
      <c r="C191" s="2">
        <v>46059</v>
      </c>
      <c r="D191" s="3">
        <v>0.375</v>
      </c>
      <c r="E191" s="3">
        <v>0.44791666666666669</v>
      </c>
      <c r="F191">
        <v>50</v>
      </c>
      <c r="G191" s="3">
        <f>kursanci34[[#This Row],[Godzina zakończenia]]-kursanci34[[#This Row],[Godzina rozpoczęcia]]</f>
        <v>7.2916666666666685E-2</v>
      </c>
      <c r="H191" s="1">
        <v>1.75</v>
      </c>
      <c r="I191" s="1">
        <f>kursanci34[[#This Row],[czas trwania2]]*kursanci34[[#This Row],[Stawka za godzinę]]</f>
        <v>87.5</v>
      </c>
      <c r="J191">
        <f>WEEKDAY(kursanci34[[#This Row],[Data]],2)</f>
        <v>5</v>
      </c>
      <c r="K191">
        <f>21.37+kursanci34[[#This Row],[cena]]</f>
        <v>108.87</v>
      </c>
    </row>
    <row r="192" spans="1:11" x14ac:dyDescent="0.3">
      <c r="A192" s="1" t="s">
        <v>10</v>
      </c>
      <c r="B192" s="1" t="s">
        <v>7</v>
      </c>
      <c r="C192" s="2">
        <v>46059</v>
      </c>
      <c r="D192" s="3">
        <v>0.57291666666666663</v>
      </c>
      <c r="E192" s="3">
        <v>0.61458333333333337</v>
      </c>
      <c r="F192">
        <v>60</v>
      </c>
      <c r="G192" s="3">
        <f>kursanci34[[#This Row],[Godzina zakończenia]]-kursanci34[[#This Row],[Godzina rozpoczęcia]]</f>
        <v>4.1666666666666741E-2</v>
      </c>
      <c r="H192" s="1">
        <v>1</v>
      </c>
      <c r="I192" s="1">
        <f>kursanci34[[#This Row],[czas trwania2]]*kursanci34[[#This Row],[Stawka za godzinę]]</f>
        <v>60</v>
      </c>
      <c r="J192">
        <f>WEEKDAY(kursanci34[[#This Row],[Data]],2)</f>
        <v>5</v>
      </c>
      <c r="K192">
        <f>21.37+kursanci34[[#This Row],[cena]]</f>
        <v>81.37</v>
      </c>
    </row>
    <row r="193" spans="1:11" x14ac:dyDescent="0.3">
      <c r="A193" s="1" t="s">
        <v>8</v>
      </c>
      <c r="B193" s="1" t="s">
        <v>9</v>
      </c>
      <c r="C193" s="2">
        <v>46062</v>
      </c>
      <c r="D193" s="3">
        <v>0.375</v>
      </c>
      <c r="E193" s="3">
        <v>0.42708333333333331</v>
      </c>
      <c r="F193">
        <v>50</v>
      </c>
      <c r="G193" s="3">
        <f>kursanci34[[#This Row],[Godzina zakończenia]]-kursanci34[[#This Row],[Godzina rozpoczęcia]]</f>
        <v>5.2083333333333315E-2</v>
      </c>
      <c r="H193" s="1">
        <v>1.25</v>
      </c>
      <c r="I193" s="1">
        <f>kursanci34[[#This Row],[czas trwania2]]*kursanci34[[#This Row],[Stawka za godzinę]]</f>
        <v>62.5</v>
      </c>
      <c r="J193">
        <f>WEEKDAY(kursanci34[[#This Row],[Data]],2)</f>
        <v>1</v>
      </c>
      <c r="K193">
        <f>21.37+kursanci34[[#This Row],[cena]]</f>
        <v>83.87</v>
      </c>
    </row>
    <row r="194" spans="1:11" x14ac:dyDescent="0.3">
      <c r="A194" s="1" t="s">
        <v>16</v>
      </c>
      <c r="B194" s="1" t="s">
        <v>7</v>
      </c>
      <c r="C194" s="2">
        <v>46063</v>
      </c>
      <c r="D194" s="3">
        <v>0.44791666666666669</v>
      </c>
      <c r="E194" s="3">
        <v>0.52083333333333337</v>
      </c>
      <c r="F194">
        <v>60</v>
      </c>
      <c r="G194" s="3">
        <f>kursanci34[[#This Row],[Godzina zakończenia]]-kursanci34[[#This Row],[Godzina rozpoczęcia]]</f>
        <v>7.2916666666666685E-2</v>
      </c>
      <c r="H194" s="1">
        <v>1.75</v>
      </c>
      <c r="I194" s="1">
        <f>kursanci34[[#This Row],[czas trwania2]]*kursanci34[[#This Row],[Stawka za godzinę]]</f>
        <v>105</v>
      </c>
      <c r="J194">
        <f>WEEKDAY(kursanci34[[#This Row],[Data]],2)</f>
        <v>2</v>
      </c>
      <c r="K194">
        <f>21.37+kursanci34[[#This Row],[cena]]</f>
        <v>126.37</v>
      </c>
    </row>
    <row r="195" spans="1:11" x14ac:dyDescent="0.3">
      <c r="A195" s="1" t="s">
        <v>14</v>
      </c>
      <c r="B195" s="1" t="s">
        <v>7</v>
      </c>
      <c r="C195" s="2">
        <v>46063</v>
      </c>
      <c r="D195" s="3">
        <v>0.69791666666666663</v>
      </c>
      <c r="E195" s="3">
        <v>0.77083333333333337</v>
      </c>
      <c r="F195">
        <v>60</v>
      </c>
      <c r="G195" s="3">
        <f>kursanci34[[#This Row],[Godzina zakończenia]]-kursanci34[[#This Row],[Godzina rozpoczęcia]]</f>
        <v>7.2916666666666741E-2</v>
      </c>
      <c r="H195" s="1">
        <v>1.75</v>
      </c>
      <c r="I195" s="1">
        <f>kursanci34[[#This Row],[czas trwania2]]*kursanci34[[#This Row],[Stawka za godzinę]]</f>
        <v>105</v>
      </c>
      <c r="J195">
        <f>WEEKDAY(kursanci34[[#This Row],[Data]],2)</f>
        <v>2</v>
      </c>
      <c r="K195">
        <f>21.37+kursanci34[[#This Row],[cena]]</f>
        <v>126.37</v>
      </c>
    </row>
    <row r="196" spans="1:11" x14ac:dyDescent="0.3">
      <c r="A196" s="1" t="s">
        <v>14</v>
      </c>
      <c r="B196" s="1" t="s">
        <v>7</v>
      </c>
      <c r="C196" s="2">
        <v>46063</v>
      </c>
      <c r="D196" s="3">
        <v>0.375</v>
      </c>
      <c r="E196" s="3">
        <v>0.41666666666666669</v>
      </c>
      <c r="F196">
        <v>60</v>
      </c>
      <c r="G196" s="3">
        <f>kursanci34[[#This Row],[Godzina zakończenia]]-kursanci34[[#This Row],[Godzina rozpoczęcia]]</f>
        <v>4.1666666666666685E-2</v>
      </c>
      <c r="H196" s="1">
        <v>1</v>
      </c>
      <c r="I196" s="1">
        <f>kursanci34[[#This Row],[czas trwania2]]*kursanci34[[#This Row],[Stawka za godzinę]]</f>
        <v>60</v>
      </c>
      <c r="J196">
        <f>WEEKDAY(kursanci34[[#This Row],[Data]],2)</f>
        <v>2</v>
      </c>
      <c r="K196">
        <f>21.37+kursanci34[[#This Row],[cena]]</f>
        <v>81.37</v>
      </c>
    </row>
    <row r="197" spans="1:11" x14ac:dyDescent="0.3">
      <c r="A197" s="1" t="s">
        <v>8</v>
      </c>
      <c r="B197" s="1" t="s">
        <v>9</v>
      </c>
      <c r="C197" s="2">
        <v>46063</v>
      </c>
      <c r="D197" s="3">
        <v>0.5625</v>
      </c>
      <c r="E197" s="3">
        <v>0.63541666666666663</v>
      </c>
      <c r="F197">
        <v>50</v>
      </c>
      <c r="G197" s="3">
        <f>kursanci34[[#This Row],[Godzina zakończenia]]-kursanci34[[#This Row],[Godzina rozpoczęcia]]</f>
        <v>7.291666666666663E-2</v>
      </c>
      <c r="H197" s="1">
        <v>1.75</v>
      </c>
      <c r="I197" s="1">
        <f>kursanci34[[#This Row],[czas trwania2]]*kursanci34[[#This Row],[Stawka za godzinę]]</f>
        <v>87.5</v>
      </c>
      <c r="J197">
        <f>WEEKDAY(kursanci34[[#This Row],[Data]],2)</f>
        <v>2</v>
      </c>
      <c r="K197">
        <f>21.37+kursanci34[[#This Row],[cena]]</f>
        <v>108.87</v>
      </c>
    </row>
    <row r="198" spans="1:11" x14ac:dyDescent="0.3">
      <c r="A198" s="1" t="s">
        <v>19</v>
      </c>
      <c r="B198" s="1" t="s">
        <v>9</v>
      </c>
      <c r="C198" s="2">
        <v>46063</v>
      </c>
      <c r="D198" s="3">
        <v>0.64583333333333337</v>
      </c>
      <c r="E198" s="3">
        <v>0.6875</v>
      </c>
      <c r="F198">
        <v>50</v>
      </c>
      <c r="G198" s="3">
        <f>kursanci34[[#This Row],[Godzina zakończenia]]-kursanci34[[#This Row],[Godzina rozpoczęcia]]</f>
        <v>4.166666666666663E-2</v>
      </c>
      <c r="H198" s="1">
        <v>1</v>
      </c>
      <c r="I198" s="1">
        <f>kursanci34[[#This Row],[czas trwania2]]*kursanci34[[#This Row],[Stawka za godzinę]]</f>
        <v>50</v>
      </c>
      <c r="J198">
        <f>WEEKDAY(kursanci34[[#This Row],[Data]],2)</f>
        <v>2</v>
      </c>
      <c r="K198">
        <f>21.37+kursanci34[[#This Row],[cena]]</f>
        <v>71.37</v>
      </c>
    </row>
    <row r="199" spans="1:11" x14ac:dyDescent="0.3">
      <c r="A199" s="1" t="s">
        <v>13</v>
      </c>
      <c r="B199" s="1" t="s">
        <v>7</v>
      </c>
      <c r="C199" s="2">
        <v>46064</v>
      </c>
      <c r="D199" s="3">
        <v>0.55208333333333337</v>
      </c>
      <c r="E199" s="3">
        <v>0.59375</v>
      </c>
      <c r="F199">
        <v>60</v>
      </c>
      <c r="G199" s="3">
        <f>kursanci34[[#This Row],[Godzina zakończenia]]-kursanci34[[#This Row],[Godzina rozpoczęcia]]</f>
        <v>4.166666666666663E-2</v>
      </c>
      <c r="H199" s="1">
        <v>1</v>
      </c>
      <c r="I199" s="1">
        <f>kursanci34[[#This Row],[czas trwania2]]*kursanci34[[#This Row],[Stawka za godzinę]]</f>
        <v>60</v>
      </c>
      <c r="J199">
        <f>WEEKDAY(kursanci34[[#This Row],[Data]],2)</f>
        <v>3</v>
      </c>
      <c r="K199">
        <f>21.37+kursanci34[[#This Row],[cena]]</f>
        <v>81.37</v>
      </c>
    </row>
    <row r="200" spans="1:11" x14ac:dyDescent="0.3">
      <c r="A200" s="1" t="s">
        <v>24</v>
      </c>
      <c r="B200" s="1" t="s">
        <v>7</v>
      </c>
      <c r="C200" s="2">
        <v>46064</v>
      </c>
      <c r="D200" s="3">
        <v>0.44791666666666669</v>
      </c>
      <c r="E200" s="3">
        <v>0.5</v>
      </c>
      <c r="F200">
        <v>60</v>
      </c>
      <c r="G200" s="3">
        <f>kursanci34[[#This Row],[Godzina zakończenia]]-kursanci34[[#This Row],[Godzina rozpoczęcia]]</f>
        <v>5.2083333333333315E-2</v>
      </c>
      <c r="H200" s="1">
        <v>1.25</v>
      </c>
      <c r="I200" s="1">
        <f>kursanci34[[#This Row],[czas trwania2]]*kursanci34[[#This Row],[Stawka za godzinę]]</f>
        <v>75</v>
      </c>
      <c r="J200">
        <f>WEEKDAY(kursanci34[[#This Row],[Data]],2)</f>
        <v>3</v>
      </c>
      <c r="K200">
        <f>21.37+kursanci34[[#This Row],[cena]]</f>
        <v>96.37</v>
      </c>
    </row>
    <row r="201" spans="1:11" x14ac:dyDescent="0.3">
      <c r="A201" s="1" t="s">
        <v>11</v>
      </c>
      <c r="B201" s="1" t="s">
        <v>12</v>
      </c>
      <c r="C201" s="2">
        <v>46064</v>
      </c>
      <c r="D201" s="3">
        <v>0.375</v>
      </c>
      <c r="E201" s="3">
        <v>0.42708333333333331</v>
      </c>
      <c r="F201">
        <v>40</v>
      </c>
      <c r="G201" s="3">
        <f>kursanci34[[#This Row],[Godzina zakończenia]]-kursanci34[[#This Row],[Godzina rozpoczęcia]]</f>
        <v>5.2083333333333315E-2</v>
      </c>
      <c r="H201" s="1">
        <v>1.25</v>
      </c>
      <c r="I201" s="1">
        <f>kursanci34[[#This Row],[czas trwania2]]*kursanci34[[#This Row],[Stawka za godzinę]]</f>
        <v>50</v>
      </c>
      <c r="J201">
        <f>WEEKDAY(kursanci34[[#This Row],[Data]],2)</f>
        <v>3</v>
      </c>
      <c r="K201">
        <f>21.37+kursanci34[[#This Row],[cena]]</f>
        <v>71.37</v>
      </c>
    </row>
    <row r="202" spans="1:11" x14ac:dyDescent="0.3">
      <c r="A202" s="1" t="s">
        <v>18</v>
      </c>
      <c r="B202" s="1" t="s">
        <v>12</v>
      </c>
      <c r="C202" s="2">
        <v>46064</v>
      </c>
      <c r="D202" s="3">
        <v>0.59375</v>
      </c>
      <c r="E202" s="3">
        <v>0.63541666666666663</v>
      </c>
      <c r="F202">
        <v>40</v>
      </c>
      <c r="G202" s="3">
        <f>kursanci34[[#This Row],[Godzina zakończenia]]-kursanci34[[#This Row],[Godzina rozpoczęcia]]</f>
        <v>4.166666666666663E-2</v>
      </c>
      <c r="H202" s="1">
        <v>1</v>
      </c>
      <c r="I202" s="1">
        <f>kursanci34[[#This Row],[czas trwania2]]*kursanci34[[#This Row],[Stawka za godzinę]]</f>
        <v>40</v>
      </c>
      <c r="J202">
        <f>WEEKDAY(kursanci34[[#This Row],[Data]],2)</f>
        <v>3</v>
      </c>
      <c r="K202">
        <f>21.37+kursanci34[[#This Row],[cena]]</f>
        <v>61.370000000000005</v>
      </c>
    </row>
    <row r="203" spans="1:11" x14ac:dyDescent="0.3">
      <c r="A203" s="1" t="s">
        <v>8</v>
      </c>
      <c r="B203" s="1" t="s">
        <v>9</v>
      </c>
      <c r="C203" s="2">
        <v>46064</v>
      </c>
      <c r="D203" s="3">
        <v>0.5</v>
      </c>
      <c r="E203" s="3">
        <v>0.54166666666666663</v>
      </c>
      <c r="F203">
        <v>50</v>
      </c>
      <c r="G203" s="3">
        <f>kursanci34[[#This Row],[Godzina zakończenia]]-kursanci34[[#This Row],[Godzina rozpoczęcia]]</f>
        <v>4.166666666666663E-2</v>
      </c>
      <c r="H203" s="1">
        <v>1</v>
      </c>
      <c r="I203" s="1">
        <f>kursanci34[[#This Row],[czas trwania2]]*kursanci34[[#This Row],[Stawka za godzinę]]</f>
        <v>50</v>
      </c>
      <c r="J203">
        <f>WEEKDAY(kursanci34[[#This Row],[Data]],2)</f>
        <v>3</v>
      </c>
      <c r="K203">
        <f>21.37+kursanci34[[#This Row],[cena]]</f>
        <v>71.37</v>
      </c>
    </row>
    <row r="204" spans="1:11" x14ac:dyDescent="0.3">
      <c r="A204" s="1" t="s">
        <v>16</v>
      </c>
      <c r="B204" s="1" t="s">
        <v>7</v>
      </c>
      <c r="C204" s="2">
        <v>46065</v>
      </c>
      <c r="D204" s="3">
        <v>0.55208333333333337</v>
      </c>
      <c r="E204" s="3">
        <v>0.60416666666666663</v>
      </c>
      <c r="F204">
        <v>60</v>
      </c>
      <c r="G204" s="3">
        <f>kursanci34[[#This Row],[Godzina zakończenia]]-kursanci34[[#This Row],[Godzina rozpoczęcia]]</f>
        <v>5.2083333333333259E-2</v>
      </c>
      <c r="H204" s="1">
        <v>1.25</v>
      </c>
      <c r="I204" s="1">
        <f>kursanci34[[#This Row],[czas trwania2]]*kursanci34[[#This Row],[Stawka za godzinę]]</f>
        <v>75</v>
      </c>
      <c r="J204">
        <f>WEEKDAY(kursanci34[[#This Row],[Data]],2)</f>
        <v>4</v>
      </c>
      <c r="K204">
        <f>21.37+kursanci34[[#This Row],[cena]]</f>
        <v>96.37</v>
      </c>
    </row>
    <row r="205" spans="1:11" x14ac:dyDescent="0.3">
      <c r="A205" s="1" t="s">
        <v>15</v>
      </c>
      <c r="B205" s="1" t="s">
        <v>7</v>
      </c>
      <c r="C205" s="2">
        <v>46065</v>
      </c>
      <c r="D205" s="3">
        <v>0.39583333333333331</v>
      </c>
      <c r="E205" s="3">
        <v>0.45833333333333331</v>
      </c>
      <c r="F205">
        <v>60</v>
      </c>
      <c r="G205" s="3">
        <f>kursanci34[[#This Row],[Godzina zakończenia]]-kursanci34[[#This Row],[Godzina rozpoczęcia]]</f>
        <v>6.25E-2</v>
      </c>
      <c r="H205" s="1">
        <v>1.5</v>
      </c>
      <c r="I205" s="1">
        <f>kursanci34[[#This Row],[czas trwania2]]*kursanci34[[#This Row],[Stawka za godzinę]]</f>
        <v>90</v>
      </c>
      <c r="J205">
        <f>WEEKDAY(kursanci34[[#This Row],[Data]],2)</f>
        <v>4</v>
      </c>
      <c r="K205">
        <f>21.37+kursanci34[[#This Row],[cena]]</f>
        <v>111.37</v>
      </c>
    </row>
    <row r="206" spans="1:11" x14ac:dyDescent="0.3">
      <c r="A206" s="1" t="s">
        <v>10</v>
      </c>
      <c r="B206" s="1" t="s">
        <v>9</v>
      </c>
      <c r="C206" s="2">
        <v>46065</v>
      </c>
      <c r="D206" s="3">
        <v>0.45833333333333331</v>
      </c>
      <c r="E206" s="3">
        <v>0.51041666666666663</v>
      </c>
      <c r="F206">
        <v>50</v>
      </c>
      <c r="G206" s="3">
        <f>kursanci34[[#This Row],[Godzina zakończenia]]-kursanci34[[#This Row],[Godzina rozpoczęcia]]</f>
        <v>5.2083333333333315E-2</v>
      </c>
      <c r="H206" s="1">
        <v>1.25</v>
      </c>
      <c r="I206" s="1">
        <f>kursanci34[[#This Row],[czas trwania2]]*kursanci34[[#This Row],[Stawka za godzinę]]</f>
        <v>62.5</v>
      </c>
      <c r="J206">
        <f>WEEKDAY(kursanci34[[#This Row],[Data]],2)</f>
        <v>4</v>
      </c>
      <c r="K206">
        <f>21.37+kursanci34[[#This Row],[cena]]</f>
        <v>83.87</v>
      </c>
    </row>
    <row r="207" spans="1:11" x14ac:dyDescent="0.3">
      <c r="A207" s="1" t="s">
        <v>17</v>
      </c>
      <c r="B207" s="1" t="s">
        <v>9</v>
      </c>
      <c r="C207" s="2">
        <v>46066</v>
      </c>
      <c r="D207" s="3">
        <v>0.52083333333333337</v>
      </c>
      <c r="E207" s="3">
        <v>0.57291666666666663</v>
      </c>
      <c r="F207">
        <v>50</v>
      </c>
      <c r="G207" s="3">
        <f>kursanci34[[#This Row],[Godzina zakończenia]]-kursanci34[[#This Row],[Godzina rozpoczęcia]]</f>
        <v>5.2083333333333259E-2</v>
      </c>
      <c r="H207" s="1">
        <v>1.25</v>
      </c>
      <c r="I207" s="1">
        <f>kursanci34[[#This Row],[czas trwania2]]*kursanci34[[#This Row],[Stawka za godzinę]]</f>
        <v>62.5</v>
      </c>
      <c r="J207">
        <f>WEEKDAY(kursanci34[[#This Row],[Data]],2)</f>
        <v>5</v>
      </c>
      <c r="K207">
        <f>21.37+kursanci34[[#This Row],[cena]]</f>
        <v>83.87</v>
      </c>
    </row>
    <row r="208" spans="1:11" x14ac:dyDescent="0.3">
      <c r="A208" s="1" t="s">
        <v>16</v>
      </c>
      <c r="B208" s="1" t="s">
        <v>7</v>
      </c>
      <c r="C208" s="2">
        <v>46066</v>
      </c>
      <c r="D208" s="3">
        <v>0.375</v>
      </c>
      <c r="E208" s="3">
        <v>0.42708333333333331</v>
      </c>
      <c r="F208">
        <v>60</v>
      </c>
      <c r="G208" s="3">
        <f>kursanci34[[#This Row],[Godzina zakończenia]]-kursanci34[[#This Row],[Godzina rozpoczęcia]]</f>
        <v>5.2083333333333315E-2</v>
      </c>
      <c r="H208" s="1">
        <v>1.25</v>
      </c>
      <c r="I208" s="1">
        <f>kursanci34[[#This Row],[czas trwania2]]*kursanci34[[#This Row],[Stawka za godzinę]]</f>
        <v>75</v>
      </c>
      <c r="J208">
        <f>WEEKDAY(kursanci34[[#This Row],[Data]],2)</f>
        <v>5</v>
      </c>
      <c r="K208">
        <f>21.37+kursanci34[[#This Row],[cena]]</f>
        <v>96.37</v>
      </c>
    </row>
    <row r="209" spans="1:11" x14ac:dyDescent="0.3">
      <c r="A209" s="1" t="s">
        <v>18</v>
      </c>
      <c r="B209" s="1" t="s">
        <v>12</v>
      </c>
      <c r="C209" s="2">
        <v>46066</v>
      </c>
      <c r="D209" s="3">
        <v>0.45833333333333331</v>
      </c>
      <c r="E209" s="3">
        <v>0.5</v>
      </c>
      <c r="F209">
        <v>40</v>
      </c>
      <c r="G209" s="3">
        <f>kursanci34[[#This Row],[Godzina zakończenia]]-kursanci34[[#This Row],[Godzina rozpoczęcia]]</f>
        <v>4.1666666666666685E-2</v>
      </c>
      <c r="H209" s="1">
        <v>1</v>
      </c>
      <c r="I209" s="1">
        <f>kursanci34[[#This Row],[czas trwania2]]*kursanci34[[#This Row],[Stawka za godzinę]]</f>
        <v>40</v>
      </c>
      <c r="J209">
        <f>WEEKDAY(kursanci34[[#This Row],[Data]],2)</f>
        <v>5</v>
      </c>
      <c r="K209">
        <f>21.37+kursanci34[[#This Row],[cena]]</f>
        <v>61.370000000000005</v>
      </c>
    </row>
    <row r="210" spans="1:11" x14ac:dyDescent="0.3">
      <c r="A210" s="1" t="s">
        <v>8</v>
      </c>
      <c r="B210" s="1" t="s">
        <v>9</v>
      </c>
      <c r="C210" s="2">
        <v>46066</v>
      </c>
      <c r="D210" s="3">
        <v>0.60416666666666663</v>
      </c>
      <c r="E210" s="3">
        <v>0.67708333333333337</v>
      </c>
      <c r="F210">
        <v>50</v>
      </c>
      <c r="G210" s="3">
        <f>kursanci34[[#This Row],[Godzina zakończenia]]-kursanci34[[#This Row],[Godzina rozpoczęcia]]</f>
        <v>7.2916666666666741E-2</v>
      </c>
      <c r="H210" s="1">
        <v>1.75</v>
      </c>
      <c r="I210" s="1">
        <f>kursanci34[[#This Row],[czas trwania2]]*kursanci34[[#This Row],[Stawka za godzinę]]</f>
        <v>87.5</v>
      </c>
      <c r="J210">
        <f>WEEKDAY(kursanci34[[#This Row],[Data]],2)</f>
        <v>5</v>
      </c>
      <c r="K210">
        <f>21.37+kursanci34[[#This Row],[cena]]</f>
        <v>108.87</v>
      </c>
    </row>
    <row r="211" spans="1:11" x14ac:dyDescent="0.3">
      <c r="A211" s="1" t="s">
        <v>8</v>
      </c>
      <c r="B211" s="1" t="s">
        <v>9</v>
      </c>
      <c r="C211" s="2">
        <v>46069</v>
      </c>
      <c r="D211" s="3">
        <v>0.47916666666666669</v>
      </c>
      <c r="E211" s="3">
        <v>0.54166666666666663</v>
      </c>
      <c r="F211">
        <v>50</v>
      </c>
      <c r="G211" s="3">
        <f>kursanci34[[#This Row],[Godzina zakończenia]]-kursanci34[[#This Row],[Godzina rozpoczęcia]]</f>
        <v>6.2499999999999944E-2</v>
      </c>
      <c r="H211" s="1">
        <v>1.5</v>
      </c>
      <c r="I211" s="1">
        <f>kursanci34[[#This Row],[czas trwania2]]*kursanci34[[#This Row],[Stawka za godzinę]]</f>
        <v>75</v>
      </c>
      <c r="J211">
        <f>WEEKDAY(kursanci34[[#This Row],[Data]],2)</f>
        <v>1</v>
      </c>
      <c r="K211">
        <f>21.37+kursanci34[[#This Row],[cena]]</f>
        <v>96.37</v>
      </c>
    </row>
    <row r="212" spans="1:11" x14ac:dyDescent="0.3">
      <c r="A212" s="1" t="s">
        <v>15</v>
      </c>
      <c r="B212" s="1" t="s">
        <v>12</v>
      </c>
      <c r="C212" s="2">
        <v>46069</v>
      </c>
      <c r="D212" s="3">
        <v>0.375</v>
      </c>
      <c r="E212" s="3">
        <v>0.4375</v>
      </c>
      <c r="F212">
        <v>40</v>
      </c>
      <c r="G212" s="3">
        <f>kursanci34[[#This Row],[Godzina zakończenia]]-kursanci34[[#This Row],[Godzina rozpoczęcia]]</f>
        <v>6.25E-2</v>
      </c>
      <c r="H212" s="1">
        <v>1.5</v>
      </c>
      <c r="I212" s="1">
        <f>kursanci34[[#This Row],[czas trwania2]]*kursanci34[[#This Row],[Stawka za godzinę]]</f>
        <v>60</v>
      </c>
      <c r="J212">
        <f>WEEKDAY(kursanci34[[#This Row],[Data]],2)</f>
        <v>1</v>
      </c>
      <c r="K212">
        <f>21.37+kursanci34[[#This Row],[cena]]</f>
        <v>81.37</v>
      </c>
    </row>
    <row r="213" spans="1:11" x14ac:dyDescent="0.3">
      <c r="A213" s="1" t="s">
        <v>11</v>
      </c>
      <c r="B213" s="1" t="s">
        <v>12</v>
      </c>
      <c r="C213" s="2">
        <v>46070</v>
      </c>
      <c r="D213" s="3">
        <v>0.55208333333333337</v>
      </c>
      <c r="E213" s="3">
        <v>0.63541666666666663</v>
      </c>
      <c r="F213">
        <v>40</v>
      </c>
      <c r="G213" s="3">
        <f>kursanci34[[#This Row],[Godzina zakończenia]]-kursanci34[[#This Row],[Godzina rozpoczęcia]]</f>
        <v>8.3333333333333259E-2</v>
      </c>
      <c r="H213" s="1">
        <v>2</v>
      </c>
      <c r="I213" s="1">
        <f>kursanci34[[#This Row],[czas trwania2]]*kursanci34[[#This Row],[Stawka za godzinę]]</f>
        <v>80</v>
      </c>
      <c r="J213">
        <f>WEEKDAY(kursanci34[[#This Row],[Data]],2)</f>
        <v>2</v>
      </c>
      <c r="K213">
        <f>21.37+kursanci34[[#This Row],[cena]]</f>
        <v>101.37</v>
      </c>
    </row>
    <row r="214" spans="1:11" x14ac:dyDescent="0.3">
      <c r="A214" s="1" t="s">
        <v>8</v>
      </c>
      <c r="B214" s="1" t="s">
        <v>9</v>
      </c>
      <c r="C214" s="2">
        <v>46070</v>
      </c>
      <c r="D214" s="3">
        <v>0.4375</v>
      </c>
      <c r="E214" s="3">
        <v>0.51041666666666663</v>
      </c>
      <c r="F214">
        <v>50</v>
      </c>
      <c r="G214" s="3">
        <f>kursanci34[[#This Row],[Godzina zakończenia]]-kursanci34[[#This Row],[Godzina rozpoczęcia]]</f>
        <v>7.291666666666663E-2</v>
      </c>
      <c r="H214" s="1">
        <v>1.75</v>
      </c>
      <c r="I214" s="1">
        <f>kursanci34[[#This Row],[czas trwania2]]*kursanci34[[#This Row],[Stawka za godzinę]]</f>
        <v>87.5</v>
      </c>
      <c r="J214">
        <f>WEEKDAY(kursanci34[[#This Row],[Data]],2)</f>
        <v>2</v>
      </c>
      <c r="K214">
        <f>21.37+kursanci34[[#This Row],[cena]]</f>
        <v>108.87</v>
      </c>
    </row>
    <row r="215" spans="1:11" x14ac:dyDescent="0.3">
      <c r="A215" s="1" t="s">
        <v>15</v>
      </c>
      <c r="B215" s="1" t="s">
        <v>7</v>
      </c>
      <c r="C215" s="2">
        <v>46070</v>
      </c>
      <c r="D215" s="3">
        <v>0.375</v>
      </c>
      <c r="E215" s="3">
        <v>0.42708333333333331</v>
      </c>
      <c r="F215">
        <v>60</v>
      </c>
      <c r="G215" s="3">
        <f>kursanci34[[#This Row],[Godzina zakończenia]]-kursanci34[[#This Row],[Godzina rozpoczęcia]]</f>
        <v>5.2083333333333315E-2</v>
      </c>
      <c r="H215" s="1">
        <v>1.25</v>
      </c>
      <c r="I215" s="1">
        <f>kursanci34[[#This Row],[czas trwania2]]*kursanci34[[#This Row],[Stawka za godzinę]]</f>
        <v>75</v>
      </c>
      <c r="J215">
        <f>WEEKDAY(kursanci34[[#This Row],[Data]],2)</f>
        <v>2</v>
      </c>
      <c r="K215">
        <f>21.37+kursanci34[[#This Row],[cena]]</f>
        <v>96.37</v>
      </c>
    </row>
    <row r="216" spans="1:11" x14ac:dyDescent="0.3">
      <c r="A216" s="1" t="s">
        <v>10</v>
      </c>
      <c r="B216" s="1" t="s">
        <v>9</v>
      </c>
      <c r="C216" s="2">
        <v>46070</v>
      </c>
      <c r="D216" s="3">
        <v>0.63541666666666663</v>
      </c>
      <c r="E216" s="3">
        <v>0.69791666666666663</v>
      </c>
      <c r="F216">
        <v>50</v>
      </c>
      <c r="G216" s="3">
        <f>kursanci34[[#This Row],[Godzina zakończenia]]-kursanci34[[#This Row],[Godzina rozpoczęcia]]</f>
        <v>6.25E-2</v>
      </c>
      <c r="H216" s="1">
        <v>1.5</v>
      </c>
      <c r="I216" s="1">
        <f>kursanci34[[#This Row],[czas trwania2]]*kursanci34[[#This Row],[Stawka za godzinę]]</f>
        <v>75</v>
      </c>
      <c r="J216">
        <f>WEEKDAY(kursanci34[[#This Row],[Data]],2)</f>
        <v>2</v>
      </c>
      <c r="K216">
        <f>21.37+kursanci34[[#This Row],[cena]]</f>
        <v>96.37</v>
      </c>
    </row>
    <row r="217" spans="1:11" x14ac:dyDescent="0.3">
      <c r="A217" s="1" t="s">
        <v>24</v>
      </c>
      <c r="B217" s="1" t="s">
        <v>7</v>
      </c>
      <c r="C217" s="2">
        <v>46071</v>
      </c>
      <c r="D217" s="3">
        <v>0.58333333333333337</v>
      </c>
      <c r="E217" s="3">
        <v>0.64583333333333337</v>
      </c>
      <c r="F217">
        <v>60</v>
      </c>
      <c r="G217" s="3">
        <f>kursanci34[[#This Row],[Godzina zakończenia]]-kursanci34[[#This Row],[Godzina rozpoczęcia]]</f>
        <v>6.25E-2</v>
      </c>
      <c r="H217" s="1">
        <v>1.5</v>
      </c>
      <c r="I217" s="1">
        <f>kursanci34[[#This Row],[czas trwania2]]*kursanci34[[#This Row],[Stawka za godzinę]]</f>
        <v>90</v>
      </c>
      <c r="J217">
        <f>WEEKDAY(kursanci34[[#This Row],[Data]],2)</f>
        <v>3</v>
      </c>
      <c r="K217">
        <f>21.37+kursanci34[[#This Row],[cena]]</f>
        <v>111.37</v>
      </c>
    </row>
    <row r="218" spans="1:11" x14ac:dyDescent="0.3">
      <c r="A218" s="1" t="s">
        <v>6</v>
      </c>
      <c r="B218" s="1" t="s">
        <v>7</v>
      </c>
      <c r="C218" s="2">
        <v>46071</v>
      </c>
      <c r="D218" s="3">
        <v>0.47916666666666669</v>
      </c>
      <c r="E218" s="3">
        <v>0.54166666666666663</v>
      </c>
      <c r="F218">
        <v>60</v>
      </c>
      <c r="G218" s="3">
        <f>kursanci34[[#This Row],[Godzina zakończenia]]-kursanci34[[#This Row],[Godzina rozpoczęcia]]</f>
        <v>6.2499999999999944E-2</v>
      </c>
      <c r="H218" s="1">
        <v>1.5</v>
      </c>
      <c r="I218" s="1">
        <f>kursanci34[[#This Row],[czas trwania2]]*kursanci34[[#This Row],[Stawka za godzinę]]</f>
        <v>90</v>
      </c>
      <c r="J218">
        <f>WEEKDAY(kursanci34[[#This Row],[Data]],2)</f>
        <v>3</v>
      </c>
      <c r="K218">
        <f>21.37+kursanci34[[#This Row],[cena]]</f>
        <v>111.37</v>
      </c>
    </row>
    <row r="219" spans="1:11" x14ac:dyDescent="0.3">
      <c r="A219" s="1" t="s">
        <v>8</v>
      </c>
      <c r="B219" s="1" t="s">
        <v>9</v>
      </c>
      <c r="C219" s="2">
        <v>46071</v>
      </c>
      <c r="D219" s="3">
        <v>0.375</v>
      </c>
      <c r="E219" s="3">
        <v>0.4375</v>
      </c>
      <c r="F219">
        <v>50</v>
      </c>
      <c r="G219" s="3">
        <f>kursanci34[[#This Row],[Godzina zakończenia]]-kursanci34[[#This Row],[Godzina rozpoczęcia]]</f>
        <v>6.25E-2</v>
      </c>
      <c r="H219" s="1">
        <v>1.5</v>
      </c>
      <c r="I219" s="1">
        <f>kursanci34[[#This Row],[czas trwania2]]*kursanci34[[#This Row],[Stawka za godzinę]]</f>
        <v>75</v>
      </c>
      <c r="J219">
        <f>WEEKDAY(kursanci34[[#This Row],[Data]],2)</f>
        <v>3</v>
      </c>
      <c r="K219">
        <f>21.37+kursanci34[[#This Row],[cena]]</f>
        <v>96.37</v>
      </c>
    </row>
    <row r="220" spans="1:11" x14ac:dyDescent="0.3">
      <c r="A220" s="1" t="s">
        <v>8</v>
      </c>
      <c r="B220" s="1" t="s">
        <v>9</v>
      </c>
      <c r="C220" s="2">
        <v>46072</v>
      </c>
      <c r="D220" s="3">
        <v>0.375</v>
      </c>
      <c r="E220" s="3">
        <v>0.45833333333333331</v>
      </c>
      <c r="F220">
        <v>50</v>
      </c>
      <c r="G220" s="3">
        <f>kursanci34[[#This Row],[Godzina zakończenia]]-kursanci34[[#This Row],[Godzina rozpoczęcia]]</f>
        <v>8.3333333333333315E-2</v>
      </c>
      <c r="H220" s="1">
        <v>2</v>
      </c>
      <c r="I220" s="1">
        <f>kursanci34[[#This Row],[czas trwania2]]*kursanci34[[#This Row],[Stawka za godzinę]]</f>
        <v>100</v>
      </c>
      <c r="J220">
        <f>WEEKDAY(kursanci34[[#This Row],[Data]],2)</f>
        <v>4</v>
      </c>
      <c r="K220">
        <f>21.37+kursanci34[[#This Row],[cena]]</f>
        <v>121.37</v>
      </c>
    </row>
    <row r="221" spans="1:11" x14ac:dyDescent="0.3">
      <c r="A221" s="1" t="s">
        <v>6</v>
      </c>
      <c r="B221" s="1" t="s">
        <v>7</v>
      </c>
      <c r="C221" s="2">
        <v>46073</v>
      </c>
      <c r="D221" s="3">
        <v>0.375</v>
      </c>
      <c r="E221" s="3">
        <v>0.42708333333333331</v>
      </c>
      <c r="F221">
        <v>60</v>
      </c>
      <c r="G221" s="3">
        <f>kursanci34[[#This Row],[Godzina zakończenia]]-kursanci34[[#This Row],[Godzina rozpoczęcia]]</f>
        <v>5.2083333333333315E-2</v>
      </c>
      <c r="H221" s="1">
        <v>1.25</v>
      </c>
      <c r="I221" s="1">
        <f>kursanci34[[#This Row],[czas trwania2]]*kursanci34[[#This Row],[Stawka za godzinę]]</f>
        <v>75</v>
      </c>
      <c r="J221">
        <f>WEEKDAY(kursanci34[[#This Row],[Data]],2)</f>
        <v>5</v>
      </c>
      <c r="K221">
        <f>21.37+kursanci34[[#This Row],[cena]]</f>
        <v>96.37</v>
      </c>
    </row>
    <row r="222" spans="1:11" x14ac:dyDescent="0.3">
      <c r="A222" s="1" t="s">
        <v>6</v>
      </c>
      <c r="B222" s="1" t="s">
        <v>7</v>
      </c>
      <c r="C222" s="2">
        <v>46073</v>
      </c>
      <c r="D222" s="3">
        <v>0.4375</v>
      </c>
      <c r="E222" s="3">
        <v>0.48958333333333331</v>
      </c>
      <c r="F222">
        <v>60</v>
      </c>
      <c r="G222" s="3">
        <f>kursanci34[[#This Row],[Godzina zakończenia]]-kursanci34[[#This Row],[Godzina rozpoczęcia]]</f>
        <v>5.2083333333333315E-2</v>
      </c>
      <c r="H222" s="1">
        <v>1.25</v>
      </c>
      <c r="I222" s="1">
        <f>kursanci34[[#This Row],[czas trwania2]]*kursanci34[[#This Row],[Stawka za godzinę]]</f>
        <v>75</v>
      </c>
      <c r="J222">
        <f>WEEKDAY(kursanci34[[#This Row],[Data]],2)</f>
        <v>5</v>
      </c>
      <c r="K222">
        <f>21.37+kursanci34[[#This Row],[cena]]</f>
        <v>96.37</v>
      </c>
    </row>
    <row r="223" spans="1:11" x14ac:dyDescent="0.3">
      <c r="A223" s="1" t="s">
        <v>17</v>
      </c>
      <c r="B223" s="1" t="s">
        <v>9</v>
      </c>
      <c r="C223" s="2">
        <v>46073</v>
      </c>
      <c r="D223" s="3">
        <v>0.60416666666666663</v>
      </c>
      <c r="E223" s="3">
        <v>0.65625</v>
      </c>
      <c r="F223">
        <v>50</v>
      </c>
      <c r="G223" s="3">
        <f>kursanci34[[#This Row],[Godzina zakończenia]]-kursanci34[[#This Row],[Godzina rozpoczęcia]]</f>
        <v>5.208333333333337E-2</v>
      </c>
      <c r="H223" s="1">
        <v>1.25</v>
      </c>
      <c r="I223" s="1">
        <f>kursanci34[[#This Row],[czas trwania2]]*kursanci34[[#This Row],[Stawka za godzinę]]</f>
        <v>62.5</v>
      </c>
      <c r="J223">
        <f>WEEKDAY(kursanci34[[#This Row],[Data]],2)</f>
        <v>5</v>
      </c>
      <c r="K223">
        <f>21.37+kursanci34[[#This Row],[cena]]</f>
        <v>83.87</v>
      </c>
    </row>
    <row r="224" spans="1:11" x14ac:dyDescent="0.3">
      <c r="A224" s="1" t="s">
        <v>11</v>
      </c>
      <c r="B224" s="1" t="s">
        <v>12</v>
      </c>
      <c r="C224" s="2">
        <v>46073</v>
      </c>
      <c r="D224" s="3">
        <v>0.51041666666666663</v>
      </c>
      <c r="E224" s="3">
        <v>0.59375</v>
      </c>
      <c r="F224">
        <v>40</v>
      </c>
      <c r="G224" s="3">
        <f>kursanci34[[#This Row],[Godzina zakończenia]]-kursanci34[[#This Row],[Godzina rozpoczęcia]]</f>
        <v>8.333333333333337E-2</v>
      </c>
      <c r="H224" s="1">
        <v>2</v>
      </c>
      <c r="I224" s="1">
        <f>kursanci34[[#This Row],[czas trwania2]]*kursanci34[[#This Row],[Stawka za godzinę]]</f>
        <v>80</v>
      </c>
      <c r="J224">
        <f>WEEKDAY(kursanci34[[#This Row],[Data]],2)</f>
        <v>5</v>
      </c>
      <c r="K224">
        <f>21.37+kursanci34[[#This Row],[cena]]</f>
        <v>101.37</v>
      </c>
    </row>
    <row r="225" spans="1:11" x14ac:dyDescent="0.3">
      <c r="A225" s="1" t="s">
        <v>25</v>
      </c>
      <c r="B225" s="1" t="s">
        <v>7</v>
      </c>
      <c r="C225" s="2">
        <v>46073</v>
      </c>
      <c r="D225" s="3">
        <v>0.69791666666666663</v>
      </c>
      <c r="E225" s="3">
        <v>0.76041666666666663</v>
      </c>
      <c r="F225">
        <v>60</v>
      </c>
      <c r="G225" s="3">
        <f>kursanci34[[#This Row],[Godzina zakończenia]]-kursanci34[[#This Row],[Godzina rozpoczęcia]]</f>
        <v>6.25E-2</v>
      </c>
      <c r="H225" s="1">
        <v>1.5</v>
      </c>
      <c r="I225" s="1">
        <f>kursanci34[[#This Row],[czas trwania2]]*kursanci34[[#This Row],[Stawka za godzinę]]</f>
        <v>90</v>
      </c>
      <c r="J225">
        <f>WEEKDAY(kursanci34[[#This Row],[Data]],2)</f>
        <v>5</v>
      </c>
      <c r="K225">
        <f>21.37+kursanci34[[#This Row],[cena]]</f>
        <v>111.37</v>
      </c>
    </row>
    <row r="226" spans="1:11" x14ac:dyDescent="0.3">
      <c r="A226" s="1" t="s">
        <v>16</v>
      </c>
      <c r="B226" s="1" t="s">
        <v>12</v>
      </c>
      <c r="C226" s="2">
        <v>46076</v>
      </c>
      <c r="D226" s="3">
        <v>0.375</v>
      </c>
      <c r="E226" s="3">
        <v>0.42708333333333331</v>
      </c>
      <c r="F226">
        <v>40</v>
      </c>
      <c r="G226" s="3">
        <f>kursanci34[[#This Row],[Godzina zakończenia]]-kursanci34[[#This Row],[Godzina rozpoczęcia]]</f>
        <v>5.2083333333333315E-2</v>
      </c>
      <c r="H226" s="1">
        <v>1.25</v>
      </c>
      <c r="I226" s="1">
        <f>kursanci34[[#This Row],[czas trwania2]]*kursanci34[[#This Row],[Stawka za godzinę]]</f>
        <v>50</v>
      </c>
      <c r="J226">
        <f>WEEKDAY(kursanci34[[#This Row],[Data]],2)</f>
        <v>1</v>
      </c>
      <c r="K226">
        <f>21.37+kursanci34[[#This Row],[cena]]</f>
        <v>71.37</v>
      </c>
    </row>
    <row r="227" spans="1:11" x14ac:dyDescent="0.3">
      <c r="A227" s="1" t="s">
        <v>6</v>
      </c>
      <c r="B227" s="1" t="s">
        <v>7</v>
      </c>
      <c r="C227" s="2">
        <v>46077</v>
      </c>
      <c r="D227" s="3">
        <v>0.4375</v>
      </c>
      <c r="E227" s="3">
        <v>0.51041666666666663</v>
      </c>
      <c r="F227">
        <v>60</v>
      </c>
      <c r="G227" s="3">
        <f>kursanci34[[#This Row],[Godzina zakończenia]]-kursanci34[[#This Row],[Godzina rozpoczęcia]]</f>
        <v>7.291666666666663E-2</v>
      </c>
      <c r="H227" s="1">
        <v>1.75</v>
      </c>
      <c r="I227" s="1">
        <f>kursanci34[[#This Row],[czas trwania2]]*kursanci34[[#This Row],[Stawka za godzinę]]</f>
        <v>105</v>
      </c>
      <c r="J227">
        <f>WEEKDAY(kursanci34[[#This Row],[Data]],2)</f>
        <v>2</v>
      </c>
      <c r="K227">
        <f>21.37+kursanci34[[#This Row],[cena]]</f>
        <v>126.37</v>
      </c>
    </row>
    <row r="228" spans="1:11" x14ac:dyDescent="0.3">
      <c r="A228" s="1" t="s">
        <v>15</v>
      </c>
      <c r="B228" s="1" t="s">
        <v>12</v>
      </c>
      <c r="C228" s="2">
        <v>46077</v>
      </c>
      <c r="D228" s="3">
        <v>0.375</v>
      </c>
      <c r="E228" s="3">
        <v>0.4375</v>
      </c>
      <c r="F228">
        <v>40</v>
      </c>
      <c r="G228" s="3">
        <f>kursanci34[[#This Row],[Godzina zakończenia]]-kursanci34[[#This Row],[Godzina rozpoczęcia]]</f>
        <v>6.25E-2</v>
      </c>
      <c r="H228" s="1">
        <v>1.5</v>
      </c>
      <c r="I228" s="1">
        <f>kursanci34[[#This Row],[czas trwania2]]*kursanci34[[#This Row],[Stawka za godzinę]]</f>
        <v>60</v>
      </c>
      <c r="J228">
        <f>WEEKDAY(kursanci34[[#This Row],[Data]],2)</f>
        <v>2</v>
      </c>
      <c r="K228">
        <f>21.37+kursanci34[[#This Row],[cena]]</f>
        <v>81.37</v>
      </c>
    </row>
    <row r="229" spans="1:11" x14ac:dyDescent="0.3">
      <c r="A229" s="1" t="s">
        <v>19</v>
      </c>
      <c r="B229" s="1" t="s">
        <v>12</v>
      </c>
      <c r="C229" s="2">
        <v>46077</v>
      </c>
      <c r="D229" s="3">
        <v>0.52083333333333337</v>
      </c>
      <c r="E229" s="3">
        <v>0.58333333333333337</v>
      </c>
      <c r="F229">
        <v>40</v>
      </c>
      <c r="G229" s="3">
        <f>kursanci34[[#This Row],[Godzina zakończenia]]-kursanci34[[#This Row],[Godzina rozpoczęcia]]</f>
        <v>6.25E-2</v>
      </c>
      <c r="H229" s="1">
        <v>1.5</v>
      </c>
      <c r="I229" s="1">
        <f>kursanci34[[#This Row],[czas trwania2]]*kursanci34[[#This Row],[Stawka za godzinę]]</f>
        <v>60</v>
      </c>
      <c r="J229">
        <f>WEEKDAY(kursanci34[[#This Row],[Data]],2)</f>
        <v>2</v>
      </c>
      <c r="K229">
        <f>21.37+kursanci34[[#This Row],[cena]]</f>
        <v>81.37</v>
      </c>
    </row>
    <row r="230" spans="1:11" x14ac:dyDescent="0.3">
      <c r="A230" s="1" t="s">
        <v>16</v>
      </c>
      <c r="B230" s="1" t="s">
        <v>12</v>
      </c>
      <c r="C230" s="2">
        <v>46079</v>
      </c>
      <c r="D230" s="3">
        <v>0.375</v>
      </c>
      <c r="E230" s="3">
        <v>0.45833333333333331</v>
      </c>
      <c r="F230">
        <v>40</v>
      </c>
      <c r="G230" s="3">
        <f>kursanci34[[#This Row],[Godzina zakończenia]]-kursanci34[[#This Row],[Godzina rozpoczęcia]]</f>
        <v>8.3333333333333315E-2</v>
      </c>
      <c r="H230" s="1">
        <v>2</v>
      </c>
      <c r="I230" s="1">
        <f>kursanci34[[#This Row],[czas trwania2]]*kursanci34[[#This Row],[Stawka za godzinę]]</f>
        <v>80</v>
      </c>
      <c r="J230">
        <f>WEEKDAY(kursanci34[[#This Row],[Data]],2)</f>
        <v>4</v>
      </c>
      <c r="K230">
        <f>21.37+kursanci34[[#This Row],[cena]]</f>
        <v>101.37</v>
      </c>
    </row>
    <row r="231" spans="1:11" x14ac:dyDescent="0.3">
      <c r="A231" s="1" t="s">
        <v>14</v>
      </c>
      <c r="B231" s="1" t="s">
        <v>7</v>
      </c>
      <c r="C231" s="2">
        <v>46079</v>
      </c>
      <c r="D231" s="3">
        <v>0.52083333333333337</v>
      </c>
      <c r="E231" s="3">
        <v>0.58333333333333337</v>
      </c>
      <c r="F231">
        <v>60</v>
      </c>
      <c r="G231" s="3">
        <f>kursanci34[[#This Row],[Godzina zakończenia]]-kursanci34[[#This Row],[Godzina rozpoczęcia]]</f>
        <v>6.25E-2</v>
      </c>
      <c r="H231" s="1">
        <v>1.5</v>
      </c>
      <c r="I231" s="1">
        <f>kursanci34[[#This Row],[czas trwania2]]*kursanci34[[#This Row],[Stawka za godzinę]]</f>
        <v>90</v>
      </c>
      <c r="J231">
        <f>WEEKDAY(kursanci34[[#This Row],[Data]],2)</f>
        <v>4</v>
      </c>
      <c r="K231">
        <f>21.37+kursanci34[[#This Row],[cena]]</f>
        <v>111.37</v>
      </c>
    </row>
    <row r="232" spans="1:11" x14ac:dyDescent="0.3">
      <c r="A232" s="1" t="s">
        <v>18</v>
      </c>
      <c r="B232" s="1" t="s">
        <v>12</v>
      </c>
      <c r="C232" s="2">
        <v>46079</v>
      </c>
      <c r="D232" s="3">
        <v>0.45833333333333331</v>
      </c>
      <c r="E232" s="3">
        <v>0.51041666666666663</v>
      </c>
      <c r="F232">
        <v>40</v>
      </c>
      <c r="G232" s="3">
        <f>kursanci34[[#This Row],[Godzina zakończenia]]-kursanci34[[#This Row],[Godzina rozpoczęcia]]</f>
        <v>5.2083333333333315E-2</v>
      </c>
      <c r="H232" s="1">
        <v>1.25</v>
      </c>
      <c r="I232" s="1">
        <f>kursanci34[[#This Row],[czas trwania2]]*kursanci34[[#This Row],[Stawka za godzinę]]</f>
        <v>50</v>
      </c>
      <c r="J232">
        <f>WEEKDAY(kursanci34[[#This Row],[Data]],2)</f>
        <v>4</v>
      </c>
      <c r="K232">
        <f>21.37+kursanci34[[#This Row],[cena]]</f>
        <v>71.37</v>
      </c>
    </row>
    <row r="233" spans="1:11" x14ac:dyDescent="0.3">
      <c r="A233" s="1" t="s">
        <v>13</v>
      </c>
      <c r="B233" s="1" t="s">
        <v>9</v>
      </c>
      <c r="C233" s="2">
        <v>46080</v>
      </c>
      <c r="D233" s="3">
        <v>0.59375</v>
      </c>
      <c r="E233" s="3">
        <v>0.65625</v>
      </c>
      <c r="F233">
        <v>50</v>
      </c>
      <c r="G233" s="3">
        <f>kursanci34[[#This Row],[Godzina zakończenia]]-kursanci34[[#This Row],[Godzina rozpoczęcia]]</f>
        <v>6.25E-2</v>
      </c>
      <c r="H233" s="1">
        <v>1.5</v>
      </c>
      <c r="I233" s="1">
        <f>kursanci34[[#This Row],[czas trwania2]]*kursanci34[[#This Row],[Stawka za godzinę]]</f>
        <v>75</v>
      </c>
      <c r="J233">
        <f>WEEKDAY(kursanci34[[#This Row],[Data]],2)</f>
        <v>5</v>
      </c>
      <c r="K233">
        <f>21.37+kursanci34[[#This Row],[cena]]</f>
        <v>96.37</v>
      </c>
    </row>
    <row r="234" spans="1:11" x14ac:dyDescent="0.3">
      <c r="A234" s="1" t="s">
        <v>18</v>
      </c>
      <c r="B234" s="1" t="s">
        <v>12</v>
      </c>
      <c r="C234" s="2">
        <v>46080</v>
      </c>
      <c r="D234" s="3">
        <v>0.375</v>
      </c>
      <c r="E234" s="3">
        <v>0.44791666666666669</v>
      </c>
      <c r="F234">
        <v>40</v>
      </c>
      <c r="G234" s="3">
        <f>kursanci34[[#This Row],[Godzina zakończenia]]-kursanci34[[#This Row],[Godzina rozpoczęcia]]</f>
        <v>7.2916666666666685E-2</v>
      </c>
      <c r="H234" s="1">
        <v>1.75</v>
      </c>
      <c r="I234" s="1">
        <f>kursanci34[[#This Row],[czas trwania2]]*kursanci34[[#This Row],[Stawka za godzinę]]</f>
        <v>70</v>
      </c>
      <c r="J234">
        <f>WEEKDAY(kursanci34[[#This Row],[Data]],2)</f>
        <v>5</v>
      </c>
      <c r="K234">
        <f>21.37+kursanci34[[#This Row],[cena]]</f>
        <v>91.37</v>
      </c>
    </row>
    <row r="235" spans="1:11" x14ac:dyDescent="0.3">
      <c r="A235" s="1" t="s">
        <v>19</v>
      </c>
      <c r="B235" s="1" t="s">
        <v>12</v>
      </c>
      <c r="C235" s="2">
        <v>46080</v>
      </c>
      <c r="D235" s="3">
        <v>0.45833333333333331</v>
      </c>
      <c r="E235" s="3">
        <v>0.53125</v>
      </c>
      <c r="F235">
        <v>40</v>
      </c>
      <c r="G235" s="3">
        <f>kursanci34[[#This Row],[Godzina zakończenia]]-kursanci34[[#This Row],[Godzina rozpoczęcia]]</f>
        <v>7.2916666666666685E-2</v>
      </c>
      <c r="H235" s="1">
        <v>1.75</v>
      </c>
      <c r="I235" s="1">
        <f>kursanci34[[#This Row],[czas trwania2]]*kursanci34[[#This Row],[Stawka za godzinę]]</f>
        <v>70</v>
      </c>
      <c r="J235">
        <f>WEEKDAY(kursanci34[[#This Row],[Data]],2)</f>
        <v>5</v>
      </c>
      <c r="K235">
        <f>21.37+kursanci34[[#This Row],[cena]]</f>
        <v>91.37</v>
      </c>
    </row>
    <row r="236" spans="1:11" x14ac:dyDescent="0.3">
      <c r="A236" s="1" t="s">
        <v>10</v>
      </c>
      <c r="B236" s="1" t="s">
        <v>7</v>
      </c>
      <c r="C236" s="2">
        <v>46080</v>
      </c>
      <c r="D236" s="3">
        <v>0.53125</v>
      </c>
      <c r="E236" s="3">
        <v>0.58333333333333337</v>
      </c>
      <c r="F236">
        <v>60</v>
      </c>
      <c r="G236" s="3">
        <f>kursanci34[[#This Row],[Godzina zakończenia]]-kursanci34[[#This Row],[Godzina rozpoczęcia]]</f>
        <v>5.208333333333337E-2</v>
      </c>
      <c r="H236" s="1">
        <v>1.25</v>
      </c>
      <c r="I236" s="1">
        <f>kursanci34[[#This Row],[czas trwania2]]*kursanci34[[#This Row],[Stawka za godzinę]]</f>
        <v>75</v>
      </c>
      <c r="J236">
        <f>WEEKDAY(kursanci34[[#This Row],[Data]],2)</f>
        <v>5</v>
      </c>
      <c r="K236">
        <f>21.37+kursanci34[[#This Row],[cena]]</f>
        <v>96.37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06B9-030D-4F3E-9B2C-9644D0BD6E88}">
  <dimension ref="A1:N80"/>
  <sheetViews>
    <sheetView tabSelected="1" workbookViewId="0">
      <selection activeCell="Q5" sqref="Q5"/>
    </sheetView>
  </sheetViews>
  <sheetFormatPr defaultRowHeight="14.4" x14ac:dyDescent="0.3"/>
  <cols>
    <col min="1" max="1" width="16.5546875" bestFit="1" customWidth="1"/>
    <col min="2" max="2" width="11.33203125" bestFit="1" customWidth="1"/>
    <col min="6" max="6" width="10.109375" bestFit="1" customWidth="1"/>
    <col min="10" max="10" width="10.109375" bestFit="1" customWidth="1"/>
    <col min="13" max="13" width="10.109375" bestFit="1" customWidth="1"/>
  </cols>
  <sheetData>
    <row r="1" spans="1:14" x14ac:dyDescent="0.3">
      <c r="F1" t="s">
        <v>66</v>
      </c>
      <c r="G1" t="s">
        <v>62</v>
      </c>
      <c r="H1" t="s">
        <v>61</v>
      </c>
      <c r="I1" t="s">
        <v>63</v>
      </c>
      <c r="J1" t="s">
        <v>64</v>
      </c>
      <c r="K1" t="s">
        <v>65</v>
      </c>
      <c r="L1" t="s">
        <v>60</v>
      </c>
      <c r="M1" t="s">
        <v>66</v>
      </c>
      <c r="N1" t="s">
        <v>60</v>
      </c>
    </row>
    <row r="2" spans="1:14" x14ac:dyDescent="0.3">
      <c r="F2" s="20">
        <v>45931</v>
      </c>
      <c r="G2" s="1">
        <v>60</v>
      </c>
      <c r="H2">
        <f>WEEKDAY(F2,2)</f>
        <v>3</v>
      </c>
      <c r="I2">
        <f>IF(OR(H2=2,AND(H2&lt;2,H3&lt;2)),250,0)</f>
        <v>0</v>
      </c>
      <c r="J2">
        <v>0</v>
      </c>
      <c r="K2">
        <f>IF(H2&gt;=H3,20,0)</f>
        <v>0</v>
      </c>
      <c r="L2">
        <f>21.37+$G2-$I2-$J2-$K2</f>
        <v>81.37</v>
      </c>
      <c r="M2" s="20">
        <v>45931</v>
      </c>
      <c r="N2">
        <f>21.37+$G2-$I2-$J2-$K2</f>
        <v>81.37</v>
      </c>
    </row>
    <row r="3" spans="1:14" x14ac:dyDescent="0.3">
      <c r="A3" s="8" t="s">
        <v>29</v>
      </c>
      <c r="B3" t="s">
        <v>32</v>
      </c>
      <c r="F3" s="20">
        <v>45932</v>
      </c>
      <c r="G3" s="1">
        <v>187.5</v>
      </c>
      <c r="H3">
        <f t="shared" ref="H3:H66" si="0">WEEKDAY(F3,2)</f>
        <v>4</v>
      </c>
      <c r="I3">
        <f t="shared" ref="I3:I66" si="1">IF(OR(H3=2,AND(H3&lt;2,H4&lt;2)),250,0)</f>
        <v>0</v>
      </c>
      <c r="J3">
        <v>50</v>
      </c>
      <c r="K3">
        <f t="shared" ref="K3:K66" si="2">IF(H3&gt;=H4,20,0)</f>
        <v>20</v>
      </c>
      <c r="L3">
        <f>$L2+$G3-$I3-$K3-$J2</f>
        <v>248.87</v>
      </c>
      <c r="M3" s="20">
        <v>45932</v>
      </c>
      <c r="N3">
        <f>$L2+$G3-$I3-$K3-$J2</f>
        <v>248.87</v>
      </c>
    </row>
    <row r="4" spans="1:14" x14ac:dyDescent="0.3">
      <c r="A4" s="20">
        <v>45931</v>
      </c>
      <c r="B4" s="1">
        <v>60</v>
      </c>
      <c r="C4">
        <f>WEEKDAY(A4,2)</f>
        <v>3</v>
      </c>
      <c r="F4" s="20">
        <v>45936</v>
      </c>
      <c r="G4" s="1">
        <v>130</v>
      </c>
      <c r="H4">
        <f t="shared" si="0"/>
        <v>1</v>
      </c>
      <c r="I4">
        <f t="shared" si="1"/>
        <v>0</v>
      </c>
      <c r="J4">
        <v>0</v>
      </c>
      <c r="K4">
        <f t="shared" si="2"/>
        <v>0</v>
      </c>
      <c r="L4">
        <f t="shared" ref="L4:N67" si="3">$L3+$G4-$I4-$K4-$J3</f>
        <v>328.87</v>
      </c>
      <c r="M4" s="20">
        <v>45936</v>
      </c>
      <c r="N4">
        <f t="shared" si="3"/>
        <v>328.87</v>
      </c>
    </row>
    <row r="5" spans="1:14" x14ac:dyDescent="0.3">
      <c r="A5" s="20">
        <v>45932</v>
      </c>
      <c r="B5" s="1">
        <v>187.5</v>
      </c>
      <c r="C5">
        <f t="shared" ref="C5:C68" si="4">WEEKDAY(A5,2)</f>
        <v>4</v>
      </c>
      <c r="F5" s="20">
        <v>45937</v>
      </c>
      <c r="G5" s="1">
        <v>217.5</v>
      </c>
      <c r="H5">
        <f t="shared" si="0"/>
        <v>2</v>
      </c>
      <c r="I5">
        <f t="shared" si="1"/>
        <v>250</v>
      </c>
      <c r="J5">
        <v>0</v>
      </c>
      <c r="K5">
        <f t="shared" si="2"/>
        <v>0</v>
      </c>
      <c r="L5">
        <f t="shared" si="3"/>
        <v>296.37</v>
      </c>
      <c r="M5" s="20">
        <v>45937</v>
      </c>
      <c r="N5">
        <f t="shared" si="3"/>
        <v>296.37</v>
      </c>
    </row>
    <row r="6" spans="1:14" x14ac:dyDescent="0.3">
      <c r="A6" s="20">
        <v>45936</v>
      </c>
      <c r="B6" s="1">
        <v>130</v>
      </c>
      <c r="C6">
        <f t="shared" si="4"/>
        <v>1</v>
      </c>
      <c r="F6" s="20">
        <v>45938</v>
      </c>
      <c r="G6" s="1">
        <v>190</v>
      </c>
      <c r="H6">
        <f t="shared" si="0"/>
        <v>3</v>
      </c>
      <c r="I6">
        <f t="shared" si="1"/>
        <v>0</v>
      </c>
      <c r="J6">
        <v>0</v>
      </c>
      <c r="K6">
        <f t="shared" si="2"/>
        <v>0</v>
      </c>
      <c r="L6">
        <f t="shared" si="3"/>
        <v>486.37</v>
      </c>
      <c r="M6" s="20">
        <v>45938</v>
      </c>
      <c r="N6">
        <f t="shared" si="3"/>
        <v>486.37</v>
      </c>
    </row>
    <row r="7" spans="1:14" x14ac:dyDescent="0.3">
      <c r="A7" s="20">
        <v>45937</v>
      </c>
      <c r="B7" s="1">
        <v>217.5</v>
      </c>
      <c r="C7">
        <f t="shared" si="4"/>
        <v>2</v>
      </c>
      <c r="F7" s="20">
        <v>45940</v>
      </c>
      <c r="G7" s="1">
        <v>290</v>
      </c>
      <c r="H7">
        <f t="shared" si="0"/>
        <v>5</v>
      </c>
      <c r="I7">
        <f t="shared" si="1"/>
        <v>0</v>
      </c>
      <c r="J7">
        <v>400</v>
      </c>
      <c r="K7">
        <f t="shared" si="2"/>
        <v>20</v>
      </c>
      <c r="L7">
        <f t="shared" si="3"/>
        <v>756.37</v>
      </c>
      <c r="M7" s="20">
        <v>45940</v>
      </c>
      <c r="N7">
        <f t="shared" si="3"/>
        <v>756.37</v>
      </c>
    </row>
    <row r="8" spans="1:14" x14ac:dyDescent="0.3">
      <c r="A8" s="20">
        <v>45938</v>
      </c>
      <c r="B8" s="1">
        <v>190</v>
      </c>
      <c r="C8">
        <f t="shared" si="4"/>
        <v>3</v>
      </c>
      <c r="F8" s="20">
        <v>45943</v>
      </c>
      <c r="G8" s="1">
        <v>395</v>
      </c>
      <c r="H8">
        <f t="shared" si="0"/>
        <v>1</v>
      </c>
      <c r="I8">
        <f t="shared" si="1"/>
        <v>0</v>
      </c>
      <c r="K8">
        <f t="shared" si="2"/>
        <v>0</v>
      </c>
      <c r="L8">
        <f t="shared" si="3"/>
        <v>751.36999999999989</v>
      </c>
      <c r="M8" s="20">
        <v>45943</v>
      </c>
      <c r="N8">
        <f t="shared" si="3"/>
        <v>751.36999999999989</v>
      </c>
    </row>
    <row r="9" spans="1:14" x14ac:dyDescent="0.3">
      <c r="A9" s="20">
        <v>45940</v>
      </c>
      <c r="B9" s="1">
        <v>290</v>
      </c>
      <c r="C9">
        <f t="shared" si="4"/>
        <v>5</v>
      </c>
      <c r="F9" s="20">
        <v>45944</v>
      </c>
      <c r="G9" s="1">
        <v>277.5</v>
      </c>
      <c r="H9">
        <f t="shared" si="0"/>
        <v>2</v>
      </c>
      <c r="I9">
        <f t="shared" si="1"/>
        <v>250</v>
      </c>
      <c r="K9">
        <f t="shared" si="2"/>
        <v>0</v>
      </c>
      <c r="L9">
        <f t="shared" si="3"/>
        <v>778.86999999999989</v>
      </c>
      <c r="M9" s="20">
        <v>45944</v>
      </c>
      <c r="N9">
        <f t="shared" si="3"/>
        <v>778.86999999999989</v>
      </c>
    </row>
    <row r="10" spans="1:14" x14ac:dyDescent="0.3">
      <c r="A10" s="20">
        <v>45943</v>
      </c>
      <c r="B10" s="1">
        <v>395</v>
      </c>
      <c r="C10">
        <f t="shared" si="4"/>
        <v>1</v>
      </c>
      <c r="F10" s="20">
        <v>45945</v>
      </c>
      <c r="G10" s="1">
        <v>242.5</v>
      </c>
      <c r="H10">
        <f t="shared" si="0"/>
        <v>3</v>
      </c>
      <c r="I10">
        <f t="shared" si="1"/>
        <v>0</v>
      </c>
      <c r="K10">
        <f t="shared" si="2"/>
        <v>20</v>
      </c>
      <c r="L10">
        <f t="shared" si="3"/>
        <v>1001.3699999999999</v>
      </c>
      <c r="M10" s="20">
        <v>45945</v>
      </c>
      <c r="N10">
        <f t="shared" si="3"/>
        <v>1001.3699999999999</v>
      </c>
    </row>
    <row r="11" spans="1:14" x14ac:dyDescent="0.3">
      <c r="A11" s="20">
        <v>45944</v>
      </c>
      <c r="B11" s="1">
        <v>277.5</v>
      </c>
      <c r="C11">
        <f t="shared" si="4"/>
        <v>2</v>
      </c>
      <c r="F11" s="20">
        <v>45950</v>
      </c>
      <c r="G11" s="1">
        <v>295</v>
      </c>
      <c r="H11">
        <f t="shared" si="0"/>
        <v>1</v>
      </c>
      <c r="I11">
        <f t="shared" si="1"/>
        <v>0</v>
      </c>
      <c r="J11">
        <v>400</v>
      </c>
      <c r="K11">
        <f t="shared" si="2"/>
        <v>0</v>
      </c>
      <c r="L11">
        <f t="shared" si="3"/>
        <v>1296.3699999999999</v>
      </c>
      <c r="M11" s="20">
        <v>45950</v>
      </c>
      <c r="N11">
        <f t="shared" si="3"/>
        <v>1296.3699999999999</v>
      </c>
    </row>
    <row r="12" spans="1:14" x14ac:dyDescent="0.3">
      <c r="A12" s="20">
        <v>45945</v>
      </c>
      <c r="B12" s="1">
        <v>242.5</v>
      </c>
      <c r="C12">
        <f t="shared" si="4"/>
        <v>3</v>
      </c>
      <c r="F12" s="20">
        <v>45951</v>
      </c>
      <c r="G12" s="1">
        <v>205</v>
      </c>
      <c r="H12">
        <f t="shared" si="0"/>
        <v>2</v>
      </c>
      <c r="I12">
        <f t="shared" si="1"/>
        <v>250</v>
      </c>
      <c r="K12">
        <f t="shared" si="2"/>
        <v>0</v>
      </c>
      <c r="L12">
        <f t="shared" si="3"/>
        <v>851.36999999999989</v>
      </c>
      <c r="M12" s="20">
        <v>45951</v>
      </c>
      <c r="N12">
        <f t="shared" si="3"/>
        <v>851.36999999999989</v>
      </c>
    </row>
    <row r="13" spans="1:14" x14ac:dyDescent="0.3">
      <c r="A13" s="20">
        <v>45950</v>
      </c>
      <c r="B13" s="1">
        <v>295</v>
      </c>
      <c r="C13">
        <f t="shared" si="4"/>
        <v>1</v>
      </c>
      <c r="F13" s="20">
        <v>45952</v>
      </c>
      <c r="G13" s="1">
        <v>122.5</v>
      </c>
      <c r="H13">
        <f t="shared" si="0"/>
        <v>3</v>
      </c>
      <c r="I13">
        <f t="shared" si="1"/>
        <v>0</v>
      </c>
      <c r="K13">
        <f t="shared" si="2"/>
        <v>0</v>
      </c>
      <c r="L13">
        <f t="shared" si="3"/>
        <v>973.86999999999989</v>
      </c>
      <c r="M13" s="20">
        <v>45952</v>
      </c>
      <c r="N13">
        <f t="shared" si="3"/>
        <v>973.86999999999989</v>
      </c>
    </row>
    <row r="14" spans="1:14" x14ac:dyDescent="0.3">
      <c r="A14" s="20">
        <v>45951</v>
      </c>
      <c r="B14" s="1">
        <v>205</v>
      </c>
      <c r="C14">
        <f t="shared" si="4"/>
        <v>2</v>
      </c>
      <c r="F14" s="20">
        <v>45953</v>
      </c>
      <c r="G14" s="1">
        <v>40</v>
      </c>
      <c r="H14">
        <f t="shared" si="0"/>
        <v>4</v>
      </c>
      <c r="I14">
        <f t="shared" si="1"/>
        <v>0</v>
      </c>
      <c r="J14">
        <v>400</v>
      </c>
      <c r="K14">
        <f t="shared" si="2"/>
        <v>0</v>
      </c>
      <c r="L14">
        <f t="shared" si="3"/>
        <v>1013.8699999999999</v>
      </c>
      <c r="M14" s="20">
        <v>45953</v>
      </c>
      <c r="N14">
        <f t="shared" si="3"/>
        <v>1013.8699999999999</v>
      </c>
    </row>
    <row r="15" spans="1:14" x14ac:dyDescent="0.3">
      <c r="A15" s="20">
        <v>45952</v>
      </c>
      <c r="B15" s="1">
        <v>122.5</v>
      </c>
      <c r="C15">
        <f t="shared" si="4"/>
        <v>3</v>
      </c>
      <c r="F15" s="20">
        <v>45954</v>
      </c>
      <c r="G15" s="1">
        <v>100</v>
      </c>
      <c r="H15">
        <f t="shared" si="0"/>
        <v>5</v>
      </c>
      <c r="I15">
        <f t="shared" si="1"/>
        <v>0</v>
      </c>
      <c r="K15">
        <f t="shared" si="2"/>
        <v>20</v>
      </c>
      <c r="L15">
        <f t="shared" si="3"/>
        <v>693.86999999999989</v>
      </c>
      <c r="M15" s="20">
        <v>45954</v>
      </c>
      <c r="N15">
        <f t="shared" si="3"/>
        <v>693.86999999999989</v>
      </c>
    </row>
    <row r="16" spans="1:14" x14ac:dyDescent="0.3">
      <c r="A16" s="20">
        <v>45953</v>
      </c>
      <c r="B16" s="1">
        <v>40</v>
      </c>
      <c r="C16">
        <f t="shared" si="4"/>
        <v>4</v>
      </c>
      <c r="F16" s="20">
        <v>45961</v>
      </c>
      <c r="G16" s="1">
        <v>370</v>
      </c>
      <c r="H16">
        <f t="shared" si="0"/>
        <v>5</v>
      </c>
      <c r="I16">
        <f t="shared" si="1"/>
        <v>0</v>
      </c>
      <c r="J16">
        <v>400</v>
      </c>
      <c r="K16">
        <f t="shared" si="2"/>
        <v>20</v>
      </c>
      <c r="L16">
        <f t="shared" si="3"/>
        <v>1043.8699999999999</v>
      </c>
      <c r="M16" s="20">
        <v>45961</v>
      </c>
      <c r="N16">
        <f t="shared" si="3"/>
        <v>1043.8699999999999</v>
      </c>
    </row>
    <row r="17" spans="1:14" x14ac:dyDescent="0.3">
      <c r="A17" s="20">
        <v>45954</v>
      </c>
      <c r="B17" s="1">
        <v>100</v>
      </c>
      <c r="C17">
        <f t="shared" si="4"/>
        <v>5</v>
      </c>
      <c r="F17" s="20">
        <v>45964</v>
      </c>
      <c r="G17" s="1">
        <v>90</v>
      </c>
      <c r="H17">
        <f t="shared" si="0"/>
        <v>1</v>
      </c>
      <c r="I17">
        <f t="shared" si="1"/>
        <v>0</v>
      </c>
      <c r="K17">
        <f t="shared" si="2"/>
        <v>0</v>
      </c>
      <c r="L17">
        <f t="shared" si="3"/>
        <v>733.86999999999989</v>
      </c>
      <c r="M17" s="20">
        <v>45964</v>
      </c>
      <c r="N17">
        <f t="shared" si="3"/>
        <v>733.86999999999989</v>
      </c>
    </row>
    <row r="18" spans="1:14" x14ac:dyDescent="0.3">
      <c r="A18" s="20">
        <v>45961</v>
      </c>
      <c r="B18" s="1">
        <v>370</v>
      </c>
      <c r="C18">
        <f t="shared" si="4"/>
        <v>5</v>
      </c>
      <c r="F18" s="20">
        <v>45966</v>
      </c>
      <c r="G18" s="1">
        <v>240</v>
      </c>
      <c r="H18">
        <f t="shared" si="0"/>
        <v>3</v>
      </c>
      <c r="I18">
        <f t="shared" si="1"/>
        <v>0</v>
      </c>
      <c r="K18">
        <f t="shared" si="2"/>
        <v>0</v>
      </c>
      <c r="L18">
        <f t="shared" si="3"/>
        <v>973.86999999999989</v>
      </c>
      <c r="M18" s="20">
        <v>45966</v>
      </c>
      <c r="N18">
        <f t="shared" si="3"/>
        <v>973.86999999999989</v>
      </c>
    </row>
    <row r="19" spans="1:14" x14ac:dyDescent="0.3">
      <c r="A19" s="20">
        <v>45964</v>
      </c>
      <c r="B19" s="1">
        <v>90</v>
      </c>
      <c r="C19">
        <f t="shared" si="4"/>
        <v>1</v>
      </c>
      <c r="F19" s="20">
        <v>45967</v>
      </c>
      <c r="G19" s="1">
        <v>387.5</v>
      </c>
      <c r="H19">
        <f t="shared" si="0"/>
        <v>4</v>
      </c>
      <c r="I19">
        <f t="shared" si="1"/>
        <v>0</v>
      </c>
      <c r="J19">
        <v>400</v>
      </c>
      <c r="K19">
        <f t="shared" si="2"/>
        <v>0</v>
      </c>
      <c r="L19">
        <f t="shared" si="3"/>
        <v>1361.37</v>
      </c>
      <c r="M19" s="20">
        <v>45967</v>
      </c>
      <c r="N19">
        <f t="shared" si="3"/>
        <v>1361.37</v>
      </c>
    </row>
    <row r="20" spans="1:14" x14ac:dyDescent="0.3">
      <c r="A20" s="20">
        <v>45966</v>
      </c>
      <c r="B20" s="1">
        <v>240</v>
      </c>
      <c r="C20">
        <f t="shared" si="4"/>
        <v>3</v>
      </c>
      <c r="F20" s="20">
        <v>45968</v>
      </c>
      <c r="G20" s="1">
        <v>150</v>
      </c>
      <c r="H20">
        <f t="shared" si="0"/>
        <v>5</v>
      </c>
      <c r="I20">
        <f t="shared" si="1"/>
        <v>0</v>
      </c>
      <c r="K20">
        <f t="shared" si="2"/>
        <v>20</v>
      </c>
      <c r="L20">
        <f t="shared" si="3"/>
        <v>1091.3699999999999</v>
      </c>
      <c r="M20" s="20">
        <v>45968</v>
      </c>
      <c r="N20">
        <f t="shared" si="3"/>
        <v>1091.3699999999999</v>
      </c>
    </row>
    <row r="21" spans="1:14" x14ac:dyDescent="0.3">
      <c r="A21" s="20">
        <v>45967</v>
      </c>
      <c r="B21" s="1">
        <v>387.5</v>
      </c>
      <c r="C21">
        <f t="shared" si="4"/>
        <v>4</v>
      </c>
      <c r="F21" s="20">
        <v>45971</v>
      </c>
      <c r="G21" s="1">
        <v>100</v>
      </c>
      <c r="H21">
        <f t="shared" si="0"/>
        <v>1</v>
      </c>
      <c r="I21">
        <f t="shared" si="1"/>
        <v>0</v>
      </c>
      <c r="K21">
        <f t="shared" si="2"/>
        <v>0</v>
      </c>
      <c r="L21">
        <f t="shared" si="3"/>
        <v>1191.3699999999999</v>
      </c>
      <c r="M21" s="20">
        <v>45971</v>
      </c>
      <c r="N21">
        <f t="shared" si="3"/>
        <v>1191.3699999999999</v>
      </c>
    </row>
    <row r="22" spans="1:14" x14ac:dyDescent="0.3">
      <c r="A22" s="20">
        <v>45968</v>
      </c>
      <c r="B22" s="1">
        <v>150</v>
      </c>
      <c r="C22">
        <f t="shared" si="4"/>
        <v>5</v>
      </c>
      <c r="F22" s="20">
        <v>45972</v>
      </c>
      <c r="G22" s="1">
        <v>175</v>
      </c>
      <c r="H22">
        <f t="shared" si="0"/>
        <v>2</v>
      </c>
      <c r="I22">
        <f t="shared" si="1"/>
        <v>250</v>
      </c>
      <c r="K22">
        <f t="shared" si="2"/>
        <v>0</v>
      </c>
      <c r="L22">
        <f t="shared" si="3"/>
        <v>1116.3699999999999</v>
      </c>
      <c r="M22" s="20">
        <v>45972</v>
      </c>
      <c r="N22">
        <f t="shared" si="3"/>
        <v>1116.3699999999999</v>
      </c>
    </row>
    <row r="23" spans="1:14" x14ac:dyDescent="0.3">
      <c r="A23" s="20">
        <v>45971</v>
      </c>
      <c r="B23" s="1">
        <v>100</v>
      </c>
      <c r="C23">
        <f t="shared" si="4"/>
        <v>1</v>
      </c>
      <c r="F23" s="20">
        <v>45973</v>
      </c>
      <c r="G23" s="1">
        <v>355</v>
      </c>
      <c r="H23">
        <f t="shared" si="0"/>
        <v>3</v>
      </c>
      <c r="I23">
        <f t="shared" si="1"/>
        <v>0</v>
      </c>
      <c r="K23">
        <f t="shared" si="2"/>
        <v>0</v>
      </c>
      <c r="L23">
        <f t="shared" si="3"/>
        <v>1471.37</v>
      </c>
      <c r="M23" s="20">
        <v>45973</v>
      </c>
      <c r="N23">
        <f t="shared" si="3"/>
        <v>1471.37</v>
      </c>
    </row>
    <row r="24" spans="1:14" x14ac:dyDescent="0.3">
      <c r="A24" s="20">
        <v>45972</v>
      </c>
      <c r="B24" s="1">
        <v>175</v>
      </c>
      <c r="C24">
        <f t="shared" si="4"/>
        <v>2</v>
      </c>
      <c r="F24" s="20">
        <v>45974</v>
      </c>
      <c r="G24" s="1">
        <v>307.5</v>
      </c>
      <c r="H24">
        <f t="shared" si="0"/>
        <v>4</v>
      </c>
      <c r="I24">
        <f t="shared" si="1"/>
        <v>0</v>
      </c>
      <c r="J24">
        <v>400</v>
      </c>
      <c r="K24">
        <f t="shared" si="2"/>
        <v>0</v>
      </c>
      <c r="L24">
        <f t="shared" si="3"/>
        <v>1778.87</v>
      </c>
      <c r="M24" s="20">
        <v>45974</v>
      </c>
      <c r="N24">
        <f t="shared" si="3"/>
        <v>1778.87</v>
      </c>
    </row>
    <row r="25" spans="1:14" x14ac:dyDescent="0.3">
      <c r="A25" s="20">
        <v>45973</v>
      </c>
      <c r="B25" s="1">
        <v>355</v>
      </c>
      <c r="C25">
        <f t="shared" si="4"/>
        <v>3</v>
      </c>
      <c r="F25" s="20">
        <v>45975</v>
      </c>
      <c r="G25" s="1">
        <v>192.5</v>
      </c>
      <c r="H25">
        <f t="shared" si="0"/>
        <v>5</v>
      </c>
      <c r="I25">
        <f t="shared" si="1"/>
        <v>0</v>
      </c>
      <c r="K25">
        <f t="shared" si="2"/>
        <v>20</v>
      </c>
      <c r="L25">
        <f t="shared" si="3"/>
        <v>1551.37</v>
      </c>
      <c r="M25" s="20">
        <v>45975</v>
      </c>
      <c r="N25">
        <f t="shared" si="3"/>
        <v>1551.37</v>
      </c>
    </row>
    <row r="26" spans="1:14" x14ac:dyDescent="0.3">
      <c r="A26" s="20">
        <v>45974</v>
      </c>
      <c r="B26" s="1">
        <v>307.5</v>
      </c>
      <c r="C26">
        <f t="shared" si="4"/>
        <v>4</v>
      </c>
      <c r="F26" s="20">
        <v>45978</v>
      </c>
      <c r="G26" s="1">
        <v>375</v>
      </c>
      <c r="H26">
        <f t="shared" si="0"/>
        <v>1</v>
      </c>
      <c r="I26">
        <f t="shared" si="1"/>
        <v>0</v>
      </c>
      <c r="K26">
        <f t="shared" si="2"/>
        <v>0</v>
      </c>
      <c r="L26">
        <f t="shared" si="3"/>
        <v>1926.37</v>
      </c>
      <c r="M26" s="20">
        <v>45978</v>
      </c>
      <c r="N26">
        <f t="shared" si="3"/>
        <v>1926.37</v>
      </c>
    </row>
    <row r="27" spans="1:14" x14ac:dyDescent="0.3">
      <c r="A27" s="20">
        <v>45975</v>
      </c>
      <c r="B27" s="1">
        <v>192.5</v>
      </c>
      <c r="C27">
        <f t="shared" si="4"/>
        <v>5</v>
      </c>
      <c r="F27" s="20">
        <v>45979</v>
      </c>
      <c r="G27" s="1">
        <v>110</v>
      </c>
      <c r="H27">
        <f t="shared" si="0"/>
        <v>2</v>
      </c>
      <c r="I27">
        <f t="shared" si="1"/>
        <v>250</v>
      </c>
      <c r="K27">
        <f t="shared" si="2"/>
        <v>0</v>
      </c>
      <c r="L27">
        <f t="shared" si="3"/>
        <v>1786.37</v>
      </c>
      <c r="M27" s="20">
        <v>45979</v>
      </c>
      <c r="N27">
        <f t="shared" si="3"/>
        <v>1786.37</v>
      </c>
    </row>
    <row r="28" spans="1:14" x14ac:dyDescent="0.3">
      <c r="A28" s="20">
        <v>45978</v>
      </c>
      <c r="B28" s="1">
        <v>375</v>
      </c>
      <c r="C28">
        <f t="shared" si="4"/>
        <v>1</v>
      </c>
      <c r="F28" s="20">
        <v>45980</v>
      </c>
      <c r="G28" s="1">
        <v>292.5</v>
      </c>
      <c r="H28">
        <f t="shared" si="0"/>
        <v>3</v>
      </c>
      <c r="I28">
        <f t="shared" si="1"/>
        <v>0</v>
      </c>
      <c r="K28">
        <f t="shared" si="2"/>
        <v>0</v>
      </c>
      <c r="L28">
        <f t="shared" si="3"/>
        <v>2078.87</v>
      </c>
      <c r="M28" s="20">
        <v>45980</v>
      </c>
      <c r="N28">
        <f t="shared" si="3"/>
        <v>2078.87</v>
      </c>
    </row>
    <row r="29" spans="1:14" x14ac:dyDescent="0.3">
      <c r="A29" s="20">
        <v>45979</v>
      </c>
      <c r="B29" s="1">
        <v>110</v>
      </c>
      <c r="C29">
        <f t="shared" si="4"/>
        <v>2</v>
      </c>
      <c r="F29" s="20">
        <v>45981</v>
      </c>
      <c r="G29" s="1">
        <v>270</v>
      </c>
      <c r="H29">
        <f t="shared" si="0"/>
        <v>4</v>
      </c>
      <c r="I29">
        <f t="shared" si="1"/>
        <v>0</v>
      </c>
      <c r="J29">
        <v>400</v>
      </c>
      <c r="K29">
        <f t="shared" si="2"/>
        <v>20</v>
      </c>
      <c r="L29">
        <f t="shared" si="3"/>
        <v>2328.87</v>
      </c>
      <c r="M29" s="20">
        <v>45981</v>
      </c>
      <c r="N29">
        <f t="shared" si="3"/>
        <v>2328.87</v>
      </c>
    </row>
    <row r="30" spans="1:14" x14ac:dyDescent="0.3">
      <c r="A30" s="20">
        <v>45980</v>
      </c>
      <c r="B30" s="1">
        <v>292.5</v>
      </c>
      <c r="C30">
        <f t="shared" si="4"/>
        <v>3</v>
      </c>
      <c r="F30" s="20">
        <v>45985</v>
      </c>
      <c r="G30" s="1">
        <v>330</v>
      </c>
      <c r="H30">
        <f t="shared" si="0"/>
        <v>1</v>
      </c>
      <c r="I30">
        <f t="shared" si="1"/>
        <v>0</v>
      </c>
      <c r="K30">
        <f t="shared" si="2"/>
        <v>0</v>
      </c>
      <c r="L30">
        <f t="shared" si="3"/>
        <v>2258.87</v>
      </c>
      <c r="M30" s="20">
        <v>45985</v>
      </c>
      <c r="N30">
        <f t="shared" si="3"/>
        <v>2258.87</v>
      </c>
    </row>
    <row r="31" spans="1:14" x14ac:dyDescent="0.3">
      <c r="A31" s="20">
        <v>45981</v>
      </c>
      <c r="B31" s="1">
        <v>270</v>
      </c>
      <c r="C31">
        <f t="shared" si="4"/>
        <v>4</v>
      </c>
      <c r="F31" s="20">
        <v>45986</v>
      </c>
      <c r="G31" s="1">
        <v>75</v>
      </c>
      <c r="H31">
        <f t="shared" si="0"/>
        <v>2</v>
      </c>
      <c r="I31">
        <f t="shared" si="1"/>
        <v>250</v>
      </c>
      <c r="K31">
        <f t="shared" si="2"/>
        <v>0</v>
      </c>
      <c r="L31">
        <f t="shared" si="3"/>
        <v>2083.87</v>
      </c>
      <c r="M31" s="20">
        <v>45986</v>
      </c>
      <c r="N31">
        <f t="shared" si="3"/>
        <v>2083.87</v>
      </c>
    </row>
    <row r="32" spans="1:14" x14ac:dyDescent="0.3">
      <c r="A32" s="20">
        <v>45985</v>
      </c>
      <c r="B32" s="1">
        <v>330</v>
      </c>
      <c r="C32">
        <f t="shared" si="4"/>
        <v>1</v>
      </c>
      <c r="F32" s="20">
        <v>45987</v>
      </c>
      <c r="G32" s="1">
        <v>270</v>
      </c>
      <c r="H32">
        <f t="shared" si="0"/>
        <v>3</v>
      </c>
      <c r="I32">
        <f t="shared" si="1"/>
        <v>0</v>
      </c>
      <c r="K32">
        <f t="shared" si="2"/>
        <v>0</v>
      </c>
      <c r="L32">
        <f t="shared" si="3"/>
        <v>2353.87</v>
      </c>
      <c r="M32" s="20">
        <v>45987</v>
      </c>
      <c r="N32">
        <f t="shared" si="3"/>
        <v>2353.87</v>
      </c>
    </row>
    <row r="33" spans="1:14" x14ac:dyDescent="0.3">
      <c r="A33" s="20">
        <v>45986</v>
      </c>
      <c r="B33" s="1">
        <v>75</v>
      </c>
      <c r="C33">
        <f t="shared" si="4"/>
        <v>2</v>
      </c>
      <c r="F33" s="20">
        <v>45989</v>
      </c>
      <c r="G33" s="1">
        <v>140</v>
      </c>
      <c r="H33">
        <f t="shared" si="0"/>
        <v>5</v>
      </c>
      <c r="I33">
        <f t="shared" si="1"/>
        <v>0</v>
      </c>
      <c r="J33">
        <v>400</v>
      </c>
      <c r="K33">
        <f t="shared" si="2"/>
        <v>20</v>
      </c>
      <c r="L33">
        <f t="shared" si="3"/>
        <v>2473.87</v>
      </c>
      <c r="M33" s="20">
        <v>45989</v>
      </c>
      <c r="N33">
        <f t="shared" si="3"/>
        <v>2473.87</v>
      </c>
    </row>
    <row r="34" spans="1:14" x14ac:dyDescent="0.3">
      <c r="A34" s="20">
        <v>45987</v>
      </c>
      <c r="B34" s="1">
        <v>270</v>
      </c>
      <c r="C34">
        <f t="shared" si="4"/>
        <v>3</v>
      </c>
      <c r="F34" s="20">
        <v>45993</v>
      </c>
      <c r="G34" s="1">
        <v>230</v>
      </c>
      <c r="H34">
        <f t="shared" si="0"/>
        <v>2</v>
      </c>
      <c r="I34">
        <f t="shared" si="1"/>
        <v>250</v>
      </c>
      <c r="K34">
        <f t="shared" si="2"/>
        <v>0</v>
      </c>
      <c r="L34">
        <f t="shared" si="3"/>
        <v>2053.87</v>
      </c>
      <c r="M34" s="20">
        <v>45993</v>
      </c>
      <c r="N34">
        <f t="shared" si="3"/>
        <v>2053.87</v>
      </c>
    </row>
    <row r="35" spans="1:14" x14ac:dyDescent="0.3">
      <c r="A35" s="20">
        <v>45989</v>
      </c>
      <c r="B35" s="1">
        <v>140</v>
      </c>
      <c r="C35">
        <f t="shared" si="4"/>
        <v>5</v>
      </c>
      <c r="F35" s="20">
        <v>45994</v>
      </c>
      <c r="G35" s="1">
        <v>312.5</v>
      </c>
      <c r="H35">
        <f t="shared" si="0"/>
        <v>3</v>
      </c>
      <c r="I35">
        <f t="shared" si="1"/>
        <v>0</v>
      </c>
      <c r="K35">
        <f t="shared" si="2"/>
        <v>0</v>
      </c>
      <c r="L35">
        <f t="shared" si="3"/>
        <v>2366.37</v>
      </c>
      <c r="M35" s="20">
        <v>45994</v>
      </c>
      <c r="N35">
        <f t="shared" si="3"/>
        <v>2366.37</v>
      </c>
    </row>
    <row r="36" spans="1:14" x14ac:dyDescent="0.3">
      <c r="A36" s="20">
        <v>45993</v>
      </c>
      <c r="B36" s="1">
        <v>230</v>
      </c>
      <c r="C36">
        <f t="shared" si="4"/>
        <v>2</v>
      </c>
      <c r="F36" s="20">
        <v>45996</v>
      </c>
      <c r="G36" s="1">
        <v>235</v>
      </c>
      <c r="H36">
        <f t="shared" si="0"/>
        <v>5</v>
      </c>
      <c r="I36">
        <f t="shared" si="1"/>
        <v>0</v>
      </c>
      <c r="J36">
        <v>400</v>
      </c>
      <c r="K36">
        <f t="shared" si="2"/>
        <v>20</v>
      </c>
      <c r="L36">
        <f t="shared" si="3"/>
        <v>2581.37</v>
      </c>
      <c r="M36" s="20">
        <v>45996</v>
      </c>
      <c r="N36">
        <f t="shared" si="3"/>
        <v>2581.37</v>
      </c>
    </row>
    <row r="37" spans="1:14" x14ac:dyDescent="0.3">
      <c r="A37" s="20">
        <v>45994</v>
      </c>
      <c r="B37" s="1">
        <v>312.5</v>
      </c>
      <c r="C37">
        <f t="shared" si="4"/>
        <v>3</v>
      </c>
      <c r="F37" s="20">
        <v>45999</v>
      </c>
      <c r="G37" s="1">
        <v>175</v>
      </c>
      <c r="H37">
        <f t="shared" si="0"/>
        <v>1</v>
      </c>
      <c r="I37">
        <f t="shared" si="1"/>
        <v>0</v>
      </c>
      <c r="K37">
        <f t="shared" si="2"/>
        <v>0</v>
      </c>
      <c r="L37">
        <f t="shared" si="3"/>
        <v>2356.37</v>
      </c>
      <c r="M37" s="20">
        <v>45999</v>
      </c>
      <c r="N37">
        <f t="shared" si="3"/>
        <v>2356.37</v>
      </c>
    </row>
    <row r="38" spans="1:14" x14ac:dyDescent="0.3">
      <c r="A38" s="20">
        <v>45996</v>
      </c>
      <c r="B38" s="1">
        <v>235</v>
      </c>
      <c r="C38">
        <f t="shared" si="4"/>
        <v>5</v>
      </c>
      <c r="F38" s="20">
        <v>46000</v>
      </c>
      <c r="G38" s="1">
        <v>125</v>
      </c>
      <c r="H38">
        <f t="shared" si="0"/>
        <v>2</v>
      </c>
      <c r="I38">
        <f t="shared" si="1"/>
        <v>250</v>
      </c>
      <c r="K38">
        <f t="shared" si="2"/>
        <v>0</v>
      </c>
      <c r="L38">
        <f t="shared" si="3"/>
        <v>2231.37</v>
      </c>
      <c r="M38" s="20">
        <v>46000</v>
      </c>
      <c r="N38">
        <f t="shared" si="3"/>
        <v>2231.37</v>
      </c>
    </row>
    <row r="39" spans="1:14" x14ac:dyDescent="0.3">
      <c r="A39" s="20">
        <v>45999</v>
      </c>
      <c r="B39" s="1">
        <v>175</v>
      </c>
      <c r="C39">
        <f t="shared" si="4"/>
        <v>1</v>
      </c>
      <c r="F39" s="20">
        <v>46001</v>
      </c>
      <c r="G39" s="1">
        <v>345</v>
      </c>
      <c r="H39">
        <f t="shared" si="0"/>
        <v>3</v>
      </c>
      <c r="I39">
        <f t="shared" si="1"/>
        <v>0</v>
      </c>
      <c r="K39">
        <f t="shared" si="2"/>
        <v>0</v>
      </c>
      <c r="L39">
        <f t="shared" si="3"/>
        <v>2576.37</v>
      </c>
      <c r="M39" s="20">
        <v>46001</v>
      </c>
      <c r="N39">
        <f t="shared" si="3"/>
        <v>2576.37</v>
      </c>
    </row>
    <row r="40" spans="1:14" x14ac:dyDescent="0.3">
      <c r="A40" s="20">
        <v>46000</v>
      </c>
      <c r="B40" s="1">
        <v>125</v>
      </c>
      <c r="C40">
        <f t="shared" si="4"/>
        <v>2</v>
      </c>
      <c r="F40" s="20">
        <v>46002</v>
      </c>
      <c r="G40" s="1">
        <v>125</v>
      </c>
      <c r="H40">
        <f t="shared" si="0"/>
        <v>4</v>
      </c>
      <c r="I40">
        <f t="shared" si="1"/>
        <v>0</v>
      </c>
      <c r="J40">
        <v>400</v>
      </c>
      <c r="K40">
        <f t="shared" si="2"/>
        <v>0</v>
      </c>
      <c r="L40">
        <f t="shared" si="3"/>
        <v>2701.37</v>
      </c>
      <c r="M40" s="20">
        <v>46002</v>
      </c>
      <c r="N40">
        <f t="shared" si="3"/>
        <v>2701.37</v>
      </c>
    </row>
    <row r="41" spans="1:14" x14ac:dyDescent="0.3">
      <c r="A41" s="20">
        <v>46001</v>
      </c>
      <c r="B41" s="1">
        <v>345</v>
      </c>
      <c r="C41">
        <f t="shared" si="4"/>
        <v>3</v>
      </c>
      <c r="F41" s="20">
        <v>46003</v>
      </c>
      <c r="G41" s="1">
        <v>215</v>
      </c>
      <c r="H41">
        <f t="shared" si="0"/>
        <v>5</v>
      </c>
      <c r="I41">
        <f t="shared" si="1"/>
        <v>0</v>
      </c>
      <c r="K41">
        <f t="shared" si="2"/>
        <v>20</v>
      </c>
      <c r="L41">
        <f t="shared" si="3"/>
        <v>2496.37</v>
      </c>
      <c r="M41" s="20">
        <v>46003</v>
      </c>
      <c r="N41">
        <f t="shared" si="3"/>
        <v>2496.37</v>
      </c>
    </row>
    <row r="42" spans="1:14" x14ac:dyDescent="0.3">
      <c r="A42" s="20">
        <v>46002</v>
      </c>
      <c r="B42" s="1">
        <v>125</v>
      </c>
      <c r="C42">
        <f t="shared" si="4"/>
        <v>4</v>
      </c>
      <c r="F42" s="20">
        <v>46006</v>
      </c>
      <c r="G42" s="1">
        <v>180</v>
      </c>
      <c r="H42">
        <f t="shared" si="0"/>
        <v>1</v>
      </c>
      <c r="I42">
        <f t="shared" si="1"/>
        <v>0</v>
      </c>
      <c r="K42">
        <f t="shared" si="2"/>
        <v>0</v>
      </c>
      <c r="L42">
        <f t="shared" si="3"/>
        <v>2676.37</v>
      </c>
      <c r="M42" s="20">
        <v>46006</v>
      </c>
      <c r="N42">
        <f t="shared" si="3"/>
        <v>2676.37</v>
      </c>
    </row>
    <row r="43" spans="1:14" x14ac:dyDescent="0.3">
      <c r="A43" s="20">
        <v>46003</v>
      </c>
      <c r="B43" s="1">
        <v>215</v>
      </c>
      <c r="C43">
        <f t="shared" si="4"/>
        <v>5</v>
      </c>
      <c r="F43" s="20">
        <v>46007</v>
      </c>
      <c r="G43" s="1">
        <v>60</v>
      </c>
      <c r="H43">
        <f t="shared" si="0"/>
        <v>2</v>
      </c>
      <c r="I43">
        <f t="shared" si="1"/>
        <v>250</v>
      </c>
      <c r="K43">
        <f>40</f>
        <v>40</v>
      </c>
      <c r="L43">
        <f t="shared" si="3"/>
        <v>2446.37</v>
      </c>
      <c r="M43" s="20">
        <v>46007</v>
      </c>
      <c r="N43">
        <f t="shared" si="3"/>
        <v>2446.37</v>
      </c>
    </row>
    <row r="44" spans="1:14" x14ac:dyDescent="0.3">
      <c r="A44" s="20">
        <v>46006</v>
      </c>
      <c r="B44" s="1">
        <v>180</v>
      </c>
      <c r="C44">
        <f t="shared" si="4"/>
        <v>1</v>
      </c>
      <c r="F44" s="21">
        <v>46027</v>
      </c>
      <c r="G44" s="1">
        <v>407.5</v>
      </c>
      <c r="H44">
        <f t="shared" si="0"/>
        <v>1</v>
      </c>
      <c r="I44">
        <f t="shared" si="1"/>
        <v>0</v>
      </c>
      <c r="J44">
        <v>400</v>
      </c>
      <c r="K44">
        <f t="shared" si="2"/>
        <v>0</v>
      </c>
      <c r="L44">
        <f t="shared" si="3"/>
        <v>2853.87</v>
      </c>
      <c r="M44" s="21">
        <v>46027</v>
      </c>
      <c r="N44">
        <f t="shared" si="3"/>
        <v>2853.87</v>
      </c>
    </row>
    <row r="45" spans="1:14" x14ac:dyDescent="0.3">
      <c r="A45" s="20">
        <v>46007</v>
      </c>
      <c r="B45" s="1">
        <v>60</v>
      </c>
      <c r="C45">
        <f t="shared" si="4"/>
        <v>2</v>
      </c>
      <c r="F45" s="20">
        <v>46029</v>
      </c>
      <c r="G45" s="1">
        <v>225</v>
      </c>
      <c r="H45">
        <f t="shared" si="0"/>
        <v>3</v>
      </c>
      <c r="I45">
        <f t="shared" si="1"/>
        <v>0</v>
      </c>
      <c r="K45">
        <f t="shared" si="2"/>
        <v>20</v>
      </c>
      <c r="L45">
        <f t="shared" si="3"/>
        <v>2658.87</v>
      </c>
      <c r="M45" s="20">
        <v>46029</v>
      </c>
      <c r="N45">
        <f t="shared" si="3"/>
        <v>2658.87</v>
      </c>
    </row>
    <row r="46" spans="1:14" x14ac:dyDescent="0.3">
      <c r="A46" s="20">
        <v>46027</v>
      </c>
      <c r="B46" s="1">
        <v>407.5</v>
      </c>
      <c r="C46">
        <f t="shared" si="4"/>
        <v>1</v>
      </c>
      <c r="F46" s="20">
        <v>46034</v>
      </c>
      <c r="G46" s="1">
        <v>415</v>
      </c>
      <c r="H46">
        <f t="shared" si="0"/>
        <v>1</v>
      </c>
      <c r="I46">
        <f t="shared" si="1"/>
        <v>0</v>
      </c>
      <c r="J46">
        <v>400</v>
      </c>
      <c r="K46">
        <f t="shared" si="2"/>
        <v>0</v>
      </c>
      <c r="L46">
        <f t="shared" si="3"/>
        <v>3073.87</v>
      </c>
      <c r="M46" s="20">
        <v>46034</v>
      </c>
      <c r="N46">
        <f t="shared" si="3"/>
        <v>3073.87</v>
      </c>
    </row>
    <row r="47" spans="1:14" x14ac:dyDescent="0.3">
      <c r="A47" s="20">
        <v>46029</v>
      </c>
      <c r="B47" s="1">
        <v>225</v>
      </c>
      <c r="C47">
        <f t="shared" si="4"/>
        <v>3</v>
      </c>
      <c r="F47" s="20">
        <v>46035</v>
      </c>
      <c r="G47" s="1">
        <v>335</v>
      </c>
      <c r="H47">
        <f t="shared" si="0"/>
        <v>2</v>
      </c>
      <c r="I47">
        <f t="shared" si="1"/>
        <v>250</v>
      </c>
      <c r="K47">
        <f t="shared" si="2"/>
        <v>0</v>
      </c>
      <c r="L47">
        <f t="shared" si="3"/>
        <v>2758.87</v>
      </c>
      <c r="M47" s="20">
        <v>46035</v>
      </c>
      <c r="N47">
        <f t="shared" si="3"/>
        <v>2758.87</v>
      </c>
    </row>
    <row r="48" spans="1:14" x14ac:dyDescent="0.3">
      <c r="A48" s="20">
        <v>46034</v>
      </c>
      <c r="B48" s="1">
        <v>415</v>
      </c>
      <c r="C48">
        <f t="shared" si="4"/>
        <v>1</v>
      </c>
      <c r="F48" s="20">
        <v>46036</v>
      </c>
      <c r="G48" s="1">
        <v>230</v>
      </c>
      <c r="H48">
        <f t="shared" si="0"/>
        <v>3</v>
      </c>
      <c r="I48">
        <f t="shared" si="1"/>
        <v>0</v>
      </c>
      <c r="K48">
        <f t="shared" si="2"/>
        <v>0</v>
      </c>
      <c r="L48">
        <f t="shared" si="3"/>
        <v>2988.87</v>
      </c>
      <c r="M48" s="20">
        <v>46036</v>
      </c>
      <c r="N48">
        <f t="shared" si="3"/>
        <v>2988.87</v>
      </c>
    </row>
    <row r="49" spans="1:14" x14ac:dyDescent="0.3">
      <c r="A49" s="20">
        <v>46035</v>
      </c>
      <c r="B49" s="1">
        <v>335</v>
      </c>
      <c r="C49">
        <f t="shared" si="4"/>
        <v>2</v>
      </c>
      <c r="F49" s="20">
        <v>46037</v>
      </c>
      <c r="G49" s="1">
        <v>337.5</v>
      </c>
      <c r="H49">
        <f t="shared" si="0"/>
        <v>4</v>
      </c>
      <c r="I49">
        <f t="shared" si="1"/>
        <v>0</v>
      </c>
      <c r="J49">
        <v>400</v>
      </c>
      <c r="K49">
        <f t="shared" si="2"/>
        <v>20</v>
      </c>
      <c r="L49">
        <f t="shared" si="3"/>
        <v>3306.37</v>
      </c>
      <c r="M49" s="20">
        <v>46037</v>
      </c>
      <c r="N49">
        <f t="shared" si="3"/>
        <v>3306.37</v>
      </c>
    </row>
    <row r="50" spans="1:14" x14ac:dyDescent="0.3">
      <c r="A50" s="20">
        <v>46036</v>
      </c>
      <c r="B50" s="1">
        <v>230</v>
      </c>
      <c r="C50">
        <f t="shared" si="4"/>
        <v>3</v>
      </c>
      <c r="F50" s="20">
        <v>46041</v>
      </c>
      <c r="G50" s="1">
        <v>305</v>
      </c>
      <c r="H50">
        <f t="shared" si="0"/>
        <v>1</v>
      </c>
      <c r="I50">
        <f t="shared" si="1"/>
        <v>0</v>
      </c>
      <c r="K50">
        <f t="shared" si="2"/>
        <v>0</v>
      </c>
      <c r="L50">
        <f t="shared" si="3"/>
        <v>3211.37</v>
      </c>
      <c r="M50" s="20">
        <v>46041</v>
      </c>
      <c r="N50">
        <f t="shared" si="3"/>
        <v>3211.37</v>
      </c>
    </row>
    <row r="51" spans="1:14" x14ac:dyDescent="0.3">
      <c r="A51" s="20">
        <v>46037</v>
      </c>
      <c r="B51" s="1">
        <v>337.5</v>
      </c>
      <c r="C51">
        <f t="shared" si="4"/>
        <v>4</v>
      </c>
      <c r="F51" s="20">
        <v>46042</v>
      </c>
      <c r="G51" s="1">
        <v>120</v>
      </c>
      <c r="H51">
        <f t="shared" si="0"/>
        <v>2</v>
      </c>
      <c r="I51">
        <f t="shared" si="1"/>
        <v>250</v>
      </c>
      <c r="K51">
        <f t="shared" si="2"/>
        <v>0</v>
      </c>
      <c r="L51">
        <f t="shared" si="3"/>
        <v>3081.37</v>
      </c>
      <c r="M51" s="20">
        <v>46042</v>
      </c>
      <c r="N51">
        <f t="shared" si="3"/>
        <v>3081.37</v>
      </c>
    </row>
    <row r="52" spans="1:14" x14ac:dyDescent="0.3">
      <c r="A52" s="20">
        <v>46041</v>
      </c>
      <c r="B52" s="1">
        <v>305</v>
      </c>
      <c r="C52">
        <f t="shared" si="4"/>
        <v>1</v>
      </c>
      <c r="F52" s="20">
        <v>46043</v>
      </c>
      <c r="G52" s="1">
        <v>150</v>
      </c>
      <c r="H52">
        <f t="shared" si="0"/>
        <v>3</v>
      </c>
      <c r="I52">
        <f t="shared" si="1"/>
        <v>0</v>
      </c>
      <c r="K52">
        <f t="shared" si="2"/>
        <v>0</v>
      </c>
      <c r="L52">
        <f t="shared" si="3"/>
        <v>3231.37</v>
      </c>
      <c r="M52" s="20">
        <v>46043</v>
      </c>
      <c r="N52">
        <f t="shared" si="3"/>
        <v>3231.37</v>
      </c>
    </row>
    <row r="53" spans="1:14" x14ac:dyDescent="0.3">
      <c r="A53" s="20">
        <v>46042</v>
      </c>
      <c r="B53" s="1">
        <v>120</v>
      </c>
      <c r="C53">
        <f t="shared" si="4"/>
        <v>2</v>
      </c>
      <c r="F53" s="20">
        <v>46044</v>
      </c>
      <c r="G53" s="1">
        <v>375</v>
      </c>
      <c r="H53">
        <f t="shared" si="0"/>
        <v>4</v>
      </c>
      <c r="I53">
        <f t="shared" si="1"/>
        <v>0</v>
      </c>
      <c r="J53">
        <v>400</v>
      </c>
      <c r="K53">
        <f t="shared" si="2"/>
        <v>0</v>
      </c>
      <c r="L53">
        <f t="shared" si="3"/>
        <v>3606.37</v>
      </c>
      <c r="M53" s="20">
        <v>46044</v>
      </c>
      <c r="N53">
        <f t="shared" si="3"/>
        <v>3606.37</v>
      </c>
    </row>
    <row r="54" spans="1:14" x14ac:dyDescent="0.3">
      <c r="A54" s="20">
        <v>46043</v>
      </c>
      <c r="B54" s="1">
        <v>150</v>
      </c>
      <c r="C54">
        <f t="shared" si="4"/>
        <v>3</v>
      </c>
      <c r="F54" s="20">
        <v>46045</v>
      </c>
      <c r="G54" s="1">
        <v>285</v>
      </c>
      <c r="H54">
        <f t="shared" si="0"/>
        <v>5</v>
      </c>
      <c r="I54">
        <f t="shared" si="1"/>
        <v>0</v>
      </c>
      <c r="K54">
        <f t="shared" si="2"/>
        <v>20</v>
      </c>
      <c r="L54">
        <f t="shared" si="3"/>
        <v>3471.37</v>
      </c>
      <c r="M54" s="20">
        <v>46045</v>
      </c>
      <c r="N54">
        <f t="shared" si="3"/>
        <v>3471.37</v>
      </c>
    </row>
    <row r="55" spans="1:14" x14ac:dyDescent="0.3">
      <c r="A55" s="20">
        <v>46044</v>
      </c>
      <c r="B55" s="1">
        <v>375</v>
      </c>
      <c r="C55">
        <f t="shared" si="4"/>
        <v>4</v>
      </c>
      <c r="F55" s="20">
        <v>46048</v>
      </c>
      <c r="G55" s="1">
        <v>90</v>
      </c>
      <c r="H55">
        <f t="shared" si="0"/>
        <v>1</v>
      </c>
      <c r="I55">
        <f t="shared" si="1"/>
        <v>0</v>
      </c>
      <c r="K55">
        <f t="shared" si="2"/>
        <v>0</v>
      </c>
      <c r="L55">
        <f t="shared" si="3"/>
        <v>3561.37</v>
      </c>
      <c r="M55" s="20">
        <v>46048</v>
      </c>
      <c r="N55">
        <f t="shared" si="3"/>
        <v>3561.37</v>
      </c>
    </row>
    <row r="56" spans="1:14" x14ac:dyDescent="0.3">
      <c r="A56" s="20">
        <v>46045</v>
      </c>
      <c r="B56" s="1">
        <v>285</v>
      </c>
      <c r="C56">
        <f t="shared" si="4"/>
        <v>5</v>
      </c>
      <c r="F56" s="20">
        <v>46049</v>
      </c>
      <c r="G56" s="1">
        <v>170</v>
      </c>
      <c r="H56">
        <f t="shared" si="0"/>
        <v>2</v>
      </c>
      <c r="I56">
        <f t="shared" si="1"/>
        <v>250</v>
      </c>
      <c r="K56">
        <f t="shared" si="2"/>
        <v>0</v>
      </c>
      <c r="L56">
        <f t="shared" si="3"/>
        <v>3481.37</v>
      </c>
      <c r="M56" s="20">
        <v>46049</v>
      </c>
      <c r="N56">
        <f t="shared" si="3"/>
        <v>3481.37</v>
      </c>
    </row>
    <row r="57" spans="1:14" x14ac:dyDescent="0.3">
      <c r="A57" s="20">
        <v>46048</v>
      </c>
      <c r="B57" s="1">
        <v>90</v>
      </c>
      <c r="C57">
        <f t="shared" si="4"/>
        <v>1</v>
      </c>
      <c r="F57" s="20">
        <v>46050</v>
      </c>
      <c r="G57" s="1">
        <v>40</v>
      </c>
      <c r="H57">
        <f t="shared" si="0"/>
        <v>3</v>
      </c>
      <c r="I57">
        <f t="shared" si="1"/>
        <v>0</v>
      </c>
      <c r="K57">
        <f t="shared" si="2"/>
        <v>0</v>
      </c>
      <c r="L57">
        <f t="shared" si="3"/>
        <v>3521.37</v>
      </c>
      <c r="M57" s="20">
        <v>46050</v>
      </c>
      <c r="N57">
        <f t="shared" si="3"/>
        <v>3521.37</v>
      </c>
    </row>
    <row r="58" spans="1:14" x14ac:dyDescent="0.3">
      <c r="A58" s="20">
        <v>46049</v>
      </c>
      <c r="B58" s="1">
        <v>170</v>
      </c>
      <c r="C58">
        <f t="shared" si="4"/>
        <v>2</v>
      </c>
      <c r="F58" s="20">
        <v>46051</v>
      </c>
      <c r="G58" s="1">
        <v>205</v>
      </c>
      <c r="H58">
        <f t="shared" si="0"/>
        <v>4</v>
      </c>
      <c r="I58">
        <f t="shared" si="1"/>
        <v>0</v>
      </c>
      <c r="J58">
        <v>400</v>
      </c>
      <c r="K58">
        <f t="shared" si="2"/>
        <v>20</v>
      </c>
      <c r="L58">
        <f t="shared" si="3"/>
        <v>3706.37</v>
      </c>
      <c r="M58" s="20">
        <v>46051</v>
      </c>
      <c r="N58">
        <f t="shared" si="3"/>
        <v>3706.37</v>
      </c>
    </row>
    <row r="59" spans="1:14" x14ac:dyDescent="0.3">
      <c r="A59" s="20">
        <v>46050</v>
      </c>
      <c r="B59" s="1">
        <v>40</v>
      </c>
      <c r="C59">
        <f t="shared" si="4"/>
        <v>3</v>
      </c>
      <c r="F59" s="20">
        <v>46056</v>
      </c>
      <c r="G59" s="1">
        <v>340</v>
      </c>
      <c r="H59">
        <f t="shared" si="0"/>
        <v>2</v>
      </c>
      <c r="I59">
        <f t="shared" si="1"/>
        <v>250</v>
      </c>
      <c r="K59">
        <f t="shared" si="2"/>
        <v>0</v>
      </c>
      <c r="L59">
        <f t="shared" si="3"/>
        <v>3396.37</v>
      </c>
      <c r="M59" s="20">
        <v>46056</v>
      </c>
      <c r="N59">
        <f t="shared" si="3"/>
        <v>3396.37</v>
      </c>
    </row>
    <row r="60" spans="1:14" x14ac:dyDescent="0.3">
      <c r="A60" s="20">
        <v>46051</v>
      </c>
      <c r="B60" s="1">
        <v>205</v>
      </c>
      <c r="C60">
        <f t="shared" si="4"/>
        <v>4</v>
      </c>
      <c r="F60" s="20">
        <v>46057</v>
      </c>
      <c r="G60" s="1">
        <v>260</v>
      </c>
      <c r="H60">
        <f t="shared" si="0"/>
        <v>3</v>
      </c>
      <c r="I60">
        <f t="shared" si="1"/>
        <v>0</v>
      </c>
      <c r="K60">
        <f t="shared" si="2"/>
        <v>0</v>
      </c>
      <c r="L60">
        <f t="shared" si="3"/>
        <v>3656.37</v>
      </c>
      <c r="M60" s="20">
        <v>46057</v>
      </c>
      <c r="N60">
        <f t="shared" si="3"/>
        <v>3656.37</v>
      </c>
    </row>
    <row r="61" spans="1:14" x14ac:dyDescent="0.3">
      <c r="A61" s="20">
        <v>46056</v>
      </c>
      <c r="B61" s="1">
        <v>340</v>
      </c>
      <c r="C61">
        <f t="shared" si="4"/>
        <v>2</v>
      </c>
      <c r="F61" s="20">
        <v>46058</v>
      </c>
      <c r="G61" s="1">
        <v>325</v>
      </c>
      <c r="H61">
        <f t="shared" si="0"/>
        <v>4</v>
      </c>
      <c r="I61">
        <f t="shared" si="1"/>
        <v>0</v>
      </c>
      <c r="J61">
        <v>400</v>
      </c>
      <c r="K61">
        <f t="shared" si="2"/>
        <v>0</v>
      </c>
      <c r="L61">
        <f t="shared" si="3"/>
        <v>3981.37</v>
      </c>
      <c r="M61" s="20">
        <v>46058</v>
      </c>
      <c r="N61">
        <f t="shared" si="3"/>
        <v>3981.37</v>
      </c>
    </row>
    <row r="62" spans="1:14" x14ac:dyDescent="0.3">
      <c r="A62" s="20">
        <v>46057</v>
      </c>
      <c r="B62" s="1">
        <v>260</v>
      </c>
      <c r="C62">
        <f t="shared" si="4"/>
        <v>3</v>
      </c>
      <c r="F62" s="20">
        <v>46059</v>
      </c>
      <c r="G62" s="1">
        <v>327.5</v>
      </c>
      <c r="H62">
        <f t="shared" si="0"/>
        <v>5</v>
      </c>
      <c r="I62">
        <f t="shared" si="1"/>
        <v>0</v>
      </c>
      <c r="K62">
        <f t="shared" si="2"/>
        <v>20</v>
      </c>
      <c r="L62">
        <f t="shared" si="3"/>
        <v>3888.87</v>
      </c>
      <c r="M62" s="20">
        <v>46059</v>
      </c>
      <c r="N62">
        <f t="shared" si="3"/>
        <v>3888.87</v>
      </c>
    </row>
    <row r="63" spans="1:14" x14ac:dyDescent="0.3">
      <c r="A63" s="20">
        <v>46058</v>
      </c>
      <c r="B63" s="1">
        <v>325</v>
      </c>
      <c r="C63">
        <f t="shared" si="4"/>
        <v>4</v>
      </c>
      <c r="F63" s="20">
        <v>46062</v>
      </c>
      <c r="G63" s="1">
        <v>62.5</v>
      </c>
      <c r="H63">
        <f t="shared" si="0"/>
        <v>1</v>
      </c>
      <c r="I63">
        <f t="shared" si="1"/>
        <v>0</v>
      </c>
      <c r="K63">
        <f t="shared" si="2"/>
        <v>0</v>
      </c>
      <c r="L63">
        <f t="shared" si="3"/>
        <v>3951.37</v>
      </c>
      <c r="M63" s="20">
        <v>46062</v>
      </c>
      <c r="N63">
        <f t="shared" si="3"/>
        <v>3951.37</v>
      </c>
    </row>
    <row r="64" spans="1:14" x14ac:dyDescent="0.3">
      <c r="A64" s="20">
        <v>46059</v>
      </c>
      <c r="B64" s="1">
        <v>327.5</v>
      </c>
      <c r="C64">
        <f t="shared" si="4"/>
        <v>5</v>
      </c>
      <c r="F64" s="20">
        <v>46063</v>
      </c>
      <c r="G64" s="1">
        <v>407.5</v>
      </c>
      <c r="H64">
        <f t="shared" si="0"/>
        <v>2</v>
      </c>
      <c r="I64">
        <f t="shared" si="1"/>
        <v>250</v>
      </c>
      <c r="K64">
        <f t="shared" si="2"/>
        <v>0</v>
      </c>
      <c r="L64">
        <f t="shared" si="3"/>
        <v>4108.87</v>
      </c>
      <c r="M64" s="20">
        <v>46063</v>
      </c>
      <c r="N64">
        <f t="shared" si="3"/>
        <v>4108.87</v>
      </c>
    </row>
    <row r="65" spans="1:14" x14ac:dyDescent="0.3">
      <c r="A65" s="20">
        <v>46062</v>
      </c>
      <c r="B65" s="1">
        <v>62.5</v>
      </c>
      <c r="C65">
        <f t="shared" si="4"/>
        <v>1</v>
      </c>
      <c r="F65" s="20">
        <v>46064</v>
      </c>
      <c r="G65" s="1">
        <v>275</v>
      </c>
      <c r="H65">
        <f t="shared" si="0"/>
        <v>3</v>
      </c>
      <c r="I65">
        <f t="shared" si="1"/>
        <v>0</v>
      </c>
      <c r="K65">
        <f t="shared" si="2"/>
        <v>0</v>
      </c>
      <c r="L65">
        <f t="shared" si="3"/>
        <v>4383.87</v>
      </c>
      <c r="M65" s="20">
        <v>46064</v>
      </c>
      <c r="N65">
        <f t="shared" si="3"/>
        <v>4383.87</v>
      </c>
    </row>
    <row r="66" spans="1:14" x14ac:dyDescent="0.3">
      <c r="A66" s="20">
        <v>46063</v>
      </c>
      <c r="B66" s="1">
        <v>407.5</v>
      </c>
      <c r="C66">
        <f t="shared" si="4"/>
        <v>2</v>
      </c>
      <c r="F66" s="20">
        <v>46065</v>
      </c>
      <c r="G66" s="1">
        <v>227.5</v>
      </c>
      <c r="H66">
        <f t="shared" si="0"/>
        <v>4</v>
      </c>
      <c r="I66">
        <f t="shared" si="1"/>
        <v>0</v>
      </c>
      <c r="J66">
        <v>400</v>
      </c>
      <c r="K66">
        <f t="shared" si="2"/>
        <v>0</v>
      </c>
      <c r="L66">
        <f t="shared" si="3"/>
        <v>4611.37</v>
      </c>
      <c r="M66" s="20">
        <v>46065</v>
      </c>
      <c r="N66">
        <f t="shared" si="3"/>
        <v>4611.37</v>
      </c>
    </row>
    <row r="67" spans="1:14" x14ac:dyDescent="0.3">
      <c r="A67" s="20">
        <v>46064</v>
      </c>
      <c r="B67" s="1">
        <v>275</v>
      </c>
      <c r="C67">
        <f t="shared" si="4"/>
        <v>3</v>
      </c>
      <c r="F67" s="20">
        <v>46066</v>
      </c>
      <c r="G67" s="1">
        <v>265</v>
      </c>
      <c r="H67">
        <f t="shared" ref="H67:H76" si="5">WEEKDAY(F67,2)</f>
        <v>5</v>
      </c>
      <c r="I67">
        <f t="shared" ref="I67:I76" si="6">IF(OR(H67=2,AND(H67&lt;2,H68&lt;2)),250,0)</f>
        <v>0</v>
      </c>
      <c r="K67">
        <f t="shared" ref="K67:K76" si="7">IF(H67&gt;=H68,20,0)</f>
        <v>20</v>
      </c>
      <c r="L67">
        <f t="shared" si="3"/>
        <v>4456.37</v>
      </c>
      <c r="M67" s="20">
        <v>46066</v>
      </c>
      <c r="N67">
        <f t="shared" si="3"/>
        <v>4456.37</v>
      </c>
    </row>
    <row r="68" spans="1:14" x14ac:dyDescent="0.3">
      <c r="A68" s="20">
        <v>46065</v>
      </c>
      <c r="B68" s="1">
        <v>227.5</v>
      </c>
      <c r="C68">
        <f t="shared" si="4"/>
        <v>4</v>
      </c>
      <c r="F68" s="20">
        <v>46069</v>
      </c>
      <c r="G68" s="1">
        <v>135</v>
      </c>
      <c r="H68">
        <f t="shared" si="5"/>
        <v>1</v>
      </c>
      <c r="I68">
        <f t="shared" si="6"/>
        <v>0</v>
      </c>
      <c r="K68">
        <f t="shared" si="7"/>
        <v>0</v>
      </c>
      <c r="L68">
        <f t="shared" ref="L68:N76" si="8">$L67+$G68-$I68-$K68-$J67</f>
        <v>4591.37</v>
      </c>
      <c r="M68" s="20">
        <v>46069</v>
      </c>
      <c r="N68">
        <f t="shared" si="8"/>
        <v>4591.37</v>
      </c>
    </row>
    <row r="69" spans="1:14" x14ac:dyDescent="0.3">
      <c r="A69" s="20">
        <v>46066</v>
      </c>
      <c r="B69" s="1">
        <v>265</v>
      </c>
      <c r="C69">
        <f t="shared" ref="C69:C80" si="9">WEEKDAY(A69,2)</f>
        <v>5</v>
      </c>
      <c r="F69" s="20">
        <v>46070</v>
      </c>
      <c r="G69" s="1">
        <v>317.5</v>
      </c>
      <c r="H69">
        <f t="shared" si="5"/>
        <v>2</v>
      </c>
      <c r="I69">
        <f t="shared" si="6"/>
        <v>250</v>
      </c>
      <c r="K69">
        <f t="shared" si="7"/>
        <v>0</v>
      </c>
      <c r="L69">
        <f t="shared" si="8"/>
        <v>4658.87</v>
      </c>
      <c r="M69" s="20">
        <v>46070</v>
      </c>
      <c r="N69">
        <f t="shared" si="8"/>
        <v>4658.87</v>
      </c>
    </row>
    <row r="70" spans="1:14" x14ac:dyDescent="0.3">
      <c r="A70" s="20">
        <v>46069</v>
      </c>
      <c r="B70" s="1">
        <v>135</v>
      </c>
      <c r="C70">
        <f t="shared" si="9"/>
        <v>1</v>
      </c>
      <c r="F70" s="20">
        <v>46071</v>
      </c>
      <c r="G70" s="1">
        <v>255</v>
      </c>
      <c r="H70">
        <f t="shared" si="5"/>
        <v>3</v>
      </c>
      <c r="I70">
        <f t="shared" si="6"/>
        <v>0</v>
      </c>
      <c r="K70">
        <f t="shared" si="7"/>
        <v>0</v>
      </c>
      <c r="L70">
        <f t="shared" si="8"/>
        <v>4913.87</v>
      </c>
      <c r="M70" s="20">
        <v>46071</v>
      </c>
      <c r="N70">
        <f t="shared" si="8"/>
        <v>4913.87</v>
      </c>
    </row>
    <row r="71" spans="1:14" x14ac:dyDescent="0.3">
      <c r="A71" s="20">
        <v>46070</v>
      </c>
      <c r="B71" s="1">
        <v>317.5</v>
      </c>
      <c r="C71">
        <f t="shared" si="9"/>
        <v>2</v>
      </c>
      <c r="F71" s="20">
        <v>46072</v>
      </c>
      <c r="G71" s="1">
        <v>100</v>
      </c>
      <c r="H71">
        <f t="shared" si="5"/>
        <v>4</v>
      </c>
      <c r="I71">
        <f t="shared" si="6"/>
        <v>0</v>
      </c>
      <c r="J71">
        <v>400</v>
      </c>
      <c r="K71">
        <f t="shared" si="7"/>
        <v>0</v>
      </c>
      <c r="L71">
        <f t="shared" si="8"/>
        <v>5013.87</v>
      </c>
      <c r="M71" s="20">
        <v>46072</v>
      </c>
      <c r="N71">
        <f t="shared" si="8"/>
        <v>5013.87</v>
      </c>
    </row>
    <row r="72" spans="1:14" x14ac:dyDescent="0.3">
      <c r="A72" s="20">
        <v>46071</v>
      </c>
      <c r="B72" s="1">
        <v>255</v>
      </c>
      <c r="C72">
        <f t="shared" si="9"/>
        <v>3</v>
      </c>
      <c r="F72" s="20">
        <v>46073</v>
      </c>
      <c r="G72" s="1">
        <v>382.5</v>
      </c>
      <c r="H72">
        <f t="shared" si="5"/>
        <v>5</v>
      </c>
      <c r="I72">
        <f t="shared" si="6"/>
        <v>0</v>
      </c>
      <c r="K72">
        <f t="shared" si="7"/>
        <v>20</v>
      </c>
      <c r="L72">
        <f t="shared" si="8"/>
        <v>4976.37</v>
      </c>
      <c r="M72" s="20">
        <v>46073</v>
      </c>
      <c r="N72">
        <f t="shared" si="8"/>
        <v>4976.37</v>
      </c>
    </row>
    <row r="73" spans="1:14" x14ac:dyDescent="0.3">
      <c r="A73" s="20">
        <v>46072</v>
      </c>
      <c r="B73" s="1">
        <v>100</v>
      </c>
      <c r="C73">
        <f t="shared" si="9"/>
        <v>4</v>
      </c>
      <c r="F73" s="20">
        <v>46076</v>
      </c>
      <c r="G73" s="1">
        <v>50</v>
      </c>
      <c r="H73">
        <f t="shared" si="5"/>
        <v>1</v>
      </c>
      <c r="I73">
        <f t="shared" si="6"/>
        <v>0</v>
      </c>
      <c r="K73">
        <f t="shared" si="7"/>
        <v>0</v>
      </c>
      <c r="L73">
        <f t="shared" si="8"/>
        <v>5026.37</v>
      </c>
      <c r="M73" s="20">
        <v>46076</v>
      </c>
      <c r="N73">
        <f t="shared" si="8"/>
        <v>5026.37</v>
      </c>
    </row>
    <row r="74" spans="1:14" x14ac:dyDescent="0.3">
      <c r="A74" s="20">
        <v>46073</v>
      </c>
      <c r="B74" s="1">
        <v>382.5</v>
      </c>
      <c r="C74">
        <f t="shared" si="9"/>
        <v>5</v>
      </c>
      <c r="F74" s="20">
        <v>46077</v>
      </c>
      <c r="G74" s="1">
        <v>225</v>
      </c>
      <c r="H74">
        <f t="shared" si="5"/>
        <v>2</v>
      </c>
      <c r="I74">
        <f t="shared" si="6"/>
        <v>250</v>
      </c>
      <c r="K74">
        <f t="shared" si="7"/>
        <v>0</v>
      </c>
      <c r="L74">
        <f t="shared" si="8"/>
        <v>5001.37</v>
      </c>
      <c r="M74" s="20">
        <v>46077</v>
      </c>
      <c r="N74">
        <f t="shared" si="8"/>
        <v>5001.37</v>
      </c>
    </row>
    <row r="75" spans="1:14" x14ac:dyDescent="0.3">
      <c r="A75" s="20">
        <v>46076</v>
      </c>
      <c r="B75" s="1">
        <v>50</v>
      </c>
      <c r="C75">
        <f t="shared" si="9"/>
        <v>1</v>
      </c>
      <c r="F75" s="20">
        <v>46079</v>
      </c>
      <c r="G75" s="1">
        <v>220</v>
      </c>
      <c r="H75">
        <f t="shared" si="5"/>
        <v>4</v>
      </c>
      <c r="I75">
        <f t="shared" si="6"/>
        <v>0</v>
      </c>
      <c r="J75">
        <v>400</v>
      </c>
      <c r="K75">
        <f t="shared" si="7"/>
        <v>0</v>
      </c>
      <c r="L75">
        <f t="shared" si="8"/>
        <v>5221.37</v>
      </c>
      <c r="M75" s="20">
        <v>46079</v>
      </c>
      <c r="N75">
        <f t="shared" si="8"/>
        <v>5221.37</v>
      </c>
    </row>
    <row r="76" spans="1:14" x14ac:dyDescent="0.3">
      <c r="A76" s="20">
        <v>46077</v>
      </c>
      <c r="B76" s="1">
        <v>225</v>
      </c>
      <c r="C76">
        <f t="shared" si="9"/>
        <v>2</v>
      </c>
      <c r="F76" s="20">
        <v>46080</v>
      </c>
      <c r="G76" s="1">
        <v>290</v>
      </c>
      <c r="H76">
        <f t="shared" si="5"/>
        <v>5</v>
      </c>
      <c r="I76">
        <f t="shared" si="6"/>
        <v>0</v>
      </c>
      <c r="K76">
        <f t="shared" si="7"/>
        <v>20</v>
      </c>
      <c r="L76">
        <f t="shared" si="8"/>
        <v>5091.37</v>
      </c>
      <c r="M76" s="20">
        <v>46080</v>
      </c>
      <c r="N76">
        <f t="shared" si="8"/>
        <v>5091.37</v>
      </c>
    </row>
    <row r="77" spans="1:14" x14ac:dyDescent="0.3">
      <c r="A77" s="20">
        <v>46079</v>
      </c>
      <c r="B77" s="1">
        <v>220</v>
      </c>
      <c r="C77">
        <f t="shared" si="9"/>
        <v>4</v>
      </c>
    </row>
    <row r="78" spans="1:14" x14ac:dyDescent="0.3">
      <c r="A78" s="20">
        <v>46080</v>
      </c>
      <c r="B78" s="1">
        <v>290</v>
      </c>
      <c r="C78">
        <f t="shared" si="9"/>
        <v>5</v>
      </c>
    </row>
    <row r="79" spans="1:14" x14ac:dyDescent="0.3">
      <c r="A79" s="9" t="s">
        <v>30</v>
      </c>
      <c r="B79" s="1"/>
      <c r="C79" t="e">
        <f t="shared" si="9"/>
        <v>#VALUE!</v>
      </c>
    </row>
    <row r="80" spans="1:14" x14ac:dyDescent="0.3">
      <c r="A80" s="9" t="s">
        <v>31</v>
      </c>
      <c r="B80" s="1">
        <v>17140</v>
      </c>
      <c r="C80" t="e">
        <f t="shared" si="9"/>
        <v>#VALUE!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1424-19CB-4929-9D67-8A828FEBB0D9}">
  <dimension ref="A1:O236"/>
  <sheetViews>
    <sheetView workbookViewId="0">
      <selection activeCell="C18" sqref="B18:C18"/>
    </sheetView>
  </sheetViews>
  <sheetFormatPr defaultRowHeight="14.4" x14ac:dyDescent="0.3"/>
  <cols>
    <col min="2" max="2" width="10.77734375" bestFit="1" customWidth="1"/>
    <col min="3" max="3" width="10.109375" bestFit="1" customWidth="1"/>
  </cols>
  <sheetData>
    <row r="1" spans="1:15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27</v>
      </c>
      <c r="H1" s="5" t="s">
        <v>28</v>
      </c>
      <c r="I1" s="10" t="s">
        <v>26</v>
      </c>
      <c r="J1" s="5" t="s">
        <v>61</v>
      </c>
      <c r="K1" s="19" t="s">
        <v>62</v>
      </c>
      <c r="L1" s="19" t="s">
        <v>63</v>
      </c>
      <c r="M1" s="19" t="s">
        <v>64</v>
      </c>
      <c r="N1" s="19" t="s">
        <v>65</v>
      </c>
      <c r="O1" s="19" t="s">
        <v>60</v>
      </c>
    </row>
    <row r="2" spans="1:15" x14ac:dyDescent="0.3">
      <c r="A2" s="11" t="s">
        <v>6</v>
      </c>
      <c r="B2" s="12" t="s">
        <v>7</v>
      </c>
      <c r="C2" s="13">
        <v>45931</v>
      </c>
      <c r="D2" s="14">
        <v>0.375</v>
      </c>
      <c r="E2" s="14">
        <v>0.41666666666666669</v>
      </c>
      <c r="F2" s="6">
        <v>60</v>
      </c>
      <c r="G2" s="14">
        <f>kursanci34[[#This Row],[Godzina zakończenia]]-kursanci34[[#This Row],[Godzina rozpoczęcia]]</f>
        <v>4.1666666666666685E-2</v>
      </c>
      <c r="H2" s="12">
        <v>1</v>
      </c>
      <c r="I2" s="12">
        <f>kursanci34[[#This Row],[czas trwania2]]*kursanci34[[#This Row],[Stawka za godzinę]]</f>
        <v>60</v>
      </c>
      <c r="J2" s="6">
        <f>WEEKDAY(kursanci34[[#This Row],[Data]],2)</f>
        <v>3</v>
      </c>
      <c r="K2">
        <f>I2</f>
        <v>60</v>
      </c>
      <c r="O2">
        <f>21.37+K2-L2-M2-N2</f>
        <v>81.37</v>
      </c>
    </row>
    <row r="3" spans="1:15" x14ac:dyDescent="0.3">
      <c r="A3" s="15" t="s">
        <v>8</v>
      </c>
      <c r="B3" s="16" t="s">
        <v>9</v>
      </c>
      <c r="C3" s="17">
        <v>45932</v>
      </c>
      <c r="D3" s="18">
        <v>0.375</v>
      </c>
      <c r="E3" s="18">
        <v>0.44791666666666669</v>
      </c>
      <c r="F3" s="7">
        <v>50</v>
      </c>
      <c r="G3" s="18">
        <f>kursanci34[[#This Row],[Godzina zakończenia]]-kursanci34[[#This Row],[Godzina rozpoczęcia]]</f>
        <v>7.2916666666666685E-2</v>
      </c>
      <c r="H3" s="16">
        <v>1.75</v>
      </c>
      <c r="I3" s="16">
        <f>kursanci34[[#This Row],[czas trwania2]]*kursanci34[[#This Row],[Stawka za godzinę]]</f>
        <v>87.5</v>
      </c>
      <c r="J3" s="7">
        <f>WEEKDAY(kursanci34[[#This Row],[Data]],2)</f>
        <v>4</v>
      </c>
      <c r="K3">
        <f t="shared" ref="K3:K66" si="0">I3</f>
        <v>87.5</v>
      </c>
      <c r="O3">
        <f>O2+K3-L3-M3-N3</f>
        <v>168.87</v>
      </c>
    </row>
    <row r="4" spans="1:15" x14ac:dyDescent="0.3">
      <c r="A4" s="11" t="s">
        <v>10</v>
      </c>
      <c r="B4" s="12" t="s">
        <v>9</v>
      </c>
      <c r="C4" s="13">
        <v>45932</v>
      </c>
      <c r="D4" s="14">
        <v>0.46875</v>
      </c>
      <c r="E4" s="14">
        <v>0.55208333333333337</v>
      </c>
      <c r="F4" s="6">
        <v>50</v>
      </c>
      <c r="G4" s="14">
        <f>kursanci34[[#This Row],[Godzina zakończenia]]-kursanci34[[#This Row],[Godzina rozpoczęcia]]</f>
        <v>8.333333333333337E-2</v>
      </c>
      <c r="H4" s="12">
        <v>2</v>
      </c>
      <c r="I4" s="12">
        <f>kursanci34[[#This Row],[czas trwania2]]*kursanci34[[#This Row],[Stawka za godzinę]]</f>
        <v>100</v>
      </c>
      <c r="J4" s="6">
        <f>WEEKDAY(kursanci34[[#This Row],[Data]],2)</f>
        <v>4</v>
      </c>
      <c r="K4">
        <f t="shared" si="0"/>
        <v>100</v>
      </c>
    </row>
    <row r="5" spans="1:15" x14ac:dyDescent="0.3">
      <c r="A5" s="15" t="s">
        <v>11</v>
      </c>
      <c r="B5" s="16" t="s">
        <v>12</v>
      </c>
      <c r="C5" s="17">
        <v>45936</v>
      </c>
      <c r="D5" s="18">
        <v>0.375</v>
      </c>
      <c r="E5" s="18">
        <v>0.45833333333333331</v>
      </c>
      <c r="F5" s="7">
        <v>40</v>
      </c>
      <c r="G5" s="18">
        <f>kursanci34[[#This Row],[Godzina zakończenia]]-kursanci34[[#This Row],[Godzina rozpoczęcia]]</f>
        <v>8.3333333333333315E-2</v>
      </c>
      <c r="H5" s="16">
        <v>2</v>
      </c>
      <c r="I5" s="16">
        <f>kursanci34[[#This Row],[czas trwania2]]*kursanci34[[#This Row],[Stawka za godzinę]]</f>
        <v>80</v>
      </c>
      <c r="J5" s="7">
        <f>WEEKDAY(kursanci34[[#This Row],[Data]],2)</f>
        <v>1</v>
      </c>
      <c r="K5">
        <f t="shared" si="0"/>
        <v>80</v>
      </c>
    </row>
    <row r="6" spans="1:15" x14ac:dyDescent="0.3">
      <c r="A6" s="11" t="s">
        <v>8</v>
      </c>
      <c r="B6" s="12" t="s">
        <v>9</v>
      </c>
      <c r="C6" s="13">
        <v>45936</v>
      </c>
      <c r="D6" s="14">
        <v>0.47916666666666669</v>
      </c>
      <c r="E6" s="14">
        <v>0.52083333333333337</v>
      </c>
      <c r="F6" s="6">
        <v>50</v>
      </c>
      <c r="G6" s="14">
        <f>kursanci34[[#This Row],[Godzina zakończenia]]-kursanci34[[#This Row],[Godzina rozpoczęcia]]</f>
        <v>4.1666666666666685E-2</v>
      </c>
      <c r="H6" s="12">
        <v>1</v>
      </c>
      <c r="I6" s="12">
        <f>kursanci34[[#This Row],[czas trwania2]]*kursanci34[[#This Row],[Stawka za godzinę]]</f>
        <v>50</v>
      </c>
      <c r="J6" s="6">
        <f>WEEKDAY(kursanci34[[#This Row],[Data]],2)</f>
        <v>1</v>
      </c>
      <c r="K6">
        <f t="shared" si="0"/>
        <v>50</v>
      </c>
    </row>
    <row r="7" spans="1:15" x14ac:dyDescent="0.3">
      <c r="A7" s="15" t="s">
        <v>13</v>
      </c>
      <c r="B7" s="16" t="s">
        <v>9</v>
      </c>
      <c r="C7" s="17">
        <v>45937</v>
      </c>
      <c r="D7" s="18">
        <v>0.375</v>
      </c>
      <c r="E7" s="18">
        <v>0.42708333333333331</v>
      </c>
      <c r="F7" s="7">
        <v>50</v>
      </c>
      <c r="G7" s="18">
        <f>kursanci34[[#This Row],[Godzina zakończenia]]-kursanci34[[#This Row],[Godzina rozpoczęcia]]</f>
        <v>5.2083333333333315E-2</v>
      </c>
      <c r="H7" s="16">
        <v>1.25</v>
      </c>
      <c r="I7" s="16">
        <f>kursanci34[[#This Row],[czas trwania2]]*kursanci34[[#This Row],[Stawka za godzinę]]</f>
        <v>62.5</v>
      </c>
      <c r="J7" s="7">
        <f>WEEKDAY(kursanci34[[#This Row],[Data]],2)</f>
        <v>2</v>
      </c>
      <c r="K7">
        <f t="shared" si="0"/>
        <v>62.5</v>
      </c>
    </row>
    <row r="8" spans="1:15" x14ac:dyDescent="0.3">
      <c r="A8" s="11" t="s">
        <v>14</v>
      </c>
      <c r="B8" s="12" t="s">
        <v>7</v>
      </c>
      <c r="C8" s="13">
        <v>45937</v>
      </c>
      <c r="D8" s="14">
        <v>0.45833333333333331</v>
      </c>
      <c r="E8" s="14">
        <v>0.53125</v>
      </c>
      <c r="F8" s="6">
        <v>60</v>
      </c>
      <c r="G8" s="14">
        <f>kursanci34[[#This Row],[Godzina zakończenia]]-kursanci34[[#This Row],[Godzina rozpoczęcia]]</f>
        <v>7.2916666666666685E-2</v>
      </c>
      <c r="H8" s="12">
        <v>1.75</v>
      </c>
      <c r="I8" s="12">
        <f>kursanci34[[#This Row],[czas trwania2]]*kursanci34[[#This Row],[Stawka za godzinę]]</f>
        <v>105</v>
      </c>
      <c r="J8" s="6">
        <f>WEEKDAY(kursanci34[[#This Row],[Data]],2)</f>
        <v>2</v>
      </c>
      <c r="K8">
        <f t="shared" si="0"/>
        <v>105</v>
      </c>
    </row>
    <row r="9" spans="1:15" x14ac:dyDescent="0.3">
      <c r="A9" s="15" t="s">
        <v>15</v>
      </c>
      <c r="B9" s="16" t="s">
        <v>12</v>
      </c>
      <c r="C9" s="17">
        <v>45937</v>
      </c>
      <c r="D9" s="18">
        <v>0.5625</v>
      </c>
      <c r="E9" s="18">
        <v>0.61458333333333337</v>
      </c>
      <c r="F9" s="7">
        <v>40</v>
      </c>
      <c r="G9" s="18">
        <f>kursanci34[[#This Row],[Godzina zakończenia]]-kursanci34[[#This Row],[Godzina rozpoczęcia]]</f>
        <v>5.208333333333337E-2</v>
      </c>
      <c r="H9" s="16">
        <v>1.25</v>
      </c>
      <c r="I9" s="16">
        <f>kursanci34[[#This Row],[czas trwania2]]*kursanci34[[#This Row],[Stawka za godzinę]]</f>
        <v>50</v>
      </c>
      <c r="J9" s="7">
        <f>WEEKDAY(kursanci34[[#This Row],[Data]],2)</f>
        <v>2</v>
      </c>
      <c r="K9">
        <f t="shared" si="0"/>
        <v>50</v>
      </c>
    </row>
    <row r="10" spans="1:15" x14ac:dyDescent="0.3">
      <c r="A10" s="11" t="s">
        <v>11</v>
      </c>
      <c r="B10" s="12" t="s">
        <v>12</v>
      </c>
      <c r="C10" s="13">
        <v>45938</v>
      </c>
      <c r="D10" s="14">
        <v>0.52083333333333337</v>
      </c>
      <c r="E10" s="14">
        <v>0.59375</v>
      </c>
      <c r="F10" s="6">
        <v>40</v>
      </c>
      <c r="G10" s="14">
        <f>kursanci34[[#This Row],[Godzina zakończenia]]-kursanci34[[#This Row],[Godzina rozpoczęcia]]</f>
        <v>7.291666666666663E-2</v>
      </c>
      <c r="H10" s="12">
        <v>1.75</v>
      </c>
      <c r="I10" s="12">
        <f>kursanci34[[#This Row],[czas trwania2]]*kursanci34[[#This Row],[Stawka za godzinę]]</f>
        <v>70</v>
      </c>
      <c r="J10" s="6">
        <f>WEEKDAY(kursanci34[[#This Row],[Data]],2)</f>
        <v>3</v>
      </c>
      <c r="K10">
        <f t="shared" si="0"/>
        <v>70</v>
      </c>
    </row>
    <row r="11" spans="1:15" x14ac:dyDescent="0.3">
      <c r="A11" s="15" t="s">
        <v>11</v>
      </c>
      <c r="B11" s="16" t="s">
        <v>12</v>
      </c>
      <c r="C11" s="17">
        <v>45938</v>
      </c>
      <c r="D11" s="18">
        <v>0.44791666666666669</v>
      </c>
      <c r="E11" s="18">
        <v>0.51041666666666663</v>
      </c>
      <c r="F11" s="7">
        <v>40</v>
      </c>
      <c r="G11" s="18">
        <f>kursanci34[[#This Row],[Godzina zakończenia]]-kursanci34[[#This Row],[Godzina rozpoczęcia]]</f>
        <v>6.2499999999999944E-2</v>
      </c>
      <c r="H11" s="16">
        <v>1.5</v>
      </c>
      <c r="I11" s="16">
        <f>kursanci34[[#This Row],[czas trwania2]]*kursanci34[[#This Row],[Stawka za godzinę]]</f>
        <v>60</v>
      </c>
      <c r="J11" s="7">
        <f>WEEKDAY(kursanci34[[#This Row],[Data]],2)</f>
        <v>3</v>
      </c>
      <c r="K11">
        <f t="shared" si="0"/>
        <v>60</v>
      </c>
    </row>
    <row r="12" spans="1:15" x14ac:dyDescent="0.3">
      <c r="A12" s="11" t="s">
        <v>14</v>
      </c>
      <c r="B12" s="12" t="s">
        <v>7</v>
      </c>
      <c r="C12" s="13">
        <v>45938</v>
      </c>
      <c r="D12" s="14">
        <v>0.375</v>
      </c>
      <c r="E12" s="14">
        <v>0.41666666666666669</v>
      </c>
      <c r="F12" s="6">
        <v>60</v>
      </c>
      <c r="G12" s="14">
        <f>kursanci34[[#This Row],[Godzina zakończenia]]-kursanci34[[#This Row],[Godzina rozpoczęcia]]</f>
        <v>4.1666666666666685E-2</v>
      </c>
      <c r="H12" s="12">
        <v>1</v>
      </c>
      <c r="I12" s="12">
        <f>kursanci34[[#This Row],[czas trwania2]]*kursanci34[[#This Row],[Stawka za godzinę]]</f>
        <v>60</v>
      </c>
      <c r="J12" s="6">
        <f>WEEKDAY(kursanci34[[#This Row],[Data]],2)</f>
        <v>3</v>
      </c>
      <c r="K12">
        <f t="shared" si="0"/>
        <v>60</v>
      </c>
    </row>
    <row r="13" spans="1:15" x14ac:dyDescent="0.3">
      <c r="A13" s="15" t="s">
        <v>6</v>
      </c>
      <c r="B13" s="16" t="s">
        <v>7</v>
      </c>
      <c r="C13" s="17">
        <v>45940</v>
      </c>
      <c r="D13" s="18">
        <v>0.4375</v>
      </c>
      <c r="E13" s="18">
        <v>0.5</v>
      </c>
      <c r="F13" s="7">
        <v>60</v>
      </c>
      <c r="G13" s="18">
        <f>kursanci34[[#This Row],[Godzina zakończenia]]-kursanci34[[#This Row],[Godzina rozpoczęcia]]</f>
        <v>6.25E-2</v>
      </c>
      <c r="H13" s="16">
        <v>1.5</v>
      </c>
      <c r="I13" s="16">
        <f>kursanci34[[#This Row],[czas trwania2]]*kursanci34[[#This Row],[Stawka za godzinę]]</f>
        <v>90</v>
      </c>
      <c r="J13" s="7">
        <f>WEEKDAY(kursanci34[[#This Row],[Data]],2)</f>
        <v>5</v>
      </c>
      <c r="K13">
        <f t="shared" si="0"/>
        <v>90</v>
      </c>
    </row>
    <row r="14" spans="1:15" x14ac:dyDescent="0.3">
      <c r="A14" s="11" t="s">
        <v>6</v>
      </c>
      <c r="B14" s="12" t="s">
        <v>7</v>
      </c>
      <c r="C14" s="13">
        <v>45940</v>
      </c>
      <c r="D14" s="14">
        <v>0.59375</v>
      </c>
      <c r="E14" s="14">
        <v>0.65625</v>
      </c>
      <c r="F14" s="6">
        <v>60</v>
      </c>
      <c r="G14" s="14">
        <f>kursanci34[[#This Row],[Godzina zakończenia]]-kursanci34[[#This Row],[Godzina rozpoczęcia]]</f>
        <v>6.25E-2</v>
      </c>
      <c r="H14" s="12">
        <v>1.5</v>
      </c>
      <c r="I14" s="12">
        <f>kursanci34[[#This Row],[czas trwania2]]*kursanci34[[#This Row],[Stawka za godzinę]]</f>
        <v>90</v>
      </c>
      <c r="J14" s="6">
        <f>WEEKDAY(kursanci34[[#This Row],[Data]],2)</f>
        <v>5</v>
      </c>
      <c r="K14">
        <f t="shared" si="0"/>
        <v>90</v>
      </c>
    </row>
    <row r="15" spans="1:15" x14ac:dyDescent="0.3">
      <c r="A15" s="15" t="s">
        <v>14</v>
      </c>
      <c r="B15" s="16" t="s">
        <v>7</v>
      </c>
      <c r="C15" s="17">
        <v>45940</v>
      </c>
      <c r="D15" s="18">
        <v>0.53125</v>
      </c>
      <c r="E15" s="18">
        <v>0.57291666666666663</v>
      </c>
      <c r="F15" s="7">
        <v>60</v>
      </c>
      <c r="G15" s="18">
        <f>kursanci34[[#This Row],[Godzina zakończenia]]-kursanci34[[#This Row],[Godzina rozpoczęcia]]</f>
        <v>4.166666666666663E-2</v>
      </c>
      <c r="H15" s="16">
        <v>1</v>
      </c>
      <c r="I15" s="16">
        <f>kursanci34[[#This Row],[czas trwania2]]*kursanci34[[#This Row],[Stawka za godzinę]]</f>
        <v>60</v>
      </c>
      <c r="J15" s="7">
        <f>WEEKDAY(kursanci34[[#This Row],[Data]],2)</f>
        <v>5</v>
      </c>
      <c r="K15">
        <f t="shared" si="0"/>
        <v>60</v>
      </c>
    </row>
    <row r="16" spans="1:15" x14ac:dyDescent="0.3">
      <c r="A16" s="11" t="s">
        <v>8</v>
      </c>
      <c r="B16" s="12" t="s">
        <v>9</v>
      </c>
      <c r="C16" s="13">
        <v>45940</v>
      </c>
      <c r="D16" s="14">
        <v>0.375</v>
      </c>
      <c r="E16" s="14">
        <v>0.41666666666666669</v>
      </c>
      <c r="F16" s="6">
        <v>50</v>
      </c>
      <c r="G16" s="14">
        <f>kursanci34[[#This Row],[Godzina zakończenia]]-kursanci34[[#This Row],[Godzina rozpoczęcia]]</f>
        <v>4.1666666666666685E-2</v>
      </c>
      <c r="H16" s="12">
        <v>1</v>
      </c>
      <c r="I16" s="12">
        <f>kursanci34[[#This Row],[czas trwania2]]*kursanci34[[#This Row],[Stawka za godzinę]]</f>
        <v>50</v>
      </c>
      <c r="J16" s="6">
        <f>WEEKDAY(kursanci34[[#This Row],[Data]],2)</f>
        <v>5</v>
      </c>
      <c r="K16">
        <f t="shared" si="0"/>
        <v>50</v>
      </c>
    </row>
    <row r="17" spans="1:11" x14ac:dyDescent="0.3">
      <c r="A17" s="15" t="s">
        <v>11</v>
      </c>
      <c r="B17" s="16" t="s">
        <v>12</v>
      </c>
      <c r="C17" s="17">
        <v>45943</v>
      </c>
      <c r="D17" s="18">
        <v>0.625</v>
      </c>
      <c r="E17" s="18">
        <v>0.70833333333333337</v>
      </c>
      <c r="F17" s="7">
        <v>40</v>
      </c>
      <c r="G17" s="18">
        <f>kursanci34[[#This Row],[Godzina zakończenia]]-kursanci34[[#This Row],[Godzina rozpoczęcia]]</f>
        <v>8.333333333333337E-2</v>
      </c>
      <c r="H17" s="16">
        <v>2</v>
      </c>
      <c r="I17" s="16">
        <f>kursanci34[[#This Row],[czas trwania2]]*kursanci34[[#This Row],[Stawka za godzinę]]</f>
        <v>80</v>
      </c>
      <c r="J17" s="7">
        <f>WEEKDAY(kursanci34[[#This Row],[Data]],2)</f>
        <v>1</v>
      </c>
      <c r="K17">
        <f t="shared" si="0"/>
        <v>80</v>
      </c>
    </row>
    <row r="18" spans="1:11" x14ac:dyDescent="0.3">
      <c r="A18" s="11" t="s">
        <v>11</v>
      </c>
      <c r="B18" s="12" t="s">
        <v>12</v>
      </c>
      <c r="C18" s="13">
        <v>45943</v>
      </c>
      <c r="D18" s="14">
        <v>0.46875</v>
      </c>
      <c r="E18" s="14">
        <v>0.52083333333333337</v>
      </c>
      <c r="F18" s="6">
        <v>40</v>
      </c>
      <c r="G18" s="14">
        <f>kursanci34[[#This Row],[Godzina zakończenia]]-kursanci34[[#This Row],[Godzina rozpoczęcia]]</f>
        <v>5.208333333333337E-2</v>
      </c>
      <c r="H18" s="12">
        <v>1.25</v>
      </c>
      <c r="I18" s="12">
        <f>kursanci34[[#This Row],[czas trwania2]]*kursanci34[[#This Row],[Stawka za godzinę]]</f>
        <v>50</v>
      </c>
      <c r="J18" s="6">
        <f>WEEKDAY(kursanci34[[#This Row],[Data]],2)</f>
        <v>1</v>
      </c>
      <c r="K18">
        <f t="shared" si="0"/>
        <v>50</v>
      </c>
    </row>
    <row r="19" spans="1:11" x14ac:dyDescent="0.3">
      <c r="A19" s="15" t="s">
        <v>16</v>
      </c>
      <c r="B19" s="16" t="s">
        <v>7</v>
      </c>
      <c r="C19" s="17">
        <v>45943</v>
      </c>
      <c r="D19" s="18">
        <v>0.70833333333333337</v>
      </c>
      <c r="E19" s="18">
        <v>0.76041666666666663</v>
      </c>
      <c r="F19" s="7">
        <v>60</v>
      </c>
      <c r="G19" s="18">
        <f>kursanci34[[#This Row],[Godzina zakończenia]]-kursanci34[[#This Row],[Godzina rozpoczęcia]]</f>
        <v>5.2083333333333259E-2</v>
      </c>
      <c r="H19" s="16">
        <v>1.25</v>
      </c>
      <c r="I19" s="16">
        <f>kursanci34[[#This Row],[czas trwania2]]*kursanci34[[#This Row],[Stawka za godzinę]]</f>
        <v>75</v>
      </c>
      <c r="J19" s="7">
        <f>WEEKDAY(kursanci34[[#This Row],[Data]],2)</f>
        <v>1</v>
      </c>
      <c r="K19">
        <f t="shared" si="0"/>
        <v>75</v>
      </c>
    </row>
    <row r="20" spans="1:11" x14ac:dyDescent="0.3">
      <c r="A20" s="11" t="s">
        <v>8</v>
      </c>
      <c r="B20" s="12" t="s">
        <v>9</v>
      </c>
      <c r="C20" s="13">
        <v>45943</v>
      </c>
      <c r="D20" s="14">
        <v>0.53125</v>
      </c>
      <c r="E20" s="14">
        <v>0.61458333333333337</v>
      </c>
      <c r="F20" s="6">
        <v>50</v>
      </c>
      <c r="G20" s="14">
        <f>kursanci34[[#This Row],[Godzina zakończenia]]-kursanci34[[#This Row],[Godzina rozpoczęcia]]</f>
        <v>8.333333333333337E-2</v>
      </c>
      <c r="H20" s="12">
        <v>2</v>
      </c>
      <c r="I20" s="12">
        <f>kursanci34[[#This Row],[czas trwania2]]*kursanci34[[#This Row],[Stawka za godzinę]]</f>
        <v>100</v>
      </c>
      <c r="J20" s="6">
        <f>WEEKDAY(kursanci34[[#This Row],[Data]],2)</f>
        <v>1</v>
      </c>
      <c r="K20">
        <f t="shared" si="0"/>
        <v>100</v>
      </c>
    </row>
    <row r="21" spans="1:11" x14ac:dyDescent="0.3">
      <c r="A21" s="15" t="s">
        <v>10</v>
      </c>
      <c r="B21" s="16" t="s">
        <v>7</v>
      </c>
      <c r="C21" s="17">
        <v>45943</v>
      </c>
      <c r="D21" s="18">
        <v>0.39583333333333331</v>
      </c>
      <c r="E21" s="18">
        <v>0.45833333333333331</v>
      </c>
      <c r="F21" s="7">
        <v>60</v>
      </c>
      <c r="G21" s="18">
        <f>kursanci34[[#This Row],[Godzina zakończenia]]-kursanci34[[#This Row],[Godzina rozpoczęcia]]</f>
        <v>6.25E-2</v>
      </c>
      <c r="H21" s="16">
        <v>1.5</v>
      </c>
      <c r="I21" s="16">
        <f>kursanci34[[#This Row],[czas trwania2]]*kursanci34[[#This Row],[Stawka za godzinę]]</f>
        <v>90</v>
      </c>
      <c r="J21" s="7">
        <f>WEEKDAY(kursanci34[[#This Row],[Data]],2)</f>
        <v>1</v>
      </c>
      <c r="K21">
        <f t="shared" si="0"/>
        <v>90</v>
      </c>
    </row>
    <row r="22" spans="1:11" x14ac:dyDescent="0.3">
      <c r="A22" s="11" t="s">
        <v>17</v>
      </c>
      <c r="B22" s="12" t="s">
        <v>9</v>
      </c>
      <c r="C22" s="13">
        <v>45944</v>
      </c>
      <c r="D22" s="14">
        <v>0.375</v>
      </c>
      <c r="E22" s="14">
        <v>0.42708333333333331</v>
      </c>
      <c r="F22" s="6">
        <v>50</v>
      </c>
      <c r="G22" s="14">
        <f>kursanci34[[#This Row],[Godzina zakończenia]]-kursanci34[[#This Row],[Godzina rozpoczęcia]]</f>
        <v>5.2083333333333315E-2</v>
      </c>
      <c r="H22" s="12">
        <v>1.25</v>
      </c>
      <c r="I22" s="12">
        <f>kursanci34[[#This Row],[czas trwania2]]*kursanci34[[#This Row],[Stawka za godzinę]]</f>
        <v>62.5</v>
      </c>
      <c r="J22" s="6">
        <f>WEEKDAY(kursanci34[[#This Row],[Data]],2)</f>
        <v>2</v>
      </c>
      <c r="K22">
        <f t="shared" si="0"/>
        <v>62.5</v>
      </c>
    </row>
    <row r="23" spans="1:11" x14ac:dyDescent="0.3">
      <c r="A23" s="15" t="s">
        <v>18</v>
      </c>
      <c r="B23" s="16" t="s">
        <v>12</v>
      </c>
      <c r="C23" s="17">
        <v>45944</v>
      </c>
      <c r="D23" s="18">
        <v>0.47916666666666669</v>
      </c>
      <c r="E23" s="18">
        <v>0.53125</v>
      </c>
      <c r="F23" s="7">
        <v>40</v>
      </c>
      <c r="G23" s="18">
        <f>kursanci34[[#This Row],[Godzina zakończenia]]-kursanci34[[#This Row],[Godzina rozpoczęcia]]</f>
        <v>5.2083333333333315E-2</v>
      </c>
      <c r="H23" s="16">
        <v>1.25</v>
      </c>
      <c r="I23" s="16">
        <f>kursanci34[[#This Row],[czas trwania2]]*kursanci34[[#This Row],[Stawka za godzinę]]</f>
        <v>50</v>
      </c>
      <c r="J23" s="7">
        <f>WEEKDAY(kursanci34[[#This Row],[Data]],2)</f>
        <v>2</v>
      </c>
      <c r="K23">
        <f t="shared" si="0"/>
        <v>50</v>
      </c>
    </row>
    <row r="24" spans="1:11" x14ac:dyDescent="0.3">
      <c r="A24" s="11" t="s">
        <v>18</v>
      </c>
      <c r="B24" s="12" t="s">
        <v>12</v>
      </c>
      <c r="C24" s="13">
        <v>45944</v>
      </c>
      <c r="D24" s="14">
        <v>0.4375</v>
      </c>
      <c r="E24" s="14">
        <v>0.47916666666666669</v>
      </c>
      <c r="F24" s="6">
        <v>40</v>
      </c>
      <c r="G24" s="14">
        <f>kursanci34[[#This Row],[Godzina zakończenia]]-kursanci34[[#This Row],[Godzina rozpoczęcia]]</f>
        <v>4.1666666666666685E-2</v>
      </c>
      <c r="H24" s="12">
        <v>1</v>
      </c>
      <c r="I24" s="12">
        <f>kursanci34[[#This Row],[czas trwania2]]*kursanci34[[#This Row],[Stawka za godzinę]]</f>
        <v>40</v>
      </c>
      <c r="J24" s="6">
        <f>WEEKDAY(kursanci34[[#This Row],[Data]],2)</f>
        <v>2</v>
      </c>
      <c r="K24">
        <f t="shared" si="0"/>
        <v>40</v>
      </c>
    </row>
    <row r="25" spans="1:11" x14ac:dyDescent="0.3">
      <c r="A25" s="15" t="s">
        <v>8</v>
      </c>
      <c r="B25" s="16" t="s">
        <v>9</v>
      </c>
      <c r="C25" s="17">
        <v>45944</v>
      </c>
      <c r="D25" s="18">
        <v>0.53125</v>
      </c>
      <c r="E25" s="18">
        <v>0.59375</v>
      </c>
      <c r="F25" s="7">
        <v>50</v>
      </c>
      <c r="G25" s="18">
        <f>kursanci34[[#This Row],[Godzina zakończenia]]-kursanci34[[#This Row],[Godzina rozpoczęcia]]</f>
        <v>6.25E-2</v>
      </c>
      <c r="H25" s="16">
        <v>1.5</v>
      </c>
      <c r="I25" s="16">
        <f>kursanci34[[#This Row],[czas trwania2]]*kursanci34[[#This Row],[Stawka za godzinę]]</f>
        <v>75</v>
      </c>
      <c r="J25" s="7">
        <f>WEEKDAY(kursanci34[[#This Row],[Data]],2)</f>
        <v>2</v>
      </c>
      <c r="K25">
        <f t="shared" si="0"/>
        <v>75</v>
      </c>
    </row>
    <row r="26" spans="1:11" x14ac:dyDescent="0.3">
      <c r="A26" s="11" t="s">
        <v>19</v>
      </c>
      <c r="B26" s="12" t="s">
        <v>9</v>
      </c>
      <c r="C26" s="13">
        <v>45944</v>
      </c>
      <c r="D26" s="14">
        <v>0.60416666666666663</v>
      </c>
      <c r="E26" s="14">
        <v>0.64583333333333337</v>
      </c>
      <c r="F26" s="6">
        <v>50</v>
      </c>
      <c r="G26" s="14">
        <f>kursanci34[[#This Row],[Godzina zakończenia]]-kursanci34[[#This Row],[Godzina rozpoczęcia]]</f>
        <v>4.1666666666666741E-2</v>
      </c>
      <c r="H26" s="12">
        <v>1</v>
      </c>
      <c r="I26" s="12">
        <f>kursanci34[[#This Row],[czas trwania2]]*kursanci34[[#This Row],[Stawka za godzinę]]</f>
        <v>50</v>
      </c>
      <c r="J26" s="6">
        <f>WEEKDAY(kursanci34[[#This Row],[Data]],2)</f>
        <v>2</v>
      </c>
      <c r="K26">
        <f t="shared" si="0"/>
        <v>50</v>
      </c>
    </row>
    <row r="27" spans="1:11" x14ac:dyDescent="0.3">
      <c r="A27" s="15" t="s">
        <v>17</v>
      </c>
      <c r="B27" s="16" t="s">
        <v>9</v>
      </c>
      <c r="C27" s="17">
        <v>45945</v>
      </c>
      <c r="D27" s="18">
        <v>0.375</v>
      </c>
      <c r="E27" s="18">
        <v>0.42708333333333331</v>
      </c>
      <c r="F27" s="7">
        <v>50</v>
      </c>
      <c r="G27" s="18">
        <f>kursanci34[[#This Row],[Godzina zakończenia]]-kursanci34[[#This Row],[Godzina rozpoczęcia]]</f>
        <v>5.2083333333333315E-2</v>
      </c>
      <c r="H27" s="16">
        <v>1.25</v>
      </c>
      <c r="I27" s="16">
        <f>kursanci34[[#This Row],[czas trwania2]]*kursanci34[[#This Row],[Stawka za godzinę]]</f>
        <v>62.5</v>
      </c>
      <c r="J27" s="7">
        <f>WEEKDAY(kursanci34[[#This Row],[Data]],2)</f>
        <v>3</v>
      </c>
      <c r="K27">
        <f t="shared" si="0"/>
        <v>62.5</v>
      </c>
    </row>
    <row r="28" spans="1:11" x14ac:dyDescent="0.3">
      <c r="A28" s="11" t="s">
        <v>14</v>
      </c>
      <c r="B28" s="12" t="s">
        <v>7</v>
      </c>
      <c r="C28" s="13">
        <v>45945</v>
      </c>
      <c r="D28" s="14">
        <v>0.42708333333333331</v>
      </c>
      <c r="E28" s="14">
        <v>0.47916666666666669</v>
      </c>
      <c r="F28" s="6">
        <v>60</v>
      </c>
      <c r="G28" s="14">
        <f>kursanci34[[#This Row],[Godzina zakończenia]]-kursanci34[[#This Row],[Godzina rozpoczęcia]]</f>
        <v>5.208333333333337E-2</v>
      </c>
      <c r="H28" s="12">
        <v>1.25</v>
      </c>
      <c r="I28" s="12">
        <f>kursanci34[[#This Row],[czas trwania2]]*kursanci34[[#This Row],[Stawka za godzinę]]</f>
        <v>75</v>
      </c>
      <c r="J28" s="6">
        <f>WEEKDAY(kursanci34[[#This Row],[Data]],2)</f>
        <v>3</v>
      </c>
      <c r="K28">
        <f t="shared" si="0"/>
        <v>75</v>
      </c>
    </row>
    <row r="29" spans="1:11" x14ac:dyDescent="0.3">
      <c r="A29" s="15" t="s">
        <v>15</v>
      </c>
      <c r="B29" s="16" t="s">
        <v>7</v>
      </c>
      <c r="C29" s="17">
        <v>45945</v>
      </c>
      <c r="D29" s="18">
        <v>0.51041666666666663</v>
      </c>
      <c r="E29" s="18">
        <v>0.58333333333333337</v>
      </c>
      <c r="F29" s="7">
        <v>60</v>
      </c>
      <c r="G29" s="18">
        <f>kursanci34[[#This Row],[Godzina zakończenia]]-kursanci34[[#This Row],[Godzina rozpoczęcia]]</f>
        <v>7.2916666666666741E-2</v>
      </c>
      <c r="H29" s="16">
        <v>1.75</v>
      </c>
      <c r="I29" s="16">
        <f>kursanci34[[#This Row],[czas trwania2]]*kursanci34[[#This Row],[Stawka za godzinę]]</f>
        <v>105</v>
      </c>
      <c r="J29" s="7">
        <f>WEEKDAY(kursanci34[[#This Row],[Data]],2)</f>
        <v>3</v>
      </c>
      <c r="K29">
        <f t="shared" si="0"/>
        <v>105</v>
      </c>
    </row>
    <row r="30" spans="1:11" x14ac:dyDescent="0.3">
      <c r="A30" s="11" t="s">
        <v>11</v>
      </c>
      <c r="B30" s="12" t="s">
        <v>12</v>
      </c>
      <c r="C30" s="13">
        <v>45950</v>
      </c>
      <c r="D30" s="14">
        <v>0.63541666666666663</v>
      </c>
      <c r="E30" s="14">
        <v>0.69791666666666663</v>
      </c>
      <c r="F30" s="6">
        <v>40</v>
      </c>
      <c r="G30" s="14">
        <f>kursanci34[[#This Row],[Godzina zakończenia]]-kursanci34[[#This Row],[Godzina rozpoczęcia]]</f>
        <v>6.25E-2</v>
      </c>
      <c r="H30" s="12">
        <v>1.5</v>
      </c>
      <c r="I30" s="12">
        <f>kursanci34[[#This Row],[czas trwania2]]*kursanci34[[#This Row],[Stawka za godzinę]]</f>
        <v>60</v>
      </c>
      <c r="J30" s="6">
        <f>WEEKDAY(kursanci34[[#This Row],[Data]],2)</f>
        <v>1</v>
      </c>
      <c r="K30">
        <f t="shared" si="0"/>
        <v>60</v>
      </c>
    </row>
    <row r="31" spans="1:11" x14ac:dyDescent="0.3">
      <c r="A31" s="15" t="s">
        <v>16</v>
      </c>
      <c r="B31" s="16" t="s">
        <v>7</v>
      </c>
      <c r="C31" s="17">
        <v>45950</v>
      </c>
      <c r="D31" s="18">
        <v>0.58333333333333337</v>
      </c>
      <c r="E31" s="18">
        <v>0.625</v>
      </c>
      <c r="F31" s="7">
        <v>60</v>
      </c>
      <c r="G31" s="18">
        <f>kursanci34[[#This Row],[Godzina zakończenia]]-kursanci34[[#This Row],[Godzina rozpoczęcia]]</f>
        <v>4.166666666666663E-2</v>
      </c>
      <c r="H31" s="16">
        <v>1</v>
      </c>
      <c r="I31" s="16">
        <f>kursanci34[[#This Row],[czas trwania2]]*kursanci34[[#This Row],[Stawka za godzinę]]</f>
        <v>60</v>
      </c>
      <c r="J31" s="7">
        <f>WEEKDAY(kursanci34[[#This Row],[Data]],2)</f>
        <v>1</v>
      </c>
      <c r="K31">
        <f t="shared" si="0"/>
        <v>60</v>
      </c>
    </row>
    <row r="32" spans="1:11" x14ac:dyDescent="0.3">
      <c r="A32" s="11" t="s">
        <v>8</v>
      </c>
      <c r="B32" s="12" t="s">
        <v>9</v>
      </c>
      <c r="C32" s="13">
        <v>45950</v>
      </c>
      <c r="D32" s="14">
        <v>0.375</v>
      </c>
      <c r="E32" s="14">
        <v>0.4375</v>
      </c>
      <c r="F32" s="6">
        <v>50</v>
      </c>
      <c r="G32" s="14">
        <f>kursanci34[[#This Row],[Godzina zakończenia]]-kursanci34[[#This Row],[Godzina rozpoczęcia]]</f>
        <v>6.25E-2</v>
      </c>
      <c r="H32" s="12">
        <v>1.5</v>
      </c>
      <c r="I32" s="12">
        <f>kursanci34[[#This Row],[czas trwania2]]*kursanci34[[#This Row],[Stawka za godzinę]]</f>
        <v>75</v>
      </c>
      <c r="J32" s="6">
        <f>WEEKDAY(kursanci34[[#This Row],[Data]],2)</f>
        <v>1</v>
      </c>
      <c r="K32">
        <f t="shared" si="0"/>
        <v>75</v>
      </c>
    </row>
    <row r="33" spans="1:11" x14ac:dyDescent="0.3">
      <c r="A33" s="15" t="s">
        <v>19</v>
      </c>
      <c r="B33" s="16" t="s">
        <v>9</v>
      </c>
      <c r="C33" s="17">
        <v>45950</v>
      </c>
      <c r="D33" s="18">
        <v>0.45833333333333331</v>
      </c>
      <c r="E33" s="18">
        <v>0.54166666666666663</v>
      </c>
      <c r="F33" s="7">
        <v>50</v>
      </c>
      <c r="G33" s="18">
        <f>kursanci34[[#This Row],[Godzina zakończenia]]-kursanci34[[#This Row],[Godzina rozpoczęcia]]</f>
        <v>8.3333333333333315E-2</v>
      </c>
      <c r="H33" s="16">
        <v>2</v>
      </c>
      <c r="I33" s="16">
        <f>kursanci34[[#This Row],[czas trwania2]]*kursanci34[[#This Row],[Stawka za godzinę]]</f>
        <v>100</v>
      </c>
      <c r="J33" s="7">
        <f>WEEKDAY(kursanci34[[#This Row],[Data]],2)</f>
        <v>1</v>
      </c>
      <c r="K33">
        <f t="shared" si="0"/>
        <v>100</v>
      </c>
    </row>
    <row r="34" spans="1:11" x14ac:dyDescent="0.3">
      <c r="A34" s="11" t="s">
        <v>10</v>
      </c>
      <c r="B34" s="12" t="s">
        <v>7</v>
      </c>
      <c r="C34" s="13">
        <v>45951</v>
      </c>
      <c r="D34" s="14">
        <v>0.47916666666666669</v>
      </c>
      <c r="E34" s="14">
        <v>0.55208333333333337</v>
      </c>
      <c r="F34" s="6">
        <v>60</v>
      </c>
      <c r="G34" s="14">
        <f>kursanci34[[#This Row],[Godzina zakończenia]]-kursanci34[[#This Row],[Godzina rozpoczęcia]]</f>
        <v>7.2916666666666685E-2</v>
      </c>
      <c r="H34" s="12">
        <v>1.75</v>
      </c>
      <c r="I34" s="12">
        <f>kursanci34[[#This Row],[czas trwania2]]*kursanci34[[#This Row],[Stawka za godzinę]]</f>
        <v>105</v>
      </c>
      <c r="J34" s="6">
        <f>WEEKDAY(kursanci34[[#This Row],[Data]],2)</f>
        <v>2</v>
      </c>
      <c r="K34">
        <f t="shared" si="0"/>
        <v>105</v>
      </c>
    </row>
    <row r="35" spans="1:11" x14ac:dyDescent="0.3">
      <c r="A35" s="15" t="s">
        <v>10</v>
      </c>
      <c r="B35" s="16" t="s">
        <v>9</v>
      </c>
      <c r="C35" s="17">
        <v>45951</v>
      </c>
      <c r="D35" s="18">
        <v>0.375</v>
      </c>
      <c r="E35" s="18">
        <v>0.45833333333333331</v>
      </c>
      <c r="F35" s="7">
        <v>50</v>
      </c>
      <c r="G35" s="18">
        <f>kursanci34[[#This Row],[Godzina zakończenia]]-kursanci34[[#This Row],[Godzina rozpoczęcia]]</f>
        <v>8.3333333333333315E-2</v>
      </c>
      <c r="H35" s="16">
        <v>2</v>
      </c>
      <c r="I35" s="16">
        <f>kursanci34[[#This Row],[czas trwania2]]*kursanci34[[#This Row],[Stawka za godzinę]]</f>
        <v>100</v>
      </c>
      <c r="J35" s="7">
        <f>WEEKDAY(kursanci34[[#This Row],[Data]],2)</f>
        <v>2</v>
      </c>
      <c r="K35">
        <f t="shared" si="0"/>
        <v>100</v>
      </c>
    </row>
    <row r="36" spans="1:11" x14ac:dyDescent="0.3">
      <c r="A36" s="11" t="s">
        <v>13</v>
      </c>
      <c r="B36" s="12" t="s">
        <v>7</v>
      </c>
      <c r="C36" s="13">
        <v>45952</v>
      </c>
      <c r="D36" s="14">
        <v>0.44791666666666669</v>
      </c>
      <c r="E36" s="14">
        <v>0.48958333333333331</v>
      </c>
      <c r="F36" s="6">
        <v>60</v>
      </c>
      <c r="G36" s="14">
        <f>kursanci34[[#This Row],[Godzina zakończenia]]-kursanci34[[#This Row],[Godzina rozpoczęcia]]</f>
        <v>4.166666666666663E-2</v>
      </c>
      <c r="H36" s="12">
        <v>1</v>
      </c>
      <c r="I36" s="12">
        <f>kursanci34[[#This Row],[czas trwania2]]*kursanci34[[#This Row],[Stawka za godzinę]]</f>
        <v>60</v>
      </c>
      <c r="J36" s="6">
        <f>WEEKDAY(kursanci34[[#This Row],[Data]],2)</f>
        <v>3</v>
      </c>
      <c r="K36">
        <f t="shared" si="0"/>
        <v>60</v>
      </c>
    </row>
    <row r="37" spans="1:11" x14ac:dyDescent="0.3">
      <c r="A37" s="15" t="s">
        <v>19</v>
      </c>
      <c r="B37" s="16" t="s">
        <v>9</v>
      </c>
      <c r="C37" s="17">
        <v>45952</v>
      </c>
      <c r="D37" s="18">
        <v>0.375</v>
      </c>
      <c r="E37" s="18">
        <v>0.42708333333333331</v>
      </c>
      <c r="F37" s="7">
        <v>50</v>
      </c>
      <c r="G37" s="18">
        <f>kursanci34[[#This Row],[Godzina zakończenia]]-kursanci34[[#This Row],[Godzina rozpoczęcia]]</f>
        <v>5.2083333333333315E-2</v>
      </c>
      <c r="H37" s="16">
        <v>1.25</v>
      </c>
      <c r="I37" s="16">
        <f>kursanci34[[#This Row],[czas trwania2]]*kursanci34[[#This Row],[Stawka za godzinę]]</f>
        <v>62.5</v>
      </c>
      <c r="J37" s="7">
        <f>WEEKDAY(kursanci34[[#This Row],[Data]],2)</f>
        <v>3</v>
      </c>
      <c r="K37">
        <f t="shared" si="0"/>
        <v>62.5</v>
      </c>
    </row>
    <row r="38" spans="1:11" x14ac:dyDescent="0.3">
      <c r="A38" s="11" t="s">
        <v>19</v>
      </c>
      <c r="B38" s="12" t="s">
        <v>12</v>
      </c>
      <c r="C38" s="13">
        <v>45953</v>
      </c>
      <c r="D38" s="14">
        <v>0.375</v>
      </c>
      <c r="E38" s="14">
        <v>0.41666666666666669</v>
      </c>
      <c r="F38" s="6">
        <v>40</v>
      </c>
      <c r="G38" s="14">
        <f>kursanci34[[#This Row],[Godzina zakończenia]]-kursanci34[[#This Row],[Godzina rozpoczęcia]]</f>
        <v>4.1666666666666685E-2</v>
      </c>
      <c r="H38" s="12">
        <v>1</v>
      </c>
      <c r="I38" s="12">
        <f>kursanci34[[#This Row],[czas trwania2]]*kursanci34[[#This Row],[Stawka za godzinę]]</f>
        <v>40</v>
      </c>
      <c r="J38" s="6">
        <f>WEEKDAY(kursanci34[[#This Row],[Data]],2)</f>
        <v>4</v>
      </c>
      <c r="K38">
        <f t="shared" si="0"/>
        <v>40</v>
      </c>
    </row>
    <row r="39" spans="1:11" x14ac:dyDescent="0.3">
      <c r="A39" s="15" t="s">
        <v>6</v>
      </c>
      <c r="B39" s="16" t="s">
        <v>7</v>
      </c>
      <c r="C39" s="17">
        <v>45954</v>
      </c>
      <c r="D39" s="18">
        <v>0.375</v>
      </c>
      <c r="E39" s="18">
        <v>0.41666666666666669</v>
      </c>
      <c r="F39" s="7">
        <v>60</v>
      </c>
      <c r="G39" s="18">
        <f>kursanci34[[#This Row],[Godzina zakończenia]]-kursanci34[[#This Row],[Godzina rozpoczęcia]]</f>
        <v>4.1666666666666685E-2</v>
      </c>
      <c r="H39" s="16">
        <v>1</v>
      </c>
      <c r="I39" s="16">
        <f>kursanci34[[#This Row],[czas trwania2]]*kursanci34[[#This Row],[Stawka za godzinę]]</f>
        <v>60</v>
      </c>
      <c r="J39" s="7">
        <f>WEEKDAY(kursanci34[[#This Row],[Data]],2)</f>
        <v>5</v>
      </c>
      <c r="K39">
        <f t="shared" si="0"/>
        <v>60</v>
      </c>
    </row>
    <row r="40" spans="1:11" x14ac:dyDescent="0.3">
      <c r="A40" s="11" t="s">
        <v>18</v>
      </c>
      <c r="B40" s="12" t="s">
        <v>12</v>
      </c>
      <c r="C40" s="13">
        <v>45954</v>
      </c>
      <c r="D40" s="14">
        <v>0.4375</v>
      </c>
      <c r="E40" s="14">
        <v>0.47916666666666669</v>
      </c>
      <c r="F40" s="6">
        <v>40</v>
      </c>
      <c r="G40" s="14">
        <f>kursanci34[[#This Row],[Godzina zakończenia]]-kursanci34[[#This Row],[Godzina rozpoczęcia]]</f>
        <v>4.1666666666666685E-2</v>
      </c>
      <c r="H40" s="12">
        <v>1</v>
      </c>
      <c r="I40" s="12">
        <f>kursanci34[[#This Row],[czas trwania2]]*kursanci34[[#This Row],[Stawka za godzinę]]</f>
        <v>40</v>
      </c>
      <c r="J40" s="6">
        <f>WEEKDAY(kursanci34[[#This Row],[Data]],2)</f>
        <v>5</v>
      </c>
      <c r="K40">
        <f t="shared" si="0"/>
        <v>40</v>
      </c>
    </row>
    <row r="41" spans="1:11" x14ac:dyDescent="0.3">
      <c r="A41" s="15" t="s">
        <v>6</v>
      </c>
      <c r="B41" s="16" t="s">
        <v>7</v>
      </c>
      <c r="C41" s="17">
        <v>45961</v>
      </c>
      <c r="D41" s="18">
        <v>0.60416666666666663</v>
      </c>
      <c r="E41" s="18">
        <v>0.67708333333333337</v>
      </c>
      <c r="F41" s="7">
        <v>60</v>
      </c>
      <c r="G41" s="18">
        <f>kursanci34[[#This Row],[Godzina zakończenia]]-kursanci34[[#This Row],[Godzina rozpoczęcia]]</f>
        <v>7.2916666666666741E-2</v>
      </c>
      <c r="H41" s="16">
        <v>1.75</v>
      </c>
      <c r="I41" s="16">
        <f>kursanci34[[#This Row],[czas trwania2]]*kursanci34[[#This Row],[Stawka za godzinę]]</f>
        <v>105</v>
      </c>
      <c r="J41" s="7">
        <f>WEEKDAY(kursanci34[[#This Row],[Data]],2)</f>
        <v>5</v>
      </c>
      <c r="K41">
        <f t="shared" si="0"/>
        <v>105</v>
      </c>
    </row>
    <row r="42" spans="1:11" x14ac:dyDescent="0.3">
      <c r="A42" s="11" t="s">
        <v>14</v>
      </c>
      <c r="B42" s="12" t="s">
        <v>7</v>
      </c>
      <c r="C42" s="13">
        <v>45961</v>
      </c>
      <c r="D42" s="14">
        <v>0.44791666666666669</v>
      </c>
      <c r="E42" s="14">
        <v>0.51041666666666663</v>
      </c>
      <c r="F42" s="6">
        <v>60</v>
      </c>
      <c r="G42" s="14">
        <f>kursanci34[[#This Row],[Godzina zakończenia]]-kursanci34[[#This Row],[Godzina rozpoczęcia]]</f>
        <v>6.2499999999999944E-2</v>
      </c>
      <c r="H42" s="12">
        <v>1.5</v>
      </c>
      <c r="I42" s="12">
        <f>kursanci34[[#This Row],[czas trwania2]]*kursanci34[[#This Row],[Stawka za godzinę]]</f>
        <v>90</v>
      </c>
      <c r="J42" s="6">
        <f>WEEKDAY(kursanci34[[#This Row],[Data]],2)</f>
        <v>5</v>
      </c>
      <c r="K42">
        <f t="shared" si="0"/>
        <v>90</v>
      </c>
    </row>
    <row r="43" spans="1:11" x14ac:dyDescent="0.3">
      <c r="A43" s="15" t="s">
        <v>18</v>
      </c>
      <c r="B43" s="16" t="s">
        <v>12</v>
      </c>
      <c r="C43" s="17">
        <v>45961</v>
      </c>
      <c r="D43" s="18">
        <v>0.53125</v>
      </c>
      <c r="E43" s="18">
        <v>0.60416666666666663</v>
      </c>
      <c r="F43" s="7">
        <v>40</v>
      </c>
      <c r="G43" s="18">
        <f>kursanci34[[#This Row],[Godzina zakończenia]]-kursanci34[[#This Row],[Godzina rozpoczęcia]]</f>
        <v>7.291666666666663E-2</v>
      </c>
      <c r="H43" s="16">
        <v>1.75</v>
      </c>
      <c r="I43" s="16">
        <f>kursanci34[[#This Row],[czas trwania2]]*kursanci34[[#This Row],[Stawka za godzinę]]</f>
        <v>70</v>
      </c>
      <c r="J43" s="7">
        <f>WEEKDAY(kursanci34[[#This Row],[Data]],2)</f>
        <v>5</v>
      </c>
      <c r="K43">
        <f t="shared" si="0"/>
        <v>70</v>
      </c>
    </row>
    <row r="44" spans="1:11" x14ac:dyDescent="0.3">
      <c r="A44" s="11" t="s">
        <v>15</v>
      </c>
      <c r="B44" s="12" t="s">
        <v>7</v>
      </c>
      <c r="C44" s="13">
        <v>45961</v>
      </c>
      <c r="D44" s="14">
        <v>0.375</v>
      </c>
      <c r="E44" s="14">
        <v>0.44791666666666669</v>
      </c>
      <c r="F44" s="6">
        <v>60</v>
      </c>
      <c r="G44" s="14">
        <f>kursanci34[[#This Row],[Godzina zakończenia]]-kursanci34[[#This Row],[Godzina rozpoczęcia]]</f>
        <v>7.2916666666666685E-2</v>
      </c>
      <c r="H44" s="12">
        <v>1.75</v>
      </c>
      <c r="I44" s="12">
        <f>kursanci34[[#This Row],[czas trwania2]]*kursanci34[[#This Row],[Stawka za godzinę]]</f>
        <v>105</v>
      </c>
      <c r="J44" s="6">
        <f>WEEKDAY(kursanci34[[#This Row],[Data]],2)</f>
        <v>5</v>
      </c>
      <c r="K44">
        <f t="shared" si="0"/>
        <v>105</v>
      </c>
    </row>
    <row r="45" spans="1:11" x14ac:dyDescent="0.3">
      <c r="A45" s="15" t="s">
        <v>10</v>
      </c>
      <c r="B45" s="16" t="s">
        <v>7</v>
      </c>
      <c r="C45" s="17">
        <v>45964</v>
      </c>
      <c r="D45" s="18">
        <v>0.375</v>
      </c>
      <c r="E45" s="18">
        <v>0.4375</v>
      </c>
      <c r="F45" s="7">
        <v>60</v>
      </c>
      <c r="G45" s="18">
        <f>kursanci34[[#This Row],[Godzina zakończenia]]-kursanci34[[#This Row],[Godzina rozpoczęcia]]</f>
        <v>6.25E-2</v>
      </c>
      <c r="H45" s="16">
        <v>1.5</v>
      </c>
      <c r="I45" s="16">
        <f>kursanci34[[#This Row],[czas trwania2]]*kursanci34[[#This Row],[Stawka za godzinę]]</f>
        <v>90</v>
      </c>
      <c r="J45" s="7">
        <f>WEEKDAY(kursanci34[[#This Row],[Data]],2)</f>
        <v>1</v>
      </c>
      <c r="K45">
        <f t="shared" si="0"/>
        <v>90</v>
      </c>
    </row>
    <row r="46" spans="1:11" x14ac:dyDescent="0.3">
      <c r="A46" s="11" t="s">
        <v>8</v>
      </c>
      <c r="B46" s="12" t="s">
        <v>9</v>
      </c>
      <c r="C46" s="13">
        <v>45966</v>
      </c>
      <c r="D46" s="14">
        <v>0.41666666666666669</v>
      </c>
      <c r="E46" s="14">
        <v>0.5</v>
      </c>
      <c r="F46" s="6">
        <v>50</v>
      </c>
      <c r="G46" s="14">
        <f>kursanci34[[#This Row],[Godzina zakończenia]]-kursanci34[[#This Row],[Godzina rozpoczęcia]]</f>
        <v>8.3333333333333315E-2</v>
      </c>
      <c r="H46" s="12">
        <v>2</v>
      </c>
      <c r="I46" s="12">
        <f>kursanci34[[#This Row],[czas trwania2]]*kursanci34[[#This Row],[Stawka za godzinę]]</f>
        <v>100</v>
      </c>
      <c r="J46" s="6">
        <f>WEEKDAY(kursanci34[[#This Row],[Data]],2)</f>
        <v>3</v>
      </c>
      <c r="K46">
        <f t="shared" si="0"/>
        <v>100</v>
      </c>
    </row>
    <row r="47" spans="1:11" x14ac:dyDescent="0.3">
      <c r="A47" s="15" t="s">
        <v>8</v>
      </c>
      <c r="B47" s="16" t="s">
        <v>9</v>
      </c>
      <c r="C47" s="17">
        <v>45966</v>
      </c>
      <c r="D47" s="18">
        <v>0.375</v>
      </c>
      <c r="E47" s="18">
        <v>0.41666666666666669</v>
      </c>
      <c r="F47" s="7">
        <v>50</v>
      </c>
      <c r="G47" s="18">
        <f>kursanci34[[#This Row],[Godzina zakończenia]]-kursanci34[[#This Row],[Godzina rozpoczęcia]]</f>
        <v>4.1666666666666685E-2</v>
      </c>
      <c r="H47" s="16">
        <v>1</v>
      </c>
      <c r="I47" s="16">
        <f>kursanci34[[#This Row],[czas trwania2]]*kursanci34[[#This Row],[Stawka za godzinę]]</f>
        <v>50</v>
      </c>
      <c r="J47" s="7">
        <f>WEEKDAY(kursanci34[[#This Row],[Data]],2)</f>
        <v>3</v>
      </c>
      <c r="K47">
        <f t="shared" si="0"/>
        <v>50</v>
      </c>
    </row>
    <row r="48" spans="1:11" x14ac:dyDescent="0.3">
      <c r="A48" s="11" t="s">
        <v>10</v>
      </c>
      <c r="B48" s="12" t="s">
        <v>7</v>
      </c>
      <c r="C48" s="13">
        <v>45966</v>
      </c>
      <c r="D48" s="14">
        <v>0.52083333333333337</v>
      </c>
      <c r="E48" s="14">
        <v>0.58333333333333337</v>
      </c>
      <c r="F48" s="6">
        <v>60</v>
      </c>
      <c r="G48" s="14">
        <f>kursanci34[[#This Row],[Godzina zakończenia]]-kursanci34[[#This Row],[Godzina rozpoczęcia]]</f>
        <v>6.25E-2</v>
      </c>
      <c r="H48" s="12">
        <v>1.5</v>
      </c>
      <c r="I48" s="12">
        <f>kursanci34[[#This Row],[czas trwania2]]*kursanci34[[#This Row],[Stawka za godzinę]]</f>
        <v>90</v>
      </c>
      <c r="J48" s="6">
        <f>WEEKDAY(kursanci34[[#This Row],[Data]],2)</f>
        <v>3</v>
      </c>
      <c r="K48">
        <f t="shared" si="0"/>
        <v>90</v>
      </c>
    </row>
    <row r="49" spans="1:11" x14ac:dyDescent="0.3">
      <c r="A49" s="15" t="s">
        <v>13</v>
      </c>
      <c r="B49" s="16" t="s">
        <v>7</v>
      </c>
      <c r="C49" s="17">
        <v>45967</v>
      </c>
      <c r="D49" s="18">
        <v>0.64583333333333337</v>
      </c>
      <c r="E49" s="18">
        <v>0.70833333333333337</v>
      </c>
      <c r="F49" s="7">
        <v>60</v>
      </c>
      <c r="G49" s="18">
        <f>kursanci34[[#This Row],[Godzina zakończenia]]-kursanci34[[#This Row],[Godzina rozpoczęcia]]</f>
        <v>6.25E-2</v>
      </c>
      <c r="H49" s="16">
        <v>1.5</v>
      </c>
      <c r="I49" s="16">
        <f>kursanci34[[#This Row],[czas trwania2]]*kursanci34[[#This Row],[Stawka za godzinę]]</f>
        <v>90</v>
      </c>
      <c r="J49" s="7">
        <f>WEEKDAY(kursanci34[[#This Row],[Data]],2)</f>
        <v>4</v>
      </c>
      <c r="K49">
        <f t="shared" si="0"/>
        <v>90</v>
      </c>
    </row>
    <row r="50" spans="1:11" x14ac:dyDescent="0.3">
      <c r="A50" s="11" t="s">
        <v>6</v>
      </c>
      <c r="B50" s="12" t="s">
        <v>7</v>
      </c>
      <c r="C50" s="13">
        <v>45967</v>
      </c>
      <c r="D50" s="14">
        <v>0.375</v>
      </c>
      <c r="E50" s="14">
        <v>0.4375</v>
      </c>
      <c r="F50" s="6">
        <v>60</v>
      </c>
      <c r="G50" s="14">
        <f>kursanci34[[#This Row],[Godzina zakończenia]]-kursanci34[[#This Row],[Godzina rozpoczęcia]]</f>
        <v>6.25E-2</v>
      </c>
      <c r="H50" s="12">
        <v>1.5</v>
      </c>
      <c r="I50" s="12">
        <f>kursanci34[[#This Row],[czas trwania2]]*kursanci34[[#This Row],[Stawka za godzinę]]</f>
        <v>90</v>
      </c>
      <c r="J50" s="6">
        <f>WEEKDAY(kursanci34[[#This Row],[Data]],2)</f>
        <v>4</v>
      </c>
      <c r="K50">
        <f t="shared" si="0"/>
        <v>90</v>
      </c>
    </row>
    <row r="51" spans="1:11" x14ac:dyDescent="0.3">
      <c r="A51" s="15" t="s">
        <v>17</v>
      </c>
      <c r="B51" s="16" t="s">
        <v>9</v>
      </c>
      <c r="C51" s="17">
        <v>45967</v>
      </c>
      <c r="D51" s="18">
        <v>0.45833333333333331</v>
      </c>
      <c r="E51" s="18">
        <v>0.53125</v>
      </c>
      <c r="F51" s="7">
        <v>50</v>
      </c>
      <c r="G51" s="18">
        <f>kursanci34[[#This Row],[Godzina zakończenia]]-kursanci34[[#This Row],[Godzina rozpoczęcia]]</f>
        <v>7.2916666666666685E-2</v>
      </c>
      <c r="H51" s="16">
        <v>1.75</v>
      </c>
      <c r="I51" s="16">
        <f>kursanci34[[#This Row],[czas trwania2]]*kursanci34[[#This Row],[Stawka za godzinę]]</f>
        <v>87.5</v>
      </c>
      <c r="J51" s="7">
        <f>WEEKDAY(kursanci34[[#This Row],[Data]],2)</f>
        <v>4</v>
      </c>
      <c r="K51">
        <f t="shared" si="0"/>
        <v>87.5</v>
      </c>
    </row>
    <row r="52" spans="1:11" x14ac:dyDescent="0.3">
      <c r="A52" s="11" t="s">
        <v>15</v>
      </c>
      <c r="B52" s="12" t="s">
        <v>12</v>
      </c>
      <c r="C52" s="13">
        <v>45967</v>
      </c>
      <c r="D52" s="14">
        <v>0.57291666666666663</v>
      </c>
      <c r="E52" s="14">
        <v>0.64583333333333337</v>
      </c>
      <c r="F52" s="6">
        <v>40</v>
      </c>
      <c r="G52" s="14">
        <f>kursanci34[[#This Row],[Godzina zakończenia]]-kursanci34[[#This Row],[Godzina rozpoczęcia]]</f>
        <v>7.2916666666666741E-2</v>
      </c>
      <c r="H52" s="12">
        <v>1.75</v>
      </c>
      <c r="I52" s="12">
        <f>kursanci34[[#This Row],[czas trwania2]]*kursanci34[[#This Row],[Stawka za godzinę]]</f>
        <v>70</v>
      </c>
      <c r="J52" s="6">
        <f>WEEKDAY(kursanci34[[#This Row],[Data]],2)</f>
        <v>4</v>
      </c>
      <c r="K52">
        <f t="shared" si="0"/>
        <v>70</v>
      </c>
    </row>
    <row r="53" spans="1:11" x14ac:dyDescent="0.3">
      <c r="A53" s="15" t="s">
        <v>10</v>
      </c>
      <c r="B53" s="16" t="s">
        <v>9</v>
      </c>
      <c r="C53" s="17">
        <v>45967</v>
      </c>
      <c r="D53" s="18">
        <v>0.70833333333333337</v>
      </c>
      <c r="E53" s="18">
        <v>0.75</v>
      </c>
      <c r="F53" s="7">
        <v>50</v>
      </c>
      <c r="G53" s="18">
        <f>kursanci34[[#This Row],[Godzina zakończenia]]-kursanci34[[#This Row],[Godzina rozpoczęcia]]</f>
        <v>4.166666666666663E-2</v>
      </c>
      <c r="H53" s="16">
        <v>1</v>
      </c>
      <c r="I53" s="16">
        <f>kursanci34[[#This Row],[czas trwania2]]*kursanci34[[#This Row],[Stawka za godzinę]]</f>
        <v>50</v>
      </c>
      <c r="J53" s="7">
        <f>WEEKDAY(kursanci34[[#This Row],[Data]],2)</f>
        <v>4</v>
      </c>
      <c r="K53">
        <f t="shared" si="0"/>
        <v>50</v>
      </c>
    </row>
    <row r="54" spans="1:11" x14ac:dyDescent="0.3">
      <c r="A54" s="11" t="s">
        <v>13</v>
      </c>
      <c r="B54" s="12" t="s">
        <v>7</v>
      </c>
      <c r="C54" s="13">
        <v>45968</v>
      </c>
      <c r="D54" s="14">
        <v>0.44791666666666669</v>
      </c>
      <c r="E54" s="14">
        <v>0.51041666666666663</v>
      </c>
      <c r="F54" s="6">
        <v>60</v>
      </c>
      <c r="G54" s="14">
        <f>kursanci34[[#This Row],[Godzina zakończenia]]-kursanci34[[#This Row],[Godzina rozpoczęcia]]</f>
        <v>6.2499999999999944E-2</v>
      </c>
      <c r="H54" s="12">
        <v>1.5</v>
      </c>
      <c r="I54" s="12">
        <f>kursanci34[[#This Row],[czas trwania2]]*kursanci34[[#This Row],[Stawka za godzinę]]</f>
        <v>90</v>
      </c>
      <c r="J54" s="6">
        <f>WEEKDAY(kursanci34[[#This Row],[Data]],2)</f>
        <v>5</v>
      </c>
      <c r="K54">
        <f t="shared" si="0"/>
        <v>90</v>
      </c>
    </row>
    <row r="55" spans="1:11" x14ac:dyDescent="0.3">
      <c r="A55" s="15" t="s">
        <v>14</v>
      </c>
      <c r="B55" s="16" t="s">
        <v>7</v>
      </c>
      <c r="C55" s="17">
        <v>45968</v>
      </c>
      <c r="D55" s="18">
        <v>0.375</v>
      </c>
      <c r="E55" s="18">
        <v>0.41666666666666669</v>
      </c>
      <c r="F55" s="7">
        <v>60</v>
      </c>
      <c r="G55" s="18">
        <f>kursanci34[[#This Row],[Godzina zakończenia]]-kursanci34[[#This Row],[Godzina rozpoczęcia]]</f>
        <v>4.1666666666666685E-2</v>
      </c>
      <c r="H55" s="16">
        <v>1</v>
      </c>
      <c r="I55" s="16">
        <f>kursanci34[[#This Row],[czas trwania2]]*kursanci34[[#This Row],[Stawka za godzinę]]</f>
        <v>60</v>
      </c>
      <c r="J55" s="7">
        <f>WEEKDAY(kursanci34[[#This Row],[Data]],2)</f>
        <v>5</v>
      </c>
      <c r="K55">
        <f t="shared" si="0"/>
        <v>60</v>
      </c>
    </row>
    <row r="56" spans="1:11" x14ac:dyDescent="0.3">
      <c r="A56" s="11" t="s">
        <v>11</v>
      </c>
      <c r="B56" s="12" t="s">
        <v>12</v>
      </c>
      <c r="C56" s="13">
        <v>45971</v>
      </c>
      <c r="D56" s="14">
        <v>0.375</v>
      </c>
      <c r="E56" s="14">
        <v>0.42708333333333331</v>
      </c>
      <c r="F56" s="6">
        <v>40</v>
      </c>
      <c r="G56" s="14">
        <f>kursanci34[[#This Row],[Godzina zakończenia]]-kursanci34[[#This Row],[Godzina rozpoczęcia]]</f>
        <v>5.2083333333333315E-2</v>
      </c>
      <c r="H56" s="12">
        <v>1.25</v>
      </c>
      <c r="I56" s="12">
        <f>kursanci34[[#This Row],[czas trwania2]]*kursanci34[[#This Row],[Stawka za godzinę]]</f>
        <v>50</v>
      </c>
      <c r="J56" s="6">
        <f>WEEKDAY(kursanci34[[#This Row],[Data]],2)</f>
        <v>1</v>
      </c>
      <c r="K56">
        <f t="shared" si="0"/>
        <v>50</v>
      </c>
    </row>
    <row r="57" spans="1:11" x14ac:dyDescent="0.3">
      <c r="A57" s="15" t="s">
        <v>11</v>
      </c>
      <c r="B57" s="16" t="s">
        <v>12</v>
      </c>
      <c r="C57" s="17">
        <v>45971</v>
      </c>
      <c r="D57" s="18">
        <v>0.42708333333333331</v>
      </c>
      <c r="E57" s="18">
        <v>0.47916666666666669</v>
      </c>
      <c r="F57" s="7">
        <v>40</v>
      </c>
      <c r="G57" s="18">
        <f>kursanci34[[#This Row],[Godzina zakończenia]]-kursanci34[[#This Row],[Godzina rozpoczęcia]]</f>
        <v>5.208333333333337E-2</v>
      </c>
      <c r="H57" s="16">
        <v>1.25</v>
      </c>
      <c r="I57" s="16">
        <f>kursanci34[[#This Row],[czas trwania2]]*kursanci34[[#This Row],[Stawka za godzinę]]</f>
        <v>50</v>
      </c>
      <c r="J57" s="7">
        <f>WEEKDAY(kursanci34[[#This Row],[Data]],2)</f>
        <v>1</v>
      </c>
      <c r="K57">
        <f t="shared" si="0"/>
        <v>50</v>
      </c>
    </row>
    <row r="58" spans="1:11" x14ac:dyDescent="0.3">
      <c r="A58" s="11" t="s">
        <v>13</v>
      </c>
      <c r="B58" s="12" t="s">
        <v>7</v>
      </c>
      <c r="C58" s="13">
        <v>45972</v>
      </c>
      <c r="D58" s="14">
        <v>0.46875</v>
      </c>
      <c r="E58" s="14">
        <v>0.51041666666666663</v>
      </c>
      <c r="F58" s="6">
        <v>60</v>
      </c>
      <c r="G58" s="14">
        <f>kursanci34[[#This Row],[Godzina zakończenia]]-kursanci34[[#This Row],[Godzina rozpoczęcia]]</f>
        <v>4.166666666666663E-2</v>
      </c>
      <c r="H58" s="12">
        <v>1</v>
      </c>
      <c r="I58" s="12">
        <f>kursanci34[[#This Row],[czas trwania2]]*kursanci34[[#This Row],[Stawka za godzinę]]</f>
        <v>60</v>
      </c>
      <c r="J58" s="6">
        <f>WEEKDAY(kursanci34[[#This Row],[Data]],2)</f>
        <v>2</v>
      </c>
      <c r="K58">
        <f t="shared" si="0"/>
        <v>60</v>
      </c>
    </row>
    <row r="59" spans="1:11" x14ac:dyDescent="0.3">
      <c r="A59" s="15" t="s">
        <v>16</v>
      </c>
      <c r="B59" s="16" t="s">
        <v>12</v>
      </c>
      <c r="C59" s="17">
        <v>45972</v>
      </c>
      <c r="D59" s="18">
        <v>0.375</v>
      </c>
      <c r="E59" s="18">
        <v>0.41666666666666669</v>
      </c>
      <c r="F59" s="7">
        <v>40</v>
      </c>
      <c r="G59" s="18">
        <f>kursanci34[[#This Row],[Godzina zakończenia]]-kursanci34[[#This Row],[Godzina rozpoczęcia]]</f>
        <v>4.1666666666666685E-2</v>
      </c>
      <c r="H59" s="16">
        <v>1</v>
      </c>
      <c r="I59" s="16">
        <f>kursanci34[[#This Row],[czas trwania2]]*kursanci34[[#This Row],[Stawka za godzinę]]</f>
        <v>40</v>
      </c>
      <c r="J59" s="7">
        <f>WEEKDAY(kursanci34[[#This Row],[Data]],2)</f>
        <v>2</v>
      </c>
      <c r="K59">
        <f t="shared" si="0"/>
        <v>40</v>
      </c>
    </row>
    <row r="60" spans="1:11" x14ac:dyDescent="0.3">
      <c r="A60" s="11" t="s">
        <v>10</v>
      </c>
      <c r="B60" s="12" t="s">
        <v>7</v>
      </c>
      <c r="C60" s="13">
        <v>45972</v>
      </c>
      <c r="D60" s="14">
        <v>0.41666666666666669</v>
      </c>
      <c r="E60" s="14">
        <v>0.46875</v>
      </c>
      <c r="F60" s="6">
        <v>60</v>
      </c>
      <c r="G60" s="14">
        <f>kursanci34[[#This Row],[Godzina zakończenia]]-kursanci34[[#This Row],[Godzina rozpoczęcia]]</f>
        <v>5.2083333333333315E-2</v>
      </c>
      <c r="H60" s="12">
        <v>1.25</v>
      </c>
      <c r="I60" s="12">
        <f>kursanci34[[#This Row],[czas trwania2]]*kursanci34[[#This Row],[Stawka za godzinę]]</f>
        <v>75</v>
      </c>
      <c r="J60" s="6">
        <f>WEEKDAY(kursanci34[[#This Row],[Data]],2)</f>
        <v>2</v>
      </c>
      <c r="K60">
        <f t="shared" si="0"/>
        <v>75</v>
      </c>
    </row>
    <row r="61" spans="1:11" x14ac:dyDescent="0.3">
      <c r="A61" s="15" t="s">
        <v>13</v>
      </c>
      <c r="B61" s="16" t="s">
        <v>7</v>
      </c>
      <c r="C61" s="17">
        <v>45973</v>
      </c>
      <c r="D61" s="18">
        <v>0.57291666666666663</v>
      </c>
      <c r="E61" s="18">
        <v>0.625</v>
      </c>
      <c r="F61" s="7">
        <v>60</v>
      </c>
      <c r="G61" s="18">
        <f>kursanci34[[#This Row],[Godzina zakończenia]]-kursanci34[[#This Row],[Godzina rozpoczęcia]]</f>
        <v>5.208333333333337E-2</v>
      </c>
      <c r="H61" s="16">
        <v>1.25</v>
      </c>
      <c r="I61" s="16">
        <f>kursanci34[[#This Row],[czas trwania2]]*kursanci34[[#This Row],[Stawka za godzinę]]</f>
        <v>75</v>
      </c>
      <c r="J61" s="7">
        <f>WEEKDAY(kursanci34[[#This Row],[Data]],2)</f>
        <v>3</v>
      </c>
      <c r="K61">
        <f t="shared" si="0"/>
        <v>75</v>
      </c>
    </row>
    <row r="62" spans="1:11" x14ac:dyDescent="0.3">
      <c r="A62" s="11" t="s">
        <v>6</v>
      </c>
      <c r="B62" s="12" t="s">
        <v>7</v>
      </c>
      <c r="C62" s="13">
        <v>45973</v>
      </c>
      <c r="D62" s="14">
        <v>0.53125</v>
      </c>
      <c r="E62" s="14">
        <v>0.57291666666666663</v>
      </c>
      <c r="F62" s="6">
        <v>60</v>
      </c>
      <c r="G62" s="14">
        <f>kursanci34[[#This Row],[Godzina zakończenia]]-kursanci34[[#This Row],[Godzina rozpoczęcia]]</f>
        <v>4.166666666666663E-2</v>
      </c>
      <c r="H62" s="12">
        <v>1</v>
      </c>
      <c r="I62" s="12">
        <f>kursanci34[[#This Row],[czas trwania2]]*kursanci34[[#This Row],[Stawka za godzinę]]</f>
        <v>60</v>
      </c>
      <c r="J62" s="6">
        <f>WEEKDAY(kursanci34[[#This Row],[Data]],2)</f>
        <v>3</v>
      </c>
      <c r="K62">
        <f t="shared" si="0"/>
        <v>60</v>
      </c>
    </row>
    <row r="63" spans="1:11" x14ac:dyDescent="0.3">
      <c r="A63" s="15" t="s">
        <v>16</v>
      </c>
      <c r="B63" s="16" t="s">
        <v>7</v>
      </c>
      <c r="C63" s="17">
        <v>45973</v>
      </c>
      <c r="D63" s="18">
        <v>0.45833333333333331</v>
      </c>
      <c r="E63" s="18">
        <v>0.52083333333333337</v>
      </c>
      <c r="F63" s="7">
        <v>60</v>
      </c>
      <c r="G63" s="18">
        <f>kursanci34[[#This Row],[Godzina zakończenia]]-kursanci34[[#This Row],[Godzina rozpoczęcia]]</f>
        <v>6.2500000000000056E-2</v>
      </c>
      <c r="H63" s="16">
        <v>1.5</v>
      </c>
      <c r="I63" s="16">
        <f>kursanci34[[#This Row],[czas trwania2]]*kursanci34[[#This Row],[Stawka za godzinę]]</f>
        <v>90</v>
      </c>
      <c r="J63" s="7">
        <f>WEEKDAY(kursanci34[[#This Row],[Data]],2)</f>
        <v>3</v>
      </c>
      <c r="K63">
        <f t="shared" si="0"/>
        <v>90</v>
      </c>
    </row>
    <row r="64" spans="1:11" x14ac:dyDescent="0.3">
      <c r="A64" s="11" t="s">
        <v>14</v>
      </c>
      <c r="B64" s="12" t="s">
        <v>7</v>
      </c>
      <c r="C64" s="13">
        <v>45973</v>
      </c>
      <c r="D64" s="14">
        <v>0.65625</v>
      </c>
      <c r="E64" s="14">
        <v>0.71875</v>
      </c>
      <c r="F64" s="6">
        <v>60</v>
      </c>
      <c r="G64" s="14">
        <f>kursanci34[[#This Row],[Godzina zakończenia]]-kursanci34[[#This Row],[Godzina rozpoczęcia]]</f>
        <v>6.25E-2</v>
      </c>
      <c r="H64" s="12">
        <v>1.5</v>
      </c>
      <c r="I64" s="12">
        <f>kursanci34[[#This Row],[czas trwania2]]*kursanci34[[#This Row],[Stawka za godzinę]]</f>
        <v>90</v>
      </c>
      <c r="J64" s="6">
        <f>WEEKDAY(kursanci34[[#This Row],[Data]],2)</f>
        <v>3</v>
      </c>
      <c r="K64">
        <f t="shared" si="0"/>
        <v>90</v>
      </c>
    </row>
    <row r="65" spans="1:11" x14ac:dyDescent="0.3">
      <c r="A65" s="15" t="s">
        <v>18</v>
      </c>
      <c r="B65" s="16" t="s">
        <v>12</v>
      </c>
      <c r="C65" s="17">
        <v>45973</v>
      </c>
      <c r="D65" s="18">
        <v>0.375</v>
      </c>
      <c r="E65" s="18">
        <v>0.41666666666666669</v>
      </c>
      <c r="F65" s="7">
        <v>40</v>
      </c>
      <c r="G65" s="18">
        <f>kursanci34[[#This Row],[Godzina zakończenia]]-kursanci34[[#This Row],[Godzina rozpoczęcia]]</f>
        <v>4.1666666666666685E-2</v>
      </c>
      <c r="H65" s="16">
        <v>1</v>
      </c>
      <c r="I65" s="16">
        <f>kursanci34[[#This Row],[czas trwania2]]*kursanci34[[#This Row],[Stawka za godzinę]]</f>
        <v>40</v>
      </c>
      <c r="J65" s="7">
        <f>WEEKDAY(kursanci34[[#This Row],[Data]],2)</f>
        <v>3</v>
      </c>
      <c r="K65">
        <f t="shared" si="0"/>
        <v>40</v>
      </c>
    </row>
    <row r="66" spans="1:11" x14ac:dyDescent="0.3">
      <c r="A66" s="11" t="s">
        <v>13</v>
      </c>
      <c r="B66" s="12" t="s">
        <v>9</v>
      </c>
      <c r="C66" s="13">
        <v>45974</v>
      </c>
      <c r="D66" s="14">
        <v>0.5625</v>
      </c>
      <c r="E66" s="14">
        <v>0.63541666666666663</v>
      </c>
      <c r="F66" s="6">
        <v>50</v>
      </c>
      <c r="G66" s="14">
        <f>kursanci34[[#This Row],[Godzina zakończenia]]-kursanci34[[#This Row],[Godzina rozpoczęcia]]</f>
        <v>7.291666666666663E-2</v>
      </c>
      <c r="H66" s="12">
        <v>1.75</v>
      </c>
      <c r="I66" s="12">
        <f>kursanci34[[#This Row],[czas trwania2]]*kursanci34[[#This Row],[Stawka za godzinę]]</f>
        <v>87.5</v>
      </c>
      <c r="J66" s="6">
        <f>WEEKDAY(kursanci34[[#This Row],[Data]],2)</f>
        <v>4</v>
      </c>
      <c r="K66">
        <f t="shared" si="0"/>
        <v>87.5</v>
      </c>
    </row>
    <row r="67" spans="1:11" x14ac:dyDescent="0.3">
      <c r="A67" s="15" t="s">
        <v>18</v>
      </c>
      <c r="B67" s="16" t="s">
        <v>12</v>
      </c>
      <c r="C67" s="17">
        <v>45974</v>
      </c>
      <c r="D67" s="18">
        <v>0.375</v>
      </c>
      <c r="E67" s="18">
        <v>0.45833333333333331</v>
      </c>
      <c r="F67" s="7">
        <v>40</v>
      </c>
      <c r="G67" s="18">
        <f>kursanci34[[#This Row],[Godzina zakończenia]]-kursanci34[[#This Row],[Godzina rozpoczęcia]]</f>
        <v>8.3333333333333315E-2</v>
      </c>
      <c r="H67" s="16">
        <v>2</v>
      </c>
      <c r="I67" s="16">
        <f>kursanci34[[#This Row],[czas trwania2]]*kursanci34[[#This Row],[Stawka za godzinę]]</f>
        <v>80</v>
      </c>
      <c r="J67" s="7">
        <f>WEEKDAY(kursanci34[[#This Row],[Data]],2)</f>
        <v>4</v>
      </c>
      <c r="K67">
        <f t="shared" ref="K67:K130" si="1">I67</f>
        <v>80</v>
      </c>
    </row>
    <row r="68" spans="1:11" x14ac:dyDescent="0.3">
      <c r="A68" s="11" t="s">
        <v>18</v>
      </c>
      <c r="B68" s="12" t="s">
        <v>12</v>
      </c>
      <c r="C68" s="13">
        <v>45974</v>
      </c>
      <c r="D68" s="14">
        <v>0.46875</v>
      </c>
      <c r="E68" s="14">
        <v>0.53125</v>
      </c>
      <c r="F68" s="6">
        <v>40</v>
      </c>
      <c r="G68" s="14">
        <f>kursanci34[[#This Row],[Godzina zakończenia]]-kursanci34[[#This Row],[Godzina rozpoczęcia]]</f>
        <v>6.25E-2</v>
      </c>
      <c r="H68" s="12">
        <v>1.5</v>
      </c>
      <c r="I68" s="12">
        <f>kursanci34[[#This Row],[czas trwania2]]*kursanci34[[#This Row],[Stawka za godzinę]]</f>
        <v>60</v>
      </c>
      <c r="J68" s="6">
        <f>WEEKDAY(kursanci34[[#This Row],[Data]],2)</f>
        <v>4</v>
      </c>
      <c r="K68">
        <f t="shared" si="1"/>
        <v>60</v>
      </c>
    </row>
    <row r="69" spans="1:11" x14ac:dyDescent="0.3">
      <c r="A69" s="15" t="s">
        <v>20</v>
      </c>
      <c r="B69" s="16" t="s">
        <v>12</v>
      </c>
      <c r="C69" s="17">
        <v>45974</v>
      </c>
      <c r="D69" s="18">
        <v>0.66666666666666663</v>
      </c>
      <c r="E69" s="18">
        <v>0.75</v>
      </c>
      <c r="F69" s="7">
        <v>40</v>
      </c>
      <c r="G69" s="18">
        <f>kursanci34[[#This Row],[Godzina zakończenia]]-kursanci34[[#This Row],[Godzina rozpoczęcia]]</f>
        <v>8.333333333333337E-2</v>
      </c>
      <c r="H69" s="16">
        <v>2</v>
      </c>
      <c r="I69" s="16">
        <f>kursanci34[[#This Row],[czas trwania2]]*kursanci34[[#This Row],[Stawka za godzinę]]</f>
        <v>80</v>
      </c>
      <c r="J69" s="7">
        <f>WEEKDAY(kursanci34[[#This Row],[Data]],2)</f>
        <v>4</v>
      </c>
      <c r="K69">
        <f t="shared" si="1"/>
        <v>80</v>
      </c>
    </row>
    <row r="70" spans="1:11" x14ac:dyDescent="0.3">
      <c r="A70" s="11" t="s">
        <v>11</v>
      </c>
      <c r="B70" s="12" t="s">
        <v>12</v>
      </c>
      <c r="C70" s="13">
        <v>45975</v>
      </c>
      <c r="D70" s="14">
        <v>0.51041666666666663</v>
      </c>
      <c r="E70" s="14">
        <v>0.59375</v>
      </c>
      <c r="F70" s="6">
        <v>40</v>
      </c>
      <c r="G70" s="14">
        <f>kursanci34[[#This Row],[Godzina zakończenia]]-kursanci34[[#This Row],[Godzina rozpoczęcia]]</f>
        <v>8.333333333333337E-2</v>
      </c>
      <c r="H70" s="12">
        <v>2</v>
      </c>
      <c r="I70" s="12">
        <f>kursanci34[[#This Row],[czas trwania2]]*kursanci34[[#This Row],[Stawka za godzinę]]</f>
        <v>80</v>
      </c>
      <c r="J70" s="6">
        <f>WEEKDAY(kursanci34[[#This Row],[Data]],2)</f>
        <v>5</v>
      </c>
      <c r="K70">
        <f t="shared" si="1"/>
        <v>80</v>
      </c>
    </row>
    <row r="71" spans="1:11" x14ac:dyDescent="0.3">
      <c r="A71" s="15" t="s">
        <v>16</v>
      </c>
      <c r="B71" s="16" t="s">
        <v>12</v>
      </c>
      <c r="C71" s="17">
        <v>45975</v>
      </c>
      <c r="D71" s="18">
        <v>0.375</v>
      </c>
      <c r="E71" s="18">
        <v>0.42708333333333331</v>
      </c>
      <c r="F71" s="7">
        <v>40</v>
      </c>
      <c r="G71" s="18">
        <f>kursanci34[[#This Row],[Godzina zakończenia]]-kursanci34[[#This Row],[Godzina rozpoczęcia]]</f>
        <v>5.2083333333333315E-2</v>
      </c>
      <c r="H71" s="16">
        <v>1.25</v>
      </c>
      <c r="I71" s="16">
        <f>kursanci34[[#This Row],[czas trwania2]]*kursanci34[[#This Row],[Stawka za godzinę]]</f>
        <v>50</v>
      </c>
      <c r="J71" s="7">
        <f>WEEKDAY(kursanci34[[#This Row],[Data]],2)</f>
        <v>5</v>
      </c>
      <c r="K71">
        <f t="shared" si="1"/>
        <v>50</v>
      </c>
    </row>
    <row r="72" spans="1:11" x14ac:dyDescent="0.3">
      <c r="A72" s="11" t="s">
        <v>8</v>
      </c>
      <c r="B72" s="12" t="s">
        <v>9</v>
      </c>
      <c r="C72" s="13">
        <v>45975</v>
      </c>
      <c r="D72" s="14">
        <v>0.4375</v>
      </c>
      <c r="E72" s="14">
        <v>0.48958333333333331</v>
      </c>
      <c r="F72" s="6">
        <v>50</v>
      </c>
      <c r="G72" s="14">
        <f>kursanci34[[#This Row],[Godzina zakończenia]]-kursanci34[[#This Row],[Godzina rozpoczęcia]]</f>
        <v>5.2083333333333315E-2</v>
      </c>
      <c r="H72" s="12">
        <v>1.25</v>
      </c>
      <c r="I72" s="12">
        <f>kursanci34[[#This Row],[czas trwania2]]*kursanci34[[#This Row],[Stawka za godzinę]]</f>
        <v>62.5</v>
      </c>
      <c r="J72" s="6">
        <f>WEEKDAY(kursanci34[[#This Row],[Data]],2)</f>
        <v>5</v>
      </c>
      <c r="K72">
        <f t="shared" si="1"/>
        <v>62.5</v>
      </c>
    </row>
    <row r="73" spans="1:11" x14ac:dyDescent="0.3">
      <c r="A73" s="15" t="s">
        <v>6</v>
      </c>
      <c r="B73" s="16" t="s">
        <v>7</v>
      </c>
      <c r="C73" s="17">
        <v>45978</v>
      </c>
      <c r="D73" s="18">
        <v>0.47916666666666669</v>
      </c>
      <c r="E73" s="18">
        <v>0.55208333333333337</v>
      </c>
      <c r="F73" s="7">
        <v>60</v>
      </c>
      <c r="G73" s="18">
        <f>kursanci34[[#This Row],[Godzina zakończenia]]-kursanci34[[#This Row],[Godzina rozpoczęcia]]</f>
        <v>7.2916666666666685E-2</v>
      </c>
      <c r="H73" s="16">
        <v>1.75</v>
      </c>
      <c r="I73" s="16">
        <f>kursanci34[[#This Row],[czas trwania2]]*kursanci34[[#This Row],[Stawka za godzinę]]</f>
        <v>105</v>
      </c>
      <c r="J73" s="7">
        <f>WEEKDAY(kursanci34[[#This Row],[Data]],2)</f>
        <v>1</v>
      </c>
      <c r="K73">
        <f t="shared" si="1"/>
        <v>105</v>
      </c>
    </row>
    <row r="74" spans="1:11" x14ac:dyDescent="0.3">
      <c r="A74" s="11" t="s">
        <v>6</v>
      </c>
      <c r="B74" s="12" t="s">
        <v>7</v>
      </c>
      <c r="C74" s="13">
        <v>45978</v>
      </c>
      <c r="D74" s="14">
        <v>0.5625</v>
      </c>
      <c r="E74" s="14">
        <v>0.625</v>
      </c>
      <c r="F74" s="6">
        <v>60</v>
      </c>
      <c r="G74" s="14">
        <f>kursanci34[[#This Row],[Godzina zakończenia]]-kursanci34[[#This Row],[Godzina rozpoczęcia]]</f>
        <v>6.25E-2</v>
      </c>
      <c r="H74" s="12">
        <v>1.5</v>
      </c>
      <c r="I74" s="12">
        <f>kursanci34[[#This Row],[czas trwania2]]*kursanci34[[#This Row],[Stawka za godzinę]]</f>
        <v>90</v>
      </c>
      <c r="J74" s="6">
        <f>WEEKDAY(kursanci34[[#This Row],[Data]],2)</f>
        <v>1</v>
      </c>
      <c r="K74">
        <f t="shared" si="1"/>
        <v>90</v>
      </c>
    </row>
    <row r="75" spans="1:11" x14ac:dyDescent="0.3">
      <c r="A75" s="15" t="s">
        <v>11</v>
      </c>
      <c r="B75" s="16" t="s">
        <v>12</v>
      </c>
      <c r="C75" s="17">
        <v>45978</v>
      </c>
      <c r="D75" s="18">
        <v>0.375</v>
      </c>
      <c r="E75" s="18">
        <v>0.45833333333333331</v>
      </c>
      <c r="F75" s="7">
        <v>40</v>
      </c>
      <c r="G75" s="18">
        <f>kursanci34[[#This Row],[Godzina zakończenia]]-kursanci34[[#This Row],[Godzina rozpoczęcia]]</f>
        <v>8.3333333333333315E-2</v>
      </c>
      <c r="H75" s="16">
        <v>2</v>
      </c>
      <c r="I75" s="16">
        <f>kursanci34[[#This Row],[czas trwania2]]*kursanci34[[#This Row],[Stawka za godzinę]]</f>
        <v>80</v>
      </c>
      <c r="J75" s="7">
        <f>WEEKDAY(kursanci34[[#This Row],[Data]],2)</f>
        <v>1</v>
      </c>
      <c r="K75">
        <f t="shared" si="1"/>
        <v>80</v>
      </c>
    </row>
    <row r="76" spans="1:11" x14ac:dyDescent="0.3">
      <c r="A76" s="11" t="s">
        <v>19</v>
      </c>
      <c r="B76" s="12" t="s">
        <v>9</v>
      </c>
      <c r="C76" s="13">
        <v>45978</v>
      </c>
      <c r="D76" s="14">
        <v>0.67708333333333337</v>
      </c>
      <c r="E76" s="14">
        <v>0.76041666666666663</v>
      </c>
      <c r="F76" s="6">
        <v>50</v>
      </c>
      <c r="G76" s="14">
        <f>kursanci34[[#This Row],[Godzina zakończenia]]-kursanci34[[#This Row],[Godzina rozpoczęcia]]</f>
        <v>8.3333333333333259E-2</v>
      </c>
      <c r="H76" s="12">
        <v>2</v>
      </c>
      <c r="I76" s="12">
        <f>kursanci34[[#This Row],[czas trwania2]]*kursanci34[[#This Row],[Stawka za godzinę]]</f>
        <v>100</v>
      </c>
      <c r="J76" s="6">
        <f>WEEKDAY(kursanci34[[#This Row],[Data]],2)</f>
        <v>1</v>
      </c>
      <c r="K76">
        <f t="shared" si="1"/>
        <v>100</v>
      </c>
    </row>
    <row r="77" spans="1:11" x14ac:dyDescent="0.3">
      <c r="A77" s="15" t="s">
        <v>18</v>
      </c>
      <c r="B77" s="16" t="s">
        <v>12</v>
      </c>
      <c r="C77" s="17">
        <v>45979</v>
      </c>
      <c r="D77" s="18">
        <v>0.4375</v>
      </c>
      <c r="E77" s="18">
        <v>0.48958333333333331</v>
      </c>
      <c r="F77" s="7">
        <v>40</v>
      </c>
      <c r="G77" s="18">
        <f>kursanci34[[#This Row],[Godzina zakończenia]]-kursanci34[[#This Row],[Godzina rozpoczęcia]]</f>
        <v>5.2083333333333315E-2</v>
      </c>
      <c r="H77" s="16">
        <v>1.25</v>
      </c>
      <c r="I77" s="16">
        <f>kursanci34[[#This Row],[czas trwania2]]*kursanci34[[#This Row],[Stawka za godzinę]]</f>
        <v>50</v>
      </c>
      <c r="J77" s="7">
        <f>WEEKDAY(kursanci34[[#This Row],[Data]],2)</f>
        <v>2</v>
      </c>
      <c r="K77">
        <f t="shared" si="1"/>
        <v>50</v>
      </c>
    </row>
    <row r="78" spans="1:11" x14ac:dyDescent="0.3">
      <c r="A78" s="11" t="s">
        <v>10</v>
      </c>
      <c r="B78" s="12" t="s">
        <v>7</v>
      </c>
      <c r="C78" s="13">
        <v>45979</v>
      </c>
      <c r="D78" s="14">
        <v>0.375</v>
      </c>
      <c r="E78" s="14">
        <v>0.41666666666666669</v>
      </c>
      <c r="F78" s="6">
        <v>60</v>
      </c>
      <c r="G78" s="14">
        <f>kursanci34[[#This Row],[Godzina zakończenia]]-kursanci34[[#This Row],[Godzina rozpoczęcia]]</f>
        <v>4.1666666666666685E-2</v>
      </c>
      <c r="H78" s="12">
        <v>1</v>
      </c>
      <c r="I78" s="12">
        <f>kursanci34[[#This Row],[czas trwania2]]*kursanci34[[#This Row],[Stawka za godzinę]]</f>
        <v>60</v>
      </c>
      <c r="J78" s="6">
        <f>WEEKDAY(kursanci34[[#This Row],[Data]],2)</f>
        <v>2</v>
      </c>
      <c r="K78">
        <f t="shared" si="1"/>
        <v>60</v>
      </c>
    </row>
    <row r="79" spans="1:11" x14ac:dyDescent="0.3">
      <c r="A79" s="15" t="s">
        <v>21</v>
      </c>
      <c r="B79" s="16" t="s">
        <v>7</v>
      </c>
      <c r="C79" s="17">
        <v>45980</v>
      </c>
      <c r="D79" s="18">
        <v>0.46875</v>
      </c>
      <c r="E79" s="18">
        <v>0.51041666666666663</v>
      </c>
      <c r="F79" s="7">
        <v>60</v>
      </c>
      <c r="G79" s="18">
        <f>kursanci34[[#This Row],[Godzina zakończenia]]-kursanci34[[#This Row],[Godzina rozpoczęcia]]</f>
        <v>4.166666666666663E-2</v>
      </c>
      <c r="H79" s="16">
        <v>1</v>
      </c>
      <c r="I79" s="16">
        <f>kursanci34[[#This Row],[czas trwania2]]*kursanci34[[#This Row],[Stawka za godzinę]]</f>
        <v>60</v>
      </c>
      <c r="J79" s="7">
        <f>WEEKDAY(kursanci34[[#This Row],[Data]],2)</f>
        <v>3</v>
      </c>
      <c r="K79">
        <f t="shared" si="1"/>
        <v>60</v>
      </c>
    </row>
    <row r="80" spans="1:11" x14ac:dyDescent="0.3">
      <c r="A80" s="11" t="s">
        <v>17</v>
      </c>
      <c r="B80" s="12" t="s">
        <v>9</v>
      </c>
      <c r="C80" s="13">
        <v>45980</v>
      </c>
      <c r="D80" s="14">
        <v>0.375</v>
      </c>
      <c r="E80" s="14">
        <v>0.44791666666666669</v>
      </c>
      <c r="F80" s="6">
        <v>50</v>
      </c>
      <c r="G80" s="14">
        <f>kursanci34[[#This Row],[Godzina zakończenia]]-kursanci34[[#This Row],[Godzina rozpoczęcia]]</f>
        <v>7.2916666666666685E-2</v>
      </c>
      <c r="H80" s="12">
        <v>1.75</v>
      </c>
      <c r="I80" s="12">
        <f>kursanci34[[#This Row],[czas trwania2]]*kursanci34[[#This Row],[Stawka za godzinę]]</f>
        <v>87.5</v>
      </c>
      <c r="J80" s="6">
        <f>WEEKDAY(kursanci34[[#This Row],[Data]],2)</f>
        <v>3</v>
      </c>
      <c r="K80">
        <f t="shared" si="1"/>
        <v>87.5</v>
      </c>
    </row>
    <row r="81" spans="1:11" x14ac:dyDescent="0.3">
      <c r="A81" s="15" t="s">
        <v>17</v>
      </c>
      <c r="B81" s="16" t="s">
        <v>9</v>
      </c>
      <c r="C81" s="17">
        <v>45980</v>
      </c>
      <c r="D81" s="18">
        <v>0.65625</v>
      </c>
      <c r="E81" s="18">
        <v>0.71875</v>
      </c>
      <c r="F81" s="7">
        <v>50</v>
      </c>
      <c r="G81" s="18">
        <f>kursanci34[[#This Row],[Godzina zakończenia]]-kursanci34[[#This Row],[Godzina rozpoczęcia]]</f>
        <v>6.25E-2</v>
      </c>
      <c r="H81" s="16">
        <v>1.5</v>
      </c>
      <c r="I81" s="16">
        <f>kursanci34[[#This Row],[czas trwania2]]*kursanci34[[#This Row],[Stawka za godzinę]]</f>
        <v>75</v>
      </c>
      <c r="J81" s="7">
        <f>WEEKDAY(kursanci34[[#This Row],[Data]],2)</f>
        <v>3</v>
      </c>
      <c r="K81">
        <f t="shared" si="1"/>
        <v>75</v>
      </c>
    </row>
    <row r="82" spans="1:11" x14ac:dyDescent="0.3">
      <c r="A82" s="11" t="s">
        <v>18</v>
      </c>
      <c r="B82" s="12" t="s">
        <v>12</v>
      </c>
      <c r="C82" s="13">
        <v>45980</v>
      </c>
      <c r="D82" s="14">
        <v>0.54166666666666663</v>
      </c>
      <c r="E82" s="14">
        <v>0.61458333333333337</v>
      </c>
      <c r="F82" s="6">
        <v>40</v>
      </c>
      <c r="G82" s="14">
        <f>kursanci34[[#This Row],[Godzina zakończenia]]-kursanci34[[#This Row],[Godzina rozpoczęcia]]</f>
        <v>7.2916666666666741E-2</v>
      </c>
      <c r="H82" s="12">
        <v>1.75</v>
      </c>
      <c r="I82" s="12">
        <f>kursanci34[[#This Row],[czas trwania2]]*kursanci34[[#This Row],[Stawka za godzinę]]</f>
        <v>70</v>
      </c>
      <c r="J82" s="6">
        <f>WEEKDAY(kursanci34[[#This Row],[Data]],2)</f>
        <v>3</v>
      </c>
      <c r="K82">
        <f t="shared" si="1"/>
        <v>70</v>
      </c>
    </row>
    <row r="83" spans="1:11" x14ac:dyDescent="0.3">
      <c r="A83" s="15" t="s">
        <v>11</v>
      </c>
      <c r="B83" s="16" t="s">
        <v>12</v>
      </c>
      <c r="C83" s="17">
        <v>45981</v>
      </c>
      <c r="D83" s="18">
        <v>0.41666666666666669</v>
      </c>
      <c r="E83" s="18">
        <v>0.5</v>
      </c>
      <c r="F83" s="7">
        <v>40</v>
      </c>
      <c r="G83" s="18">
        <f>kursanci34[[#This Row],[Godzina zakończenia]]-kursanci34[[#This Row],[Godzina rozpoczęcia]]</f>
        <v>8.3333333333333315E-2</v>
      </c>
      <c r="H83" s="16">
        <v>2</v>
      </c>
      <c r="I83" s="16">
        <f>kursanci34[[#This Row],[czas trwania2]]*kursanci34[[#This Row],[Stawka za godzinę]]</f>
        <v>80</v>
      </c>
      <c r="J83" s="7">
        <f>WEEKDAY(kursanci34[[#This Row],[Data]],2)</f>
        <v>4</v>
      </c>
      <c r="K83">
        <f t="shared" si="1"/>
        <v>80</v>
      </c>
    </row>
    <row r="84" spans="1:11" x14ac:dyDescent="0.3">
      <c r="A84" s="11" t="s">
        <v>8</v>
      </c>
      <c r="B84" s="12" t="s">
        <v>9</v>
      </c>
      <c r="C84" s="13">
        <v>45981</v>
      </c>
      <c r="D84" s="14">
        <v>0.375</v>
      </c>
      <c r="E84" s="14">
        <v>0.41666666666666669</v>
      </c>
      <c r="F84" s="6">
        <v>50</v>
      </c>
      <c r="G84" s="14">
        <f>kursanci34[[#This Row],[Godzina zakończenia]]-kursanci34[[#This Row],[Godzina rozpoczęcia]]</f>
        <v>4.1666666666666685E-2</v>
      </c>
      <c r="H84" s="12">
        <v>1</v>
      </c>
      <c r="I84" s="12">
        <f>kursanci34[[#This Row],[czas trwania2]]*kursanci34[[#This Row],[Stawka za godzinę]]</f>
        <v>50</v>
      </c>
      <c r="J84" s="6">
        <f>WEEKDAY(kursanci34[[#This Row],[Data]],2)</f>
        <v>4</v>
      </c>
      <c r="K84">
        <f t="shared" si="1"/>
        <v>50</v>
      </c>
    </row>
    <row r="85" spans="1:11" x14ac:dyDescent="0.3">
      <c r="A85" s="15" t="s">
        <v>8</v>
      </c>
      <c r="B85" s="16" t="s">
        <v>9</v>
      </c>
      <c r="C85" s="17">
        <v>45981</v>
      </c>
      <c r="D85" s="18">
        <v>0.59375</v>
      </c>
      <c r="E85" s="18">
        <v>0.63541666666666663</v>
      </c>
      <c r="F85" s="7">
        <v>50</v>
      </c>
      <c r="G85" s="18">
        <f>kursanci34[[#This Row],[Godzina zakończenia]]-kursanci34[[#This Row],[Godzina rozpoczęcia]]</f>
        <v>4.166666666666663E-2</v>
      </c>
      <c r="H85" s="16">
        <v>1</v>
      </c>
      <c r="I85" s="16">
        <f>kursanci34[[#This Row],[czas trwania2]]*kursanci34[[#This Row],[Stawka za godzinę]]</f>
        <v>50</v>
      </c>
      <c r="J85" s="7">
        <f>WEEKDAY(kursanci34[[#This Row],[Data]],2)</f>
        <v>4</v>
      </c>
      <c r="K85">
        <f t="shared" si="1"/>
        <v>50</v>
      </c>
    </row>
    <row r="86" spans="1:11" x14ac:dyDescent="0.3">
      <c r="A86" s="11" t="s">
        <v>15</v>
      </c>
      <c r="B86" s="12" t="s">
        <v>12</v>
      </c>
      <c r="C86" s="13">
        <v>45981</v>
      </c>
      <c r="D86" s="14">
        <v>0.53125</v>
      </c>
      <c r="E86" s="14">
        <v>0.57291666666666663</v>
      </c>
      <c r="F86" s="6">
        <v>40</v>
      </c>
      <c r="G86" s="14">
        <f>kursanci34[[#This Row],[Godzina zakończenia]]-kursanci34[[#This Row],[Godzina rozpoczęcia]]</f>
        <v>4.166666666666663E-2</v>
      </c>
      <c r="H86" s="12">
        <v>1</v>
      </c>
      <c r="I86" s="12">
        <f>kursanci34[[#This Row],[czas trwania2]]*kursanci34[[#This Row],[Stawka za godzinę]]</f>
        <v>40</v>
      </c>
      <c r="J86" s="6">
        <f>WEEKDAY(kursanci34[[#This Row],[Data]],2)</f>
        <v>4</v>
      </c>
      <c r="K86">
        <f t="shared" si="1"/>
        <v>40</v>
      </c>
    </row>
    <row r="87" spans="1:11" x14ac:dyDescent="0.3">
      <c r="A87" s="15" t="s">
        <v>19</v>
      </c>
      <c r="B87" s="16" t="s">
        <v>9</v>
      </c>
      <c r="C87" s="17">
        <v>45981</v>
      </c>
      <c r="D87" s="18">
        <v>0.63541666666666663</v>
      </c>
      <c r="E87" s="18">
        <v>0.67708333333333337</v>
      </c>
      <c r="F87" s="7">
        <v>50</v>
      </c>
      <c r="G87" s="18">
        <f>kursanci34[[#This Row],[Godzina zakończenia]]-kursanci34[[#This Row],[Godzina rozpoczęcia]]</f>
        <v>4.1666666666666741E-2</v>
      </c>
      <c r="H87" s="16">
        <v>1</v>
      </c>
      <c r="I87" s="16">
        <f>kursanci34[[#This Row],[czas trwania2]]*kursanci34[[#This Row],[Stawka za godzinę]]</f>
        <v>50</v>
      </c>
      <c r="J87" s="7">
        <f>WEEKDAY(kursanci34[[#This Row],[Data]],2)</f>
        <v>4</v>
      </c>
      <c r="K87">
        <f t="shared" si="1"/>
        <v>50</v>
      </c>
    </row>
    <row r="88" spans="1:11" x14ac:dyDescent="0.3">
      <c r="A88" s="11" t="s">
        <v>11</v>
      </c>
      <c r="B88" s="12" t="s">
        <v>12</v>
      </c>
      <c r="C88" s="13">
        <v>45985</v>
      </c>
      <c r="D88" s="14">
        <v>0.375</v>
      </c>
      <c r="E88" s="14">
        <v>0.4375</v>
      </c>
      <c r="F88" s="6">
        <v>40</v>
      </c>
      <c r="G88" s="14">
        <f>kursanci34[[#This Row],[Godzina zakończenia]]-kursanci34[[#This Row],[Godzina rozpoczęcia]]</f>
        <v>6.25E-2</v>
      </c>
      <c r="H88" s="12">
        <v>1.5</v>
      </c>
      <c r="I88" s="12">
        <f>kursanci34[[#This Row],[czas trwania2]]*kursanci34[[#This Row],[Stawka za godzinę]]</f>
        <v>60</v>
      </c>
      <c r="J88" s="6">
        <f>WEEKDAY(kursanci34[[#This Row],[Data]],2)</f>
        <v>1</v>
      </c>
      <c r="K88">
        <f t="shared" si="1"/>
        <v>60</v>
      </c>
    </row>
    <row r="89" spans="1:11" x14ac:dyDescent="0.3">
      <c r="A89" s="15" t="s">
        <v>14</v>
      </c>
      <c r="B89" s="16" t="s">
        <v>7</v>
      </c>
      <c r="C89" s="17">
        <v>45985</v>
      </c>
      <c r="D89" s="18">
        <v>0.60416666666666663</v>
      </c>
      <c r="E89" s="18">
        <v>0.66666666666666663</v>
      </c>
      <c r="F89" s="7">
        <v>60</v>
      </c>
      <c r="G89" s="18">
        <f>kursanci34[[#This Row],[Godzina zakończenia]]-kursanci34[[#This Row],[Godzina rozpoczęcia]]</f>
        <v>6.25E-2</v>
      </c>
      <c r="H89" s="16">
        <v>1.5</v>
      </c>
      <c r="I89" s="16">
        <f>kursanci34[[#This Row],[czas trwania2]]*kursanci34[[#This Row],[Stawka za godzinę]]</f>
        <v>90</v>
      </c>
      <c r="J89" s="7">
        <f>WEEKDAY(kursanci34[[#This Row],[Data]],2)</f>
        <v>1</v>
      </c>
      <c r="K89">
        <f t="shared" si="1"/>
        <v>90</v>
      </c>
    </row>
    <row r="90" spans="1:11" x14ac:dyDescent="0.3">
      <c r="A90" s="11" t="s">
        <v>18</v>
      </c>
      <c r="B90" s="12" t="s">
        <v>12</v>
      </c>
      <c r="C90" s="13">
        <v>45985</v>
      </c>
      <c r="D90" s="14">
        <v>0.52083333333333337</v>
      </c>
      <c r="E90" s="14">
        <v>0.5625</v>
      </c>
      <c r="F90" s="6">
        <v>40</v>
      </c>
      <c r="G90" s="14">
        <f>kursanci34[[#This Row],[Godzina zakończenia]]-kursanci34[[#This Row],[Godzina rozpoczęcia]]</f>
        <v>4.166666666666663E-2</v>
      </c>
      <c r="H90" s="12">
        <v>1</v>
      </c>
      <c r="I90" s="12">
        <f>kursanci34[[#This Row],[czas trwania2]]*kursanci34[[#This Row],[Stawka za godzinę]]</f>
        <v>40</v>
      </c>
      <c r="J90" s="6">
        <f>WEEKDAY(kursanci34[[#This Row],[Data]],2)</f>
        <v>1</v>
      </c>
      <c r="K90">
        <f t="shared" si="1"/>
        <v>40</v>
      </c>
    </row>
    <row r="91" spans="1:11" x14ac:dyDescent="0.3">
      <c r="A91" s="15" t="s">
        <v>15</v>
      </c>
      <c r="B91" s="16" t="s">
        <v>7</v>
      </c>
      <c r="C91" s="17">
        <v>45985</v>
      </c>
      <c r="D91" s="18">
        <v>0.6875</v>
      </c>
      <c r="E91" s="18">
        <v>0.75</v>
      </c>
      <c r="F91" s="7">
        <v>60</v>
      </c>
      <c r="G91" s="18">
        <f>kursanci34[[#This Row],[Godzina zakończenia]]-kursanci34[[#This Row],[Godzina rozpoczęcia]]</f>
        <v>6.25E-2</v>
      </c>
      <c r="H91" s="16">
        <v>1.5</v>
      </c>
      <c r="I91" s="16">
        <f>kursanci34[[#This Row],[czas trwania2]]*kursanci34[[#This Row],[Stawka za godzinę]]</f>
        <v>90</v>
      </c>
      <c r="J91" s="7">
        <f>WEEKDAY(kursanci34[[#This Row],[Data]],2)</f>
        <v>1</v>
      </c>
      <c r="K91">
        <f t="shared" si="1"/>
        <v>90</v>
      </c>
    </row>
    <row r="92" spans="1:11" x14ac:dyDescent="0.3">
      <c r="A92" s="11" t="s">
        <v>15</v>
      </c>
      <c r="B92" s="12" t="s">
        <v>12</v>
      </c>
      <c r="C92" s="13">
        <v>45985</v>
      </c>
      <c r="D92" s="14">
        <v>0.44791666666666669</v>
      </c>
      <c r="E92" s="14">
        <v>0.5</v>
      </c>
      <c r="F92" s="6">
        <v>40</v>
      </c>
      <c r="G92" s="14">
        <f>kursanci34[[#This Row],[Godzina zakończenia]]-kursanci34[[#This Row],[Godzina rozpoczęcia]]</f>
        <v>5.2083333333333315E-2</v>
      </c>
      <c r="H92" s="12">
        <v>1.25</v>
      </c>
      <c r="I92" s="12">
        <f>kursanci34[[#This Row],[czas trwania2]]*kursanci34[[#This Row],[Stawka za godzinę]]</f>
        <v>50</v>
      </c>
      <c r="J92" s="6">
        <f>WEEKDAY(kursanci34[[#This Row],[Data]],2)</f>
        <v>1</v>
      </c>
      <c r="K92">
        <f t="shared" si="1"/>
        <v>50</v>
      </c>
    </row>
    <row r="93" spans="1:11" x14ac:dyDescent="0.3">
      <c r="A93" s="15" t="s">
        <v>13</v>
      </c>
      <c r="B93" s="16" t="s">
        <v>7</v>
      </c>
      <c r="C93" s="17">
        <v>45986</v>
      </c>
      <c r="D93" s="18">
        <v>0.375</v>
      </c>
      <c r="E93" s="18">
        <v>0.42708333333333331</v>
      </c>
      <c r="F93" s="7">
        <v>60</v>
      </c>
      <c r="G93" s="18">
        <f>kursanci34[[#This Row],[Godzina zakończenia]]-kursanci34[[#This Row],[Godzina rozpoczęcia]]</f>
        <v>5.2083333333333315E-2</v>
      </c>
      <c r="H93" s="16">
        <v>1.25</v>
      </c>
      <c r="I93" s="16">
        <f>kursanci34[[#This Row],[czas trwania2]]*kursanci34[[#This Row],[Stawka za godzinę]]</f>
        <v>75</v>
      </c>
      <c r="J93" s="7">
        <f>WEEKDAY(kursanci34[[#This Row],[Data]],2)</f>
        <v>2</v>
      </c>
      <c r="K93">
        <f t="shared" si="1"/>
        <v>75</v>
      </c>
    </row>
    <row r="94" spans="1:11" x14ac:dyDescent="0.3">
      <c r="A94" s="11" t="s">
        <v>13</v>
      </c>
      <c r="B94" s="12" t="s">
        <v>7</v>
      </c>
      <c r="C94" s="13">
        <v>45987</v>
      </c>
      <c r="D94" s="14">
        <v>0.375</v>
      </c>
      <c r="E94" s="14">
        <v>0.41666666666666669</v>
      </c>
      <c r="F94" s="6">
        <v>60</v>
      </c>
      <c r="G94" s="14">
        <f>kursanci34[[#This Row],[Godzina zakończenia]]-kursanci34[[#This Row],[Godzina rozpoczęcia]]</f>
        <v>4.1666666666666685E-2</v>
      </c>
      <c r="H94" s="12">
        <v>1</v>
      </c>
      <c r="I94" s="12">
        <f>kursanci34[[#This Row],[czas trwania2]]*kursanci34[[#This Row],[Stawka za godzinę]]</f>
        <v>60</v>
      </c>
      <c r="J94" s="6">
        <f>WEEKDAY(kursanci34[[#This Row],[Data]],2)</f>
        <v>3</v>
      </c>
      <c r="K94">
        <f t="shared" si="1"/>
        <v>60</v>
      </c>
    </row>
    <row r="95" spans="1:11" x14ac:dyDescent="0.3">
      <c r="A95" s="15" t="s">
        <v>6</v>
      </c>
      <c r="B95" s="16" t="s">
        <v>7</v>
      </c>
      <c r="C95" s="17">
        <v>45987</v>
      </c>
      <c r="D95" s="18">
        <v>0.6875</v>
      </c>
      <c r="E95" s="18">
        <v>0.72916666666666663</v>
      </c>
      <c r="F95" s="7">
        <v>60</v>
      </c>
      <c r="G95" s="18">
        <f>kursanci34[[#This Row],[Godzina zakończenia]]-kursanci34[[#This Row],[Godzina rozpoczęcia]]</f>
        <v>4.166666666666663E-2</v>
      </c>
      <c r="H95" s="16">
        <v>1</v>
      </c>
      <c r="I95" s="16">
        <f>kursanci34[[#This Row],[czas trwania2]]*kursanci34[[#This Row],[Stawka za godzinę]]</f>
        <v>60</v>
      </c>
      <c r="J95" s="7">
        <f>WEEKDAY(kursanci34[[#This Row],[Data]],2)</f>
        <v>3</v>
      </c>
      <c r="K95">
        <f t="shared" si="1"/>
        <v>60</v>
      </c>
    </row>
    <row r="96" spans="1:11" x14ac:dyDescent="0.3">
      <c r="A96" s="11" t="s">
        <v>18</v>
      </c>
      <c r="B96" s="12" t="s">
        <v>12</v>
      </c>
      <c r="C96" s="13">
        <v>45987</v>
      </c>
      <c r="D96" s="14">
        <v>0.57291666666666663</v>
      </c>
      <c r="E96" s="14">
        <v>0.65625</v>
      </c>
      <c r="F96" s="6">
        <v>40</v>
      </c>
      <c r="G96" s="14">
        <f>kursanci34[[#This Row],[Godzina zakończenia]]-kursanci34[[#This Row],[Godzina rozpoczęcia]]</f>
        <v>8.333333333333337E-2</v>
      </c>
      <c r="H96" s="12">
        <v>2</v>
      </c>
      <c r="I96" s="12">
        <f>kursanci34[[#This Row],[czas trwania2]]*kursanci34[[#This Row],[Stawka za godzinę]]</f>
        <v>80</v>
      </c>
      <c r="J96" s="6">
        <f>WEEKDAY(kursanci34[[#This Row],[Data]],2)</f>
        <v>3</v>
      </c>
      <c r="K96">
        <f t="shared" si="1"/>
        <v>80</v>
      </c>
    </row>
    <row r="97" spans="1:11" x14ac:dyDescent="0.3">
      <c r="A97" s="15" t="s">
        <v>19</v>
      </c>
      <c r="B97" s="16" t="s">
        <v>12</v>
      </c>
      <c r="C97" s="17">
        <v>45987</v>
      </c>
      <c r="D97" s="18">
        <v>0.45833333333333331</v>
      </c>
      <c r="E97" s="18">
        <v>0.53125</v>
      </c>
      <c r="F97" s="7">
        <v>40</v>
      </c>
      <c r="G97" s="18">
        <f>kursanci34[[#This Row],[Godzina zakończenia]]-kursanci34[[#This Row],[Godzina rozpoczęcia]]</f>
        <v>7.2916666666666685E-2</v>
      </c>
      <c r="H97" s="16">
        <v>1.75</v>
      </c>
      <c r="I97" s="16">
        <f>kursanci34[[#This Row],[czas trwania2]]*kursanci34[[#This Row],[Stawka za godzinę]]</f>
        <v>70</v>
      </c>
      <c r="J97" s="7">
        <f>WEEKDAY(kursanci34[[#This Row],[Data]],2)</f>
        <v>3</v>
      </c>
      <c r="K97">
        <f t="shared" si="1"/>
        <v>70</v>
      </c>
    </row>
    <row r="98" spans="1:11" x14ac:dyDescent="0.3">
      <c r="A98" s="11" t="s">
        <v>11</v>
      </c>
      <c r="B98" s="12" t="s">
        <v>12</v>
      </c>
      <c r="C98" s="13">
        <v>45989</v>
      </c>
      <c r="D98" s="14">
        <v>0.47916666666666669</v>
      </c>
      <c r="E98" s="14">
        <v>0.53125</v>
      </c>
      <c r="F98" s="6">
        <v>40</v>
      </c>
      <c r="G98" s="14">
        <f>kursanci34[[#This Row],[Godzina zakończenia]]-kursanci34[[#This Row],[Godzina rozpoczęcia]]</f>
        <v>5.2083333333333315E-2</v>
      </c>
      <c r="H98" s="12">
        <v>1.25</v>
      </c>
      <c r="I98" s="12">
        <f>kursanci34[[#This Row],[czas trwania2]]*kursanci34[[#This Row],[Stawka za godzinę]]</f>
        <v>50</v>
      </c>
      <c r="J98" s="6">
        <f>WEEKDAY(kursanci34[[#This Row],[Data]],2)</f>
        <v>5</v>
      </c>
      <c r="K98">
        <f t="shared" si="1"/>
        <v>50</v>
      </c>
    </row>
    <row r="99" spans="1:11" x14ac:dyDescent="0.3">
      <c r="A99" s="15" t="s">
        <v>10</v>
      </c>
      <c r="B99" s="16" t="s">
        <v>7</v>
      </c>
      <c r="C99" s="17">
        <v>45989</v>
      </c>
      <c r="D99" s="18">
        <v>0.39583333333333331</v>
      </c>
      <c r="E99" s="18">
        <v>0.45833333333333331</v>
      </c>
      <c r="F99" s="7">
        <v>60</v>
      </c>
      <c r="G99" s="18">
        <f>kursanci34[[#This Row],[Godzina zakończenia]]-kursanci34[[#This Row],[Godzina rozpoczęcia]]</f>
        <v>6.25E-2</v>
      </c>
      <c r="H99" s="16">
        <v>1.5</v>
      </c>
      <c r="I99" s="16">
        <f>kursanci34[[#This Row],[czas trwania2]]*kursanci34[[#This Row],[Stawka za godzinę]]</f>
        <v>90</v>
      </c>
      <c r="J99" s="7">
        <f>WEEKDAY(kursanci34[[#This Row],[Data]],2)</f>
        <v>5</v>
      </c>
      <c r="K99">
        <f t="shared" si="1"/>
        <v>90</v>
      </c>
    </row>
    <row r="100" spans="1:11" x14ac:dyDescent="0.3">
      <c r="A100" s="11" t="s">
        <v>6</v>
      </c>
      <c r="B100" s="12" t="s">
        <v>7</v>
      </c>
      <c r="C100" s="13">
        <v>45993</v>
      </c>
      <c r="D100" s="14">
        <v>0.47916666666666669</v>
      </c>
      <c r="E100" s="14">
        <v>0.5625</v>
      </c>
      <c r="F100" s="6">
        <v>60</v>
      </c>
      <c r="G100" s="14">
        <f>kursanci34[[#This Row],[Godzina zakończenia]]-kursanci34[[#This Row],[Godzina rozpoczęcia]]</f>
        <v>8.3333333333333315E-2</v>
      </c>
      <c r="H100" s="12">
        <v>2</v>
      </c>
      <c r="I100" s="12">
        <f>kursanci34[[#This Row],[czas trwania2]]*kursanci34[[#This Row],[Stawka za godzinę]]</f>
        <v>120</v>
      </c>
      <c r="J100" s="6">
        <f>WEEKDAY(kursanci34[[#This Row],[Data]],2)</f>
        <v>2</v>
      </c>
      <c r="K100">
        <f t="shared" si="1"/>
        <v>120</v>
      </c>
    </row>
    <row r="101" spans="1:11" x14ac:dyDescent="0.3">
      <c r="A101" s="15" t="s">
        <v>22</v>
      </c>
      <c r="B101" s="16" t="s">
        <v>9</v>
      </c>
      <c r="C101" s="17">
        <v>45993</v>
      </c>
      <c r="D101" s="18">
        <v>0.375</v>
      </c>
      <c r="E101" s="18">
        <v>0.41666666666666669</v>
      </c>
      <c r="F101" s="7">
        <v>50</v>
      </c>
      <c r="G101" s="18">
        <f>kursanci34[[#This Row],[Godzina zakończenia]]-kursanci34[[#This Row],[Godzina rozpoczęcia]]</f>
        <v>4.1666666666666685E-2</v>
      </c>
      <c r="H101" s="16">
        <v>1</v>
      </c>
      <c r="I101" s="16">
        <f>kursanci34[[#This Row],[czas trwania2]]*kursanci34[[#This Row],[Stawka za godzinę]]</f>
        <v>50</v>
      </c>
      <c r="J101" s="7">
        <f>WEEKDAY(kursanci34[[#This Row],[Data]],2)</f>
        <v>2</v>
      </c>
      <c r="K101">
        <f t="shared" si="1"/>
        <v>50</v>
      </c>
    </row>
    <row r="102" spans="1:11" x14ac:dyDescent="0.3">
      <c r="A102" s="11" t="s">
        <v>15</v>
      </c>
      <c r="B102" s="12" t="s">
        <v>7</v>
      </c>
      <c r="C102" s="13">
        <v>45993</v>
      </c>
      <c r="D102" s="14">
        <v>0.4375</v>
      </c>
      <c r="E102" s="14">
        <v>0.47916666666666669</v>
      </c>
      <c r="F102" s="6">
        <v>60</v>
      </c>
      <c r="G102" s="14">
        <f>kursanci34[[#This Row],[Godzina zakończenia]]-kursanci34[[#This Row],[Godzina rozpoczęcia]]</f>
        <v>4.1666666666666685E-2</v>
      </c>
      <c r="H102" s="12">
        <v>1</v>
      </c>
      <c r="I102" s="12">
        <f>kursanci34[[#This Row],[czas trwania2]]*kursanci34[[#This Row],[Stawka za godzinę]]</f>
        <v>60</v>
      </c>
      <c r="J102" s="6">
        <f>WEEKDAY(kursanci34[[#This Row],[Data]],2)</f>
        <v>2</v>
      </c>
      <c r="K102">
        <f t="shared" si="1"/>
        <v>60</v>
      </c>
    </row>
    <row r="103" spans="1:11" x14ac:dyDescent="0.3">
      <c r="A103" s="15" t="s">
        <v>17</v>
      </c>
      <c r="B103" s="16" t="s">
        <v>9</v>
      </c>
      <c r="C103" s="17">
        <v>45994</v>
      </c>
      <c r="D103" s="18">
        <v>0.375</v>
      </c>
      <c r="E103" s="18">
        <v>0.44791666666666669</v>
      </c>
      <c r="F103" s="7">
        <v>50</v>
      </c>
      <c r="G103" s="18">
        <f>kursanci34[[#This Row],[Godzina zakończenia]]-kursanci34[[#This Row],[Godzina rozpoczęcia]]</f>
        <v>7.2916666666666685E-2</v>
      </c>
      <c r="H103" s="16">
        <v>1.75</v>
      </c>
      <c r="I103" s="16">
        <f>kursanci34[[#This Row],[czas trwania2]]*kursanci34[[#This Row],[Stawka za godzinę]]</f>
        <v>87.5</v>
      </c>
      <c r="J103" s="7">
        <f>WEEKDAY(kursanci34[[#This Row],[Data]],2)</f>
        <v>3</v>
      </c>
      <c r="K103">
        <f t="shared" si="1"/>
        <v>87.5</v>
      </c>
    </row>
    <row r="104" spans="1:11" x14ac:dyDescent="0.3">
      <c r="A104" s="11" t="s">
        <v>17</v>
      </c>
      <c r="B104" s="12" t="s">
        <v>9</v>
      </c>
      <c r="C104" s="13">
        <v>45994</v>
      </c>
      <c r="D104" s="14">
        <v>0.57291666666666663</v>
      </c>
      <c r="E104" s="14">
        <v>0.61458333333333337</v>
      </c>
      <c r="F104" s="6">
        <v>50</v>
      </c>
      <c r="G104" s="14">
        <f>kursanci34[[#This Row],[Godzina zakończenia]]-kursanci34[[#This Row],[Godzina rozpoczęcia]]</f>
        <v>4.1666666666666741E-2</v>
      </c>
      <c r="H104" s="12">
        <v>1</v>
      </c>
      <c r="I104" s="12">
        <f>kursanci34[[#This Row],[czas trwania2]]*kursanci34[[#This Row],[Stawka za godzinę]]</f>
        <v>50</v>
      </c>
      <c r="J104" s="6">
        <f>WEEKDAY(kursanci34[[#This Row],[Data]],2)</f>
        <v>3</v>
      </c>
      <c r="K104">
        <f t="shared" si="1"/>
        <v>50</v>
      </c>
    </row>
    <row r="105" spans="1:11" x14ac:dyDescent="0.3">
      <c r="A105" s="15" t="s">
        <v>18</v>
      </c>
      <c r="B105" s="16" t="s">
        <v>12</v>
      </c>
      <c r="C105" s="17">
        <v>45994</v>
      </c>
      <c r="D105" s="18">
        <v>0.47916666666666669</v>
      </c>
      <c r="E105" s="18">
        <v>0.54166666666666663</v>
      </c>
      <c r="F105" s="7">
        <v>40</v>
      </c>
      <c r="G105" s="18">
        <f>kursanci34[[#This Row],[Godzina zakończenia]]-kursanci34[[#This Row],[Godzina rozpoczęcia]]</f>
        <v>6.2499999999999944E-2</v>
      </c>
      <c r="H105" s="16">
        <v>1.5</v>
      </c>
      <c r="I105" s="16">
        <f>kursanci34[[#This Row],[czas trwania2]]*kursanci34[[#This Row],[Stawka za godzinę]]</f>
        <v>60</v>
      </c>
      <c r="J105" s="7">
        <f>WEEKDAY(kursanci34[[#This Row],[Data]],2)</f>
        <v>3</v>
      </c>
      <c r="K105">
        <f t="shared" si="1"/>
        <v>60</v>
      </c>
    </row>
    <row r="106" spans="1:11" x14ac:dyDescent="0.3">
      <c r="A106" s="11" t="s">
        <v>18</v>
      </c>
      <c r="B106" s="12" t="s">
        <v>12</v>
      </c>
      <c r="C106" s="13">
        <v>45994</v>
      </c>
      <c r="D106" s="14">
        <v>0.75</v>
      </c>
      <c r="E106" s="14">
        <v>0.79166666666666663</v>
      </c>
      <c r="F106" s="6">
        <v>40</v>
      </c>
      <c r="G106" s="14">
        <f>kursanci34[[#This Row],[Godzina zakończenia]]-kursanci34[[#This Row],[Godzina rozpoczęcia]]</f>
        <v>4.166666666666663E-2</v>
      </c>
      <c r="H106" s="12">
        <v>1</v>
      </c>
      <c r="I106" s="12">
        <f>kursanci34[[#This Row],[czas trwania2]]*kursanci34[[#This Row],[Stawka za godzinę]]</f>
        <v>40</v>
      </c>
      <c r="J106" s="6">
        <f>WEEKDAY(kursanci34[[#This Row],[Data]],2)</f>
        <v>3</v>
      </c>
      <c r="K106">
        <f t="shared" si="1"/>
        <v>40</v>
      </c>
    </row>
    <row r="107" spans="1:11" x14ac:dyDescent="0.3">
      <c r="A107" s="15" t="s">
        <v>19</v>
      </c>
      <c r="B107" s="16" t="s">
        <v>9</v>
      </c>
      <c r="C107" s="17">
        <v>45994</v>
      </c>
      <c r="D107" s="18">
        <v>0.65625</v>
      </c>
      <c r="E107" s="18">
        <v>0.71875</v>
      </c>
      <c r="F107" s="7">
        <v>50</v>
      </c>
      <c r="G107" s="18">
        <f>kursanci34[[#This Row],[Godzina zakończenia]]-kursanci34[[#This Row],[Godzina rozpoczęcia]]</f>
        <v>6.25E-2</v>
      </c>
      <c r="H107" s="16">
        <v>1.5</v>
      </c>
      <c r="I107" s="16">
        <f>kursanci34[[#This Row],[czas trwania2]]*kursanci34[[#This Row],[Stawka za godzinę]]</f>
        <v>75</v>
      </c>
      <c r="J107" s="7">
        <f>WEEKDAY(kursanci34[[#This Row],[Data]],2)</f>
        <v>3</v>
      </c>
      <c r="K107">
        <f t="shared" si="1"/>
        <v>75</v>
      </c>
    </row>
    <row r="108" spans="1:11" x14ac:dyDescent="0.3">
      <c r="A108" s="11" t="s">
        <v>16</v>
      </c>
      <c r="B108" s="12" t="s">
        <v>12</v>
      </c>
      <c r="C108" s="13">
        <v>45996</v>
      </c>
      <c r="D108" s="14">
        <v>0.45833333333333331</v>
      </c>
      <c r="E108" s="14">
        <v>0.5</v>
      </c>
      <c r="F108" s="6">
        <v>40</v>
      </c>
      <c r="G108" s="14">
        <f>kursanci34[[#This Row],[Godzina zakończenia]]-kursanci34[[#This Row],[Godzina rozpoczęcia]]</f>
        <v>4.1666666666666685E-2</v>
      </c>
      <c r="H108" s="12">
        <v>1</v>
      </c>
      <c r="I108" s="12">
        <f>kursanci34[[#This Row],[czas trwania2]]*kursanci34[[#This Row],[Stawka za godzinę]]</f>
        <v>40</v>
      </c>
      <c r="J108" s="6">
        <f>WEEKDAY(kursanci34[[#This Row],[Data]],2)</f>
        <v>5</v>
      </c>
      <c r="K108">
        <f t="shared" si="1"/>
        <v>40</v>
      </c>
    </row>
    <row r="109" spans="1:11" x14ac:dyDescent="0.3">
      <c r="A109" s="15" t="s">
        <v>14</v>
      </c>
      <c r="B109" s="16" t="s">
        <v>7</v>
      </c>
      <c r="C109" s="17">
        <v>45996</v>
      </c>
      <c r="D109" s="18">
        <v>0.375</v>
      </c>
      <c r="E109" s="18">
        <v>0.44791666666666669</v>
      </c>
      <c r="F109" s="7">
        <v>60</v>
      </c>
      <c r="G109" s="18">
        <f>kursanci34[[#This Row],[Godzina zakończenia]]-kursanci34[[#This Row],[Godzina rozpoczęcia]]</f>
        <v>7.2916666666666685E-2</v>
      </c>
      <c r="H109" s="16">
        <v>1.75</v>
      </c>
      <c r="I109" s="16">
        <f>kursanci34[[#This Row],[czas trwania2]]*kursanci34[[#This Row],[Stawka za godzinę]]</f>
        <v>105</v>
      </c>
      <c r="J109" s="7">
        <f>WEEKDAY(kursanci34[[#This Row],[Data]],2)</f>
        <v>5</v>
      </c>
      <c r="K109">
        <f t="shared" si="1"/>
        <v>105</v>
      </c>
    </row>
    <row r="110" spans="1:11" x14ac:dyDescent="0.3">
      <c r="A110" s="11" t="s">
        <v>10</v>
      </c>
      <c r="B110" s="12" t="s">
        <v>7</v>
      </c>
      <c r="C110" s="13">
        <v>45996</v>
      </c>
      <c r="D110" s="14">
        <v>0.53125</v>
      </c>
      <c r="E110" s="14">
        <v>0.59375</v>
      </c>
      <c r="F110" s="6">
        <v>60</v>
      </c>
      <c r="G110" s="14">
        <f>kursanci34[[#This Row],[Godzina zakończenia]]-kursanci34[[#This Row],[Godzina rozpoczęcia]]</f>
        <v>6.25E-2</v>
      </c>
      <c r="H110" s="12">
        <v>1.5</v>
      </c>
      <c r="I110" s="12">
        <f>kursanci34[[#This Row],[czas trwania2]]*kursanci34[[#This Row],[Stawka za godzinę]]</f>
        <v>90</v>
      </c>
      <c r="J110" s="6">
        <f>WEEKDAY(kursanci34[[#This Row],[Data]],2)</f>
        <v>5</v>
      </c>
      <c r="K110">
        <f t="shared" si="1"/>
        <v>90</v>
      </c>
    </row>
    <row r="111" spans="1:11" x14ac:dyDescent="0.3">
      <c r="A111" s="15" t="s">
        <v>11</v>
      </c>
      <c r="B111" s="16" t="s">
        <v>12</v>
      </c>
      <c r="C111" s="17">
        <v>45999</v>
      </c>
      <c r="D111" s="18">
        <v>0.46875</v>
      </c>
      <c r="E111" s="18">
        <v>0.54166666666666663</v>
      </c>
      <c r="F111" s="7">
        <v>40</v>
      </c>
      <c r="G111" s="18">
        <f>kursanci34[[#This Row],[Godzina zakończenia]]-kursanci34[[#This Row],[Godzina rozpoczęcia]]</f>
        <v>7.291666666666663E-2</v>
      </c>
      <c r="H111" s="16">
        <v>1.75</v>
      </c>
      <c r="I111" s="16">
        <f>kursanci34[[#This Row],[czas trwania2]]*kursanci34[[#This Row],[Stawka za godzinę]]</f>
        <v>70</v>
      </c>
      <c r="J111" s="7">
        <f>WEEKDAY(kursanci34[[#This Row],[Data]],2)</f>
        <v>1</v>
      </c>
      <c r="K111">
        <f t="shared" si="1"/>
        <v>70</v>
      </c>
    </row>
    <row r="112" spans="1:11" x14ac:dyDescent="0.3">
      <c r="A112" s="11" t="s">
        <v>23</v>
      </c>
      <c r="B112" s="12" t="s">
        <v>7</v>
      </c>
      <c r="C112" s="13">
        <v>45999</v>
      </c>
      <c r="D112" s="14">
        <v>0.375</v>
      </c>
      <c r="E112" s="14">
        <v>0.44791666666666669</v>
      </c>
      <c r="F112" s="6">
        <v>60</v>
      </c>
      <c r="G112" s="14">
        <f>kursanci34[[#This Row],[Godzina zakończenia]]-kursanci34[[#This Row],[Godzina rozpoczęcia]]</f>
        <v>7.2916666666666685E-2</v>
      </c>
      <c r="H112" s="12">
        <v>1.75</v>
      </c>
      <c r="I112" s="12">
        <f>kursanci34[[#This Row],[czas trwania2]]*kursanci34[[#This Row],[Stawka za godzinę]]</f>
        <v>105</v>
      </c>
      <c r="J112" s="6">
        <f>WEEKDAY(kursanci34[[#This Row],[Data]],2)</f>
        <v>1</v>
      </c>
      <c r="K112">
        <f t="shared" si="1"/>
        <v>105</v>
      </c>
    </row>
    <row r="113" spans="1:11" x14ac:dyDescent="0.3">
      <c r="A113" s="15" t="s">
        <v>14</v>
      </c>
      <c r="B113" s="16" t="s">
        <v>7</v>
      </c>
      <c r="C113" s="17">
        <v>46000</v>
      </c>
      <c r="D113" s="18">
        <v>0.375</v>
      </c>
      <c r="E113" s="18">
        <v>0.42708333333333331</v>
      </c>
      <c r="F113" s="7">
        <v>60</v>
      </c>
      <c r="G113" s="18">
        <f>kursanci34[[#This Row],[Godzina zakończenia]]-kursanci34[[#This Row],[Godzina rozpoczęcia]]</f>
        <v>5.2083333333333315E-2</v>
      </c>
      <c r="H113" s="16">
        <v>1.25</v>
      </c>
      <c r="I113" s="16">
        <f>kursanci34[[#This Row],[czas trwania2]]*kursanci34[[#This Row],[Stawka za godzinę]]</f>
        <v>75</v>
      </c>
      <c r="J113" s="7">
        <f>WEEKDAY(kursanci34[[#This Row],[Data]],2)</f>
        <v>2</v>
      </c>
      <c r="K113">
        <f t="shared" si="1"/>
        <v>75</v>
      </c>
    </row>
    <row r="114" spans="1:11" x14ac:dyDescent="0.3">
      <c r="A114" s="11" t="s">
        <v>19</v>
      </c>
      <c r="B114" s="12" t="s">
        <v>9</v>
      </c>
      <c r="C114" s="13">
        <v>46000</v>
      </c>
      <c r="D114" s="14">
        <v>0.4375</v>
      </c>
      <c r="E114" s="14">
        <v>0.47916666666666669</v>
      </c>
      <c r="F114" s="6">
        <v>50</v>
      </c>
      <c r="G114" s="14">
        <f>kursanci34[[#This Row],[Godzina zakończenia]]-kursanci34[[#This Row],[Godzina rozpoczęcia]]</f>
        <v>4.1666666666666685E-2</v>
      </c>
      <c r="H114" s="12">
        <v>1</v>
      </c>
      <c r="I114" s="12">
        <f>kursanci34[[#This Row],[czas trwania2]]*kursanci34[[#This Row],[Stawka za godzinę]]</f>
        <v>50</v>
      </c>
      <c r="J114" s="6">
        <f>WEEKDAY(kursanci34[[#This Row],[Data]],2)</f>
        <v>2</v>
      </c>
      <c r="K114">
        <f t="shared" si="1"/>
        <v>50</v>
      </c>
    </row>
    <row r="115" spans="1:11" x14ac:dyDescent="0.3">
      <c r="A115" s="15" t="s">
        <v>13</v>
      </c>
      <c r="B115" s="16" t="s">
        <v>7</v>
      </c>
      <c r="C115" s="17">
        <v>46001</v>
      </c>
      <c r="D115" s="18">
        <v>0.54166666666666663</v>
      </c>
      <c r="E115" s="18">
        <v>0.59375</v>
      </c>
      <c r="F115" s="7">
        <v>60</v>
      </c>
      <c r="G115" s="18">
        <f>kursanci34[[#This Row],[Godzina zakończenia]]-kursanci34[[#This Row],[Godzina rozpoczęcia]]</f>
        <v>5.208333333333337E-2</v>
      </c>
      <c r="H115" s="16">
        <v>1.25</v>
      </c>
      <c r="I115" s="16">
        <f>kursanci34[[#This Row],[czas trwania2]]*kursanci34[[#This Row],[Stawka za godzinę]]</f>
        <v>75</v>
      </c>
      <c r="J115" s="7">
        <f>WEEKDAY(kursanci34[[#This Row],[Data]],2)</f>
        <v>3</v>
      </c>
      <c r="K115">
        <f t="shared" si="1"/>
        <v>75</v>
      </c>
    </row>
    <row r="116" spans="1:11" x14ac:dyDescent="0.3">
      <c r="A116" s="11" t="s">
        <v>24</v>
      </c>
      <c r="B116" s="12" t="s">
        <v>7</v>
      </c>
      <c r="C116" s="13">
        <v>46001</v>
      </c>
      <c r="D116" s="14">
        <v>0.4375</v>
      </c>
      <c r="E116" s="14">
        <v>0.5</v>
      </c>
      <c r="F116" s="6">
        <v>60</v>
      </c>
      <c r="G116" s="14">
        <f>kursanci34[[#This Row],[Godzina zakończenia]]-kursanci34[[#This Row],[Godzina rozpoczęcia]]</f>
        <v>6.25E-2</v>
      </c>
      <c r="H116" s="12">
        <v>1.5</v>
      </c>
      <c r="I116" s="12">
        <f>kursanci34[[#This Row],[czas trwania2]]*kursanci34[[#This Row],[Stawka za godzinę]]</f>
        <v>90</v>
      </c>
      <c r="J116" s="6">
        <f>WEEKDAY(kursanci34[[#This Row],[Data]],2)</f>
        <v>3</v>
      </c>
      <c r="K116">
        <f t="shared" si="1"/>
        <v>90</v>
      </c>
    </row>
    <row r="117" spans="1:11" x14ac:dyDescent="0.3">
      <c r="A117" s="15" t="s">
        <v>11</v>
      </c>
      <c r="B117" s="16" t="s">
        <v>12</v>
      </c>
      <c r="C117" s="17">
        <v>46001</v>
      </c>
      <c r="D117" s="18">
        <v>0.67708333333333337</v>
      </c>
      <c r="E117" s="18">
        <v>0.73958333333333337</v>
      </c>
      <c r="F117" s="7">
        <v>40</v>
      </c>
      <c r="G117" s="18">
        <f>kursanci34[[#This Row],[Godzina zakończenia]]-kursanci34[[#This Row],[Godzina rozpoczęcia]]</f>
        <v>6.25E-2</v>
      </c>
      <c r="H117" s="16">
        <v>1.5</v>
      </c>
      <c r="I117" s="16">
        <f>kursanci34[[#This Row],[czas trwania2]]*kursanci34[[#This Row],[Stawka za godzinę]]</f>
        <v>60</v>
      </c>
      <c r="J117" s="7">
        <f>WEEKDAY(kursanci34[[#This Row],[Data]],2)</f>
        <v>3</v>
      </c>
      <c r="K117">
        <f t="shared" si="1"/>
        <v>60</v>
      </c>
    </row>
    <row r="118" spans="1:11" x14ac:dyDescent="0.3">
      <c r="A118" s="11" t="s">
        <v>16</v>
      </c>
      <c r="B118" s="12" t="s">
        <v>7</v>
      </c>
      <c r="C118" s="13">
        <v>46001</v>
      </c>
      <c r="D118" s="14">
        <v>0.61458333333333337</v>
      </c>
      <c r="E118" s="14">
        <v>0.65625</v>
      </c>
      <c r="F118" s="6">
        <v>60</v>
      </c>
      <c r="G118" s="14">
        <f>kursanci34[[#This Row],[Godzina zakończenia]]-kursanci34[[#This Row],[Godzina rozpoczęcia]]</f>
        <v>4.166666666666663E-2</v>
      </c>
      <c r="H118" s="12">
        <v>1</v>
      </c>
      <c r="I118" s="12">
        <f>kursanci34[[#This Row],[czas trwania2]]*kursanci34[[#This Row],[Stawka za godzinę]]</f>
        <v>60</v>
      </c>
      <c r="J118" s="6">
        <f>WEEKDAY(kursanci34[[#This Row],[Data]],2)</f>
        <v>3</v>
      </c>
      <c r="K118">
        <f t="shared" si="1"/>
        <v>60</v>
      </c>
    </row>
    <row r="119" spans="1:11" x14ac:dyDescent="0.3">
      <c r="A119" s="15" t="s">
        <v>18</v>
      </c>
      <c r="B119" s="16" t="s">
        <v>12</v>
      </c>
      <c r="C119" s="17">
        <v>46001</v>
      </c>
      <c r="D119" s="18">
        <v>0.375</v>
      </c>
      <c r="E119" s="18">
        <v>0.4375</v>
      </c>
      <c r="F119" s="7">
        <v>40</v>
      </c>
      <c r="G119" s="18">
        <f>kursanci34[[#This Row],[Godzina zakończenia]]-kursanci34[[#This Row],[Godzina rozpoczęcia]]</f>
        <v>6.25E-2</v>
      </c>
      <c r="H119" s="16">
        <v>1.5</v>
      </c>
      <c r="I119" s="16">
        <f>kursanci34[[#This Row],[czas trwania2]]*kursanci34[[#This Row],[Stawka za godzinę]]</f>
        <v>60</v>
      </c>
      <c r="J119" s="7">
        <f>WEEKDAY(kursanci34[[#This Row],[Data]],2)</f>
        <v>3</v>
      </c>
      <c r="K119">
        <f t="shared" si="1"/>
        <v>60</v>
      </c>
    </row>
    <row r="120" spans="1:11" x14ac:dyDescent="0.3">
      <c r="A120" s="11" t="s">
        <v>15</v>
      </c>
      <c r="B120" s="12" t="s">
        <v>12</v>
      </c>
      <c r="C120" s="13">
        <v>46002</v>
      </c>
      <c r="D120" s="14">
        <v>0.375</v>
      </c>
      <c r="E120" s="14">
        <v>0.42708333333333331</v>
      </c>
      <c r="F120" s="6">
        <v>40</v>
      </c>
      <c r="G120" s="14">
        <f>kursanci34[[#This Row],[Godzina zakończenia]]-kursanci34[[#This Row],[Godzina rozpoczęcia]]</f>
        <v>5.2083333333333315E-2</v>
      </c>
      <c r="H120" s="12">
        <v>1.25</v>
      </c>
      <c r="I120" s="12">
        <f>kursanci34[[#This Row],[czas trwania2]]*kursanci34[[#This Row],[Stawka za godzinę]]</f>
        <v>50</v>
      </c>
      <c r="J120" s="6">
        <f>WEEKDAY(kursanci34[[#This Row],[Data]],2)</f>
        <v>4</v>
      </c>
      <c r="K120">
        <f t="shared" si="1"/>
        <v>50</v>
      </c>
    </row>
    <row r="121" spans="1:11" x14ac:dyDescent="0.3">
      <c r="A121" s="15" t="s">
        <v>10</v>
      </c>
      <c r="B121" s="16" t="s">
        <v>7</v>
      </c>
      <c r="C121" s="17">
        <v>46002</v>
      </c>
      <c r="D121" s="18">
        <v>0.4375</v>
      </c>
      <c r="E121" s="18">
        <v>0.48958333333333331</v>
      </c>
      <c r="F121" s="7">
        <v>60</v>
      </c>
      <c r="G121" s="18">
        <f>kursanci34[[#This Row],[Godzina zakończenia]]-kursanci34[[#This Row],[Godzina rozpoczęcia]]</f>
        <v>5.2083333333333315E-2</v>
      </c>
      <c r="H121" s="16">
        <v>1.25</v>
      </c>
      <c r="I121" s="16">
        <f>kursanci34[[#This Row],[czas trwania2]]*kursanci34[[#This Row],[Stawka za godzinę]]</f>
        <v>75</v>
      </c>
      <c r="J121" s="7">
        <f>WEEKDAY(kursanci34[[#This Row],[Data]],2)</f>
        <v>4</v>
      </c>
      <c r="K121">
        <f t="shared" si="1"/>
        <v>75</v>
      </c>
    </row>
    <row r="122" spans="1:11" x14ac:dyDescent="0.3">
      <c r="A122" s="11" t="s">
        <v>6</v>
      </c>
      <c r="B122" s="12" t="s">
        <v>7</v>
      </c>
      <c r="C122" s="13">
        <v>46003</v>
      </c>
      <c r="D122" s="14">
        <v>0.47916666666666669</v>
      </c>
      <c r="E122" s="14">
        <v>0.55208333333333337</v>
      </c>
      <c r="F122" s="6">
        <v>60</v>
      </c>
      <c r="G122" s="14">
        <f>kursanci34[[#This Row],[Godzina zakończenia]]-kursanci34[[#This Row],[Godzina rozpoczęcia]]</f>
        <v>7.2916666666666685E-2</v>
      </c>
      <c r="H122" s="12">
        <v>1.75</v>
      </c>
      <c r="I122" s="12">
        <f>kursanci34[[#This Row],[czas trwania2]]*kursanci34[[#This Row],[Stawka za godzinę]]</f>
        <v>105</v>
      </c>
      <c r="J122" s="6">
        <f>WEEKDAY(kursanci34[[#This Row],[Data]],2)</f>
        <v>5</v>
      </c>
      <c r="K122">
        <f t="shared" si="1"/>
        <v>105</v>
      </c>
    </row>
    <row r="123" spans="1:11" x14ac:dyDescent="0.3">
      <c r="A123" s="15" t="s">
        <v>11</v>
      </c>
      <c r="B123" s="16" t="s">
        <v>12</v>
      </c>
      <c r="C123" s="17">
        <v>46003</v>
      </c>
      <c r="D123" s="18">
        <v>0.375</v>
      </c>
      <c r="E123" s="18">
        <v>0.42708333333333331</v>
      </c>
      <c r="F123" s="7">
        <v>40</v>
      </c>
      <c r="G123" s="18">
        <f>kursanci34[[#This Row],[Godzina zakończenia]]-kursanci34[[#This Row],[Godzina rozpoczęcia]]</f>
        <v>5.2083333333333315E-2</v>
      </c>
      <c r="H123" s="16">
        <v>1.25</v>
      </c>
      <c r="I123" s="16">
        <f>kursanci34[[#This Row],[czas trwania2]]*kursanci34[[#This Row],[Stawka za godzinę]]</f>
        <v>50</v>
      </c>
      <c r="J123" s="7">
        <f>WEEKDAY(kursanci34[[#This Row],[Data]],2)</f>
        <v>5</v>
      </c>
      <c r="K123">
        <f t="shared" si="1"/>
        <v>50</v>
      </c>
    </row>
    <row r="124" spans="1:11" x14ac:dyDescent="0.3">
      <c r="A124" s="11" t="s">
        <v>15</v>
      </c>
      <c r="B124" s="12" t="s">
        <v>7</v>
      </c>
      <c r="C124" s="13">
        <v>46003</v>
      </c>
      <c r="D124" s="14">
        <v>0.4375</v>
      </c>
      <c r="E124" s="14">
        <v>0.47916666666666669</v>
      </c>
      <c r="F124" s="6">
        <v>60</v>
      </c>
      <c r="G124" s="14">
        <f>kursanci34[[#This Row],[Godzina zakończenia]]-kursanci34[[#This Row],[Godzina rozpoczęcia]]</f>
        <v>4.1666666666666685E-2</v>
      </c>
      <c r="H124" s="12">
        <v>1</v>
      </c>
      <c r="I124" s="12">
        <f>kursanci34[[#This Row],[czas trwania2]]*kursanci34[[#This Row],[Stawka za godzinę]]</f>
        <v>60</v>
      </c>
      <c r="J124" s="6">
        <f>WEEKDAY(kursanci34[[#This Row],[Data]],2)</f>
        <v>5</v>
      </c>
      <c r="K124">
        <f t="shared" si="1"/>
        <v>60</v>
      </c>
    </row>
    <row r="125" spans="1:11" x14ac:dyDescent="0.3">
      <c r="A125" s="15" t="s">
        <v>14</v>
      </c>
      <c r="B125" s="16" t="s">
        <v>7</v>
      </c>
      <c r="C125" s="17">
        <v>46006</v>
      </c>
      <c r="D125" s="18">
        <v>0.39583333333333331</v>
      </c>
      <c r="E125" s="18">
        <v>0.45833333333333331</v>
      </c>
      <c r="F125" s="7">
        <v>60</v>
      </c>
      <c r="G125" s="18">
        <f>kursanci34[[#This Row],[Godzina zakończenia]]-kursanci34[[#This Row],[Godzina rozpoczęcia]]</f>
        <v>6.25E-2</v>
      </c>
      <c r="H125" s="16">
        <v>1.5</v>
      </c>
      <c r="I125" s="16">
        <f>kursanci34[[#This Row],[czas trwania2]]*kursanci34[[#This Row],[Stawka za godzinę]]</f>
        <v>90</v>
      </c>
      <c r="J125" s="7">
        <f>WEEKDAY(kursanci34[[#This Row],[Data]],2)</f>
        <v>1</v>
      </c>
      <c r="K125">
        <f t="shared" si="1"/>
        <v>90</v>
      </c>
    </row>
    <row r="126" spans="1:11" x14ac:dyDescent="0.3">
      <c r="A126" s="11" t="s">
        <v>14</v>
      </c>
      <c r="B126" s="12" t="s">
        <v>7</v>
      </c>
      <c r="C126" s="13">
        <v>46006</v>
      </c>
      <c r="D126" s="14">
        <v>0.46875</v>
      </c>
      <c r="E126" s="14">
        <v>0.53125</v>
      </c>
      <c r="F126" s="6">
        <v>60</v>
      </c>
      <c r="G126" s="14">
        <f>kursanci34[[#This Row],[Godzina zakończenia]]-kursanci34[[#This Row],[Godzina rozpoczęcia]]</f>
        <v>6.25E-2</v>
      </c>
      <c r="H126" s="12">
        <v>1.5</v>
      </c>
      <c r="I126" s="12">
        <f>kursanci34[[#This Row],[czas trwania2]]*kursanci34[[#This Row],[Stawka za godzinę]]</f>
        <v>90</v>
      </c>
      <c r="J126" s="6">
        <f>WEEKDAY(kursanci34[[#This Row],[Data]],2)</f>
        <v>1</v>
      </c>
      <c r="K126">
        <f t="shared" si="1"/>
        <v>90</v>
      </c>
    </row>
    <row r="127" spans="1:11" x14ac:dyDescent="0.3">
      <c r="A127" s="15" t="s">
        <v>24</v>
      </c>
      <c r="B127" s="16" t="s">
        <v>7</v>
      </c>
      <c r="C127" s="17">
        <v>46007</v>
      </c>
      <c r="D127" s="18">
        <v>0.375</v>
      </c>
      <c r="E127" s="18">
        <v>0.41666666666666669</v>
      </c>
      <c r="F127" s="7">
        <v>60</v>
      </c>
      <c r="G127" s="18">
        <f>kursanci34[[#This Row],[Godzina zakończenia]]-kursanci34[[#This Row],[Godzina rozpoczęcia]]</f>
        <v>4.1666666666666685E-2</v>
      </c>
      <c r="H127" s="16">
        <v>1</v>
      </c>
      <c r="I127" s="16">
        <f>kursanci34[[#This Row],[czas trwania2]]*kursanci34[[#This Row],[Stawka za godzinę]]</f>
        <v>60</v>
      </c>
      <c r="J127" s="7">
        <f>WEEKDAY(kursanci34[[#This Row],[Data]],2)</f>
        <v>2</v>
      </c>
      <c r="K127">
        <f t="shared" si="1"/>
        <v>60</v>
      </c>
    </row>
    <row r="128" spans="1:11" x14ac:dyDescent="0.3">
      <c r="A128" s="11" t="s">
        <v>24</v>
      </c>
      <c r="B128" s="12" t="s">
        <v>7</v>
      </c>
      <c r="C128" s="13">
        <v>46027</v>
      </c>
      <c r="D128" s="14">
        <v>0.57291666666666663</v>
      </c>
      <c r="E128" s="14">
        <v>0.61458333333333337</v>
      </c>
      <c r="F128" s="6">
        <v>60</v>
      </c>
      <c r="G128" s="14">
        <f>kursanci34[[#This Row],[Godzina zakończenia]]-kursanci34[[#This Row],[Godzina rozpoczęcia]]</f>
        <v>4.1666666666666741E-2</v>
      </c>
      <c r="H128" s="12">
        <v>1</v>
      </c>
      <c r="I128" s="12">
        <f>kursanci34[[#This Row],[czas trwania2]]*kursanci34[[#This Row],[Stawka za godzinę]]</f>
        <v>60</v>
      </c>
      <c r="J128" s="6">
        <f>WEEKDAY(kursanci34[[#This Row],[Data]],2)</f>
        <v>1</v>
      </c>
      <c r="K128">
        <f t="shared" si="1"/>
        <v>60</v>
      </c>
    </row>
    <row r="129" spans="1:11" x14ac:dyDescent="0.3">
      <c r="A129" s="15" t="s">
        <v>6</v>
      </c>
      <c r="B129" s="16" t="s">
        <v>7</v>
      </c>
      <c r="C129" s="17">
        <v>46027</v>
      </c>
      <c r="D129" s="18">
        <v>0.375</v>
      </c>
      <c r="E129" s="18">
        <v>0.44791666666666669</v>
      </c>
      <c r="F129" s="7">
        <v>60</v>
      </c>
      <c r="G129" s="18">
        <f>kursanci34[[#This Row],[Godzina zakończenia]]-kursanci34[[#This Row],[Godzina rozpoczęcia]]</f>
        <v>7.2916666666666685E-2</v>
      </c>
      <c r="H129" s="16">
        <v>1.75</v>
      </c>
      <c r="I129" s="16">
        <f>kursanci34[[#This Row],[czas trwania2]]*kursanci34[[#This Row],[Stawka za godzinę]]</f>
        <v>105</v>
      </c>
      <c r="J129" s="7">
        <f>WEEKDAY(kursanci34[[#This Row],[Data]],2)</f>
        <v>1</v>
      </c>
      <c r="K129">
        <f t="shared" si="1"/>
        <v>105</v>
      </c>
    </row>
    <row r="130" spans="1:11" x14ac:dyDescent="0.3">
      <c r="A130" s="11" t="s">
        <v>14</v>
      </c>
      <c r="B130" s="12" t="s">
        <v>7</v>
      </c>
      <c r="C130" s="13">
        <v>46027</v>
      </c>
      <c r="D130" s="14">
        <v>0.47916666666666669</v>
      </c>
      <c r="E130" s="14">
        <v>0.54166666666666663</v>
      </c>
      <c r="F130" s="6">
        <v>60</v>
      </c>
      <c r="G130" s="14">
        <f>kursanci34[[#This Row],[Godzina zakończenia]]-kursanci34[[#This Row],[Godzina rozpoczęcia]]</f>
        <v>6.2499999999999944E-2</v>
      </c>
      <c r="H130" s="12">
        <v>1.5</v>
      </c>
      <c r="I130" s="12">
        <f>kursanci34[[#This Row],[czas trwania2]]*kursanci34[[#This Row],[Stawka za godzinę]]</f>
        <v>90</v>
      </c>
      <c r="J130" s="6">
        <f>WEEKDAY(kursanci34[[#This Row],[Data]],2)</f>
        <v>1</v>
      </c>
      <c r="K130">
        <f t="shared" si="1"/>
        <v>90</v>
      </c>
    </row>
    <row r="131" spans="1:11" x14ac:dyDescent="0.3">
      <c r="A131" s="15" t="s">
        <v>14</v>
      </c>
      <c r="B131" s="16" t="s">
        <v>7</v>
      </c>
      <c r="C131" s="17">
        <v>46027</v>
      </c>
      <c r="D131" s="18">
        <v>0.72916666666666663</v>
      </c>
      <c r="E131" s="18">
        <v>0.79166666666666663</v>
      </c>
      <c r="F131" s="7">
        <v>60</v>
      </c>
      <c r="G131" s="18">
        <f>kursanci34[[#This Row],[Godzina zakończenia]]-kursanci34[[#This Row],[Godzina rozpoczęcia]]</f>
        <v>6.25E-2</v>
      </c>
      <c r="H131" s="16">
        <v>1.5</v>
      </c>
      <c r="I131" s="16">
        <f>kursanci34[[#This Row],[czas trwania2]]*kursanci34[[#This Row],[Stawka za godzinę]]</f>
        <v>90</v>
      </c>
      <c r="J131" s="7">
        <f>WEEKDAY(kursanci34[[#This Row],[Data]],2)</f>
        <v>1</v>
      </c>
      <c r="K131">
        <f t="shared" ref="K131:K194" si="2">I131</f>
        <v>90</v>
      </c>
    </row>
    <row r="132" spans="1:11" x14ac:dyDescent="0.3">
      <c r="A132" s="11" t="s">
        <v>10</v>
      </c>
      <c r="B132" s="12" t="s">
        <v>9</v>
      </c>
      <c r="C132" s="13">
        <v>46027</v>
      </c>
      <c r="D132" s="14">
        <v>0.64583333333333337</v>
      </c>
      <c r="E132" s="14">
        <v>0.69791666666666663</v>
      </c>
      <c r="F132" s="6">
        <v>50</v>
      </c>
      <c r="G132" s="14">
        <f>kursanci34[[#This Row],[Godzina zakończenia]]-kursanci34[[#This Row],[Godzina rozpoczęcia]]</f>
        <v>5.2083333333333259E-2</v>
      </c>
      <c r="H132" s="12">
        <v>1.25</v>
      </c>
      <c r="I132" s="12">
        <f>kursanci34[[#This Row],[czas trwania2]]*kursanci34[[#This Row],[Stawka za godzinę]]</f>
        <v>62.5</v>
      </c>
      <c r="J132" s="6">
        <f>WEEKDAY(kursanci34[[#This Row],[Data]],2)</f>
        <v>1</v>
      </c>
      <c r="K132">
        <f t="shared" si="2"/>
        <v>62.5</v>
      </c>
    </row>
    <row r="133" spans="1:11" x14ac:dyDescent="0.3">
      <c r="A133" s="15" t="s">
        <v>24</v>
      </c>
      <c r="B133" s="16" t="s">
        <v>7</v>
      </c>
      <c r="C133" s="17">
        <v>46029</v>
      </c>
      <c r="D133" s="18">
        <v>0.46875</v>
      </c>
      <c r="E133" s="18">
        <v>0.54166666666666663</v>
      </c>
      <c r="F133" s="7">
        <v>60</v>
      </c>
      <c r="G133" s="18">
        <f>kursanci34[[#This Row],[Godzina zakończenia]]-kursanci34[[#This Row],[Godzina rozpoczęcia]]</f>
        <v>7.291666666666663E-2</v>
      </c>
      <c r="H133" s="16">
        <v>1.75</v>
      </c>
      <c r="I133" s="16">
        <f>kursanci34[[#This Row],[czas trwania2]]*kursanci34[[#This Row],[Stawka za godzinę]]</f>
        <v>105</v>
      </c>
      <c r="J133" s="7">
        <f>WEEKDAY(kursanci34[[#This Row],[Data]],2)</f>
        <v>3</v>
      </c>
      <c r="K133">
        <f t="shared" si="2"/>
        <v>105</v>
      </c>
    </row>
    <row r="134" spans="1:11" x14ac:dyDescent="0.3">
      <c r="A134" s="11" t="s">
        <v>8</v>
      </c>
      <c r="B134" s="12" t="s">
        <v>9</v>
      </c>
      <c r="C134" s="13">
        <v>46029</v>
      </c>
      <c r="D134" s="14">
        <v>0.58333333333333337</v>
      </c>
      <c r="E134" s="14">
        <v>0.625</v>
      </c>
      <c r="F134" s="6">
        <v>50</v>
      </c>
      <c r="G134" s="14">
        <f>kursanci34[[#This Row],[Godzina zakończenia]]-kursanci34[[#This Row],[Godzina rozpoczęcia]]</f>
        <v>4.166666666666663E-2</v>
      </c>
      <c r="H134" s="12">
        <v>1</v>
      </c>
      <c r="I134" s="12">
        <f>kursanci34[[#This Row],[czas trwania2]]*kursanci34[[#This Row],[Stawka za godzinę]]</f>
        <v>50</v>
      </c>
      <c r="J134" s="6">
        <f>WEEKDAY(kursanci34[[#This Row],[Data]],2)</f>
        <v>3</v>
      </c>
      <c r="K134">
        <f t="shared" si="2"/>
        <v>50</v>
      </c>
    </row>
    <row r="135" spans="1:11" x14ac:dyDescent="0.3">
      <c r="A135" s="15" t="s">
        <v>15</v>
      </c>
      <c r="B135" s="16" t="s">
        <v>12</v>
      </c>
      <c r="C135" s="17">
        <v>46029</v>
      </c>
      <c r="D135" s="18">
        <v>0.375</v>
      </c>
      <c r="E135" s="18">
        <v>0.44791666666666669</v>
      </c>
      <c r="F135" s="7">
        <v>40</v>
      </c>
      <c r="G135" s="18">
        <f>kursanci34[[#This Row],[Godzina zakończenia]]-kursanci34[[#This Row],[Godzina rozpoczęcia]]</f>
        <v>7.2916666666666685E-2</v>
      </c>
      <c r="H135" s="16">
        <v>1.75</v>
      </c>
      <c r="I135" s="16">
        <f>kursanci34[[#This Row],[czas trwania2]]*kursanci34[[#This Row],[Stawka za godzinę]]</f>
        <v>70</v>
      </c>
      <c r="J135" s="7">
        <f>WEEKDAY(kursanci34[[#This Row],[Data]],2)</f>
        <v>3</v>
      </c>
      <c r="K135">
        <f t="shared" si="2"/>
        <v>70</v>
      </c>
    </row>
    <row r="136" spans="1:11" x14ac:dyDescent="0.3">
      <c r="A136" s="11" t="s">
        <v>24</v>
      </c>
      <c r="B136" s="12" t="s">
        <v>7</v>
      </c>
      <c r="C136" s="13">
        <v>46034</v>
      </c>
      <c r="D136" s="14">
        <v>0.44791666666666669</v>
      </c>
      <c r="E136" s="14">
        <v>0.5</v>
      </c>
      <c r="F136" s="6">
        <v>60</v>
      </c>
      <c r="G136" s="14">
        <f>kursanci34[[#This Row],[Godzina zakończenia]]-kursanci34[[#This Row],[Godzina rozpoczęcia]]</f>
        <v>5.2083333333333315E-2</v>
      </c>
      <c r="H136" s="12">
        <v>1.25</v>
      </c>
      <c r="I136" s="12">
        <f>kursanci34[[#This Row],[czas trwania2]]*kursanci34[[#This Row],[Stawka za godzinę]]</f>
        <v>75</v>
      </c>
      <c r="J136" s="6">
        <f>WEEKDAY(kursanci34[[#This Row],[Data]],2)</f>
        <v>1</v>
      </c>
      <c r="K136">
        <f t="shared" si="2"/>
        <v>75</v>
      </c>
    </row>
    <row r="137" spans="1:11" x14ac:dyDescent="0.3">
      <c r="A137" s="15" t="s">
        <v>24</v>
      </c>
      <c r="B137" s="16" t="s">
        <v>7</v>
      </c>
      <c r="C137" s="17">
        <v>46034</v>
      </c>
      <c r="D137" s="18">
        <v>0.5</v>
      </c>
      <c r="E137" s="18">
        <v>0.54166666666666663</v>
      </c>
      <c r="F137" s="7">
        <v>60</v>
      </c>
      <c r="G137" s="18">
        <f>kursanci34[[#This Row],[Godzina zakończenia]]-kursanci34[[#This Row],[Godzina rozpoczęcia]]</f>
        <v>4.166666666666663E-2</v>
      </c>
      <c r="H137" s="16">
        <v>1</v>
      </c>
      <c r="I137" s="16">
        <f>kursanci34[[#This Row],[czas trwania2]]*kursanci34[[#This Row],[Stawka za godzinę]]</f>
        <v>60</v>
      </c>
      <c r="J137" s="7">
        <f>WEEKDAY(kursanci34[[#This Row],[Data]],2)</f>
        <v>1</v>
      </c>
      <c r="K137">
        <f t="shared" si="2"/>
        <v>60</v>
      </c>
    </row>
    <row r="138" spans="1:11" x14ac:dyDescent="0.3">
      <c r="A138" s="11" t="s">
        <v>17</v>
      </c>
      <c r="B138" s="12" t="s">
        <v>9</v>
      </c>
      <c r="C138" s="13">
        <v>46034</v>
      </c>
      <c r="D138" s="14">
        <v>0.55208333333333337</v>
      </c>
      <c r="E138" s="14">
        <v>0.63541666666666663</v>
      </c>
      <c r="F138" s="6">
        <v>50</v>
      </c>
      <c r="G138" s="14">
        <f>kursanci34[[#This Row],[Godzina zakończenia]]-kursanci34[[#This Row],[Godzina rozpoczęcia]]</f>
        <v>8.3333333333333259E-2</v>
      </c>
      <c r="H138" s="12">
        <v>2</v>
      </c>
      <c r="I138" s="12">
        <f>kursanci34[[#This Row],[czas trwania2]]*kursanci34[[#This Row],[Stawka za godzinę]]</f>
        <v>100</v>
      </c>
      <c r="J138" s="6">
        <f>WEEKDAY(kursanci34[[#This Row],[Data]],2)</f>
        <v>1</v>
      </c>
      <c r="K138">
        <f t="shared" si="2"/>
        <v>100</v>
      </c>
    </row>
    <row r="139" spans="1:11" x14ac:dyDescent="0.3">
      <c r="A139" s="15" t="s">
        <v>16</v>
      </c>
      <c r="B139" s="16" t="s">
        <v>7</v>
      </c>
      <c r="C139" s="17">
        <v>46034</v>
      </c>
      <c r="D139" s="18">
        <v>0.64583333333333337</v>
      </c>
      <c r="E139" s="18">
        <v>0.71875</v>
      </c>
      <c r="F139" s="7">
        <v>60</v>
      </c>
      <c r="G139" s="18">
        <f>kursanci34[[#This Row],[Godzina zakończenia]]-kursanci34[[#This Row],[Godzina rozpoczęcia]]</f>
        <v>7.291666666666663E-2</v>
      </c>
      <c r="H139" s="16">
        <v>1.75</v>
      </c>
      <c r="I139" s="16">
        <f>kursanci34[[#This Row],[czas trwania2]]*kursanci34[[#This Row],[Stawka za godzinę]]</f>
        <v>105</v>
      </c>
      <c r="J139" s="7">
        <f>WEEKDAY(kursanci34[[#This Row],[Data]],2)</f>
        <v>1</v>
      </c>
      <c r="K139">
        <f t="shared" si="2"/>
        <v>105</v>
      </c>
    </row>
    <row r="140" spans="1:11" x14ac:dyDescent="0.3">
      <c r="A140" s="11" t="s">
        <v>8</v>
      </c>
      <c r="B140" s="12" t="s">
        <v>9</v>
      </c>
      <c r="C140" s="13">
        <v>46034</v>
      </c>
      <c r="D140" s="14">
        <v>0.375</v>
      </c>
      <c r="E140" s="14">
        <v>0.4375</v>
      </c>
      <c r="F140" s="6">
        <v>50</v>
      </c>
      <c r="G140" s="14">
        <f>kursanci34[[#This Row],[Godzina zakończenia]]-kursanci34[[#This Row],[Godzina rozpoczęcia]]</f>
        <v>6.25E-2</v>
      </c>
      <c r="H140" s="12">
        <v>1.5</v>
      </c>
      <c r="I140" s="12">
        <f>kursanci34[[#This Row],[czas trwania2]]*kursanci34[[#This Row],[Stawka za godzinę]]</f>
        <v>75</v>
      </c>
      <c r="J140" s="6">
        <f>WEEKDAY(kursanci34[[#This Row],[Data]],2)</f>
        <v>1</v>
      </c>
      <c r="K140">
        <f t="shared" si="2"/>
        <v>75</v>
      </c>
    </row>
    <row r="141" spans="1:11" x14ac:dyDescent="0.3">
      <c r="A141" s="15" t="s">
        <v>13</v>
      </c>
      <c r="B141" s="16" t="s">
        <v>9</v>
      </c>
      <c r="C141" s="17">
        <v>46035</v>
      </c>
      <c r="D141" s="18">
        <v>0.375</v>
      </c>
      <c r="E141" s="18">
        <v>0.45833333333333331</v>
      </c>
      <c r="F141" s="7">
        <v>50</v>
      </c>
      <c r="G141" s="18">
        <f>kursanci34[[#This Row],[Godzina zakończenia]]-kursanci34[[#This Row],[Godzina rozpoczęcia]]</f>
        <v>8.3333333333333315E-2</v>
      </c>
      <c r="H141" s="16">
        <v>2</v>
      </c>
      <c r="I141" s="16">
        <f>kursanci34[[#This Row],[czas trwania2]]*kursanci34[[#This Row],[Stawka za godzinę]]</f>
        <v>100</v>
      </c>
      <c r="J141" s="7">
        <f>WEEKDAY(kursanci34[[#This Row],[Data]],2)</f>
        <v>2</v>
      </c>
      <c r="K141">
        <f t="shared" si="2"/>
        <v>100</v>
      </c>
    </row>
    <row r="142" spans="1:11" x14ac:dyDescent="0.3">
      <c r="A142" s="11" t="s">
        <v>6</v>
      </c>
      <c r="B142" s="12" t="s">
        <v>7</v>
      </c>
      <c r="C142" s="13">
        <v>46035</v>
      </c>
      <c r="D142" s="14">
        <v>0.65625</v>
      </c>
      <c r="E142" s="14">
        <v>0.72916666666666663</v>
      </c>
      <c r="F142" s="6">
        <v>60</v>
      </c>
      <c r="G142" s="14">
        <f>kursanci34[[#This Row],[Godzina zakończenia]]-kursanci34[[#This Row],[Godzina rozpoczęcia]]</f>
        <v>7.291666666666663E-2</v>
      </c>
      <c r="H142" s="12">
        <v>1.75</v>
      </c>
      <c r="I142" s="12">
        <f>kursanci34[[#This Row],[czas trwania2]]*kursanci34[[#This Row],[Stawka za godzinę]]</f>
        <v>105</v>
      </c>
      <c r="J142" s="6">
        <f>WEEKDAY(kursanci34[[#This Row],[Data]],2)</f>
        <v>2</v>
      </c>
      <c r="K142">
        <f t="shared" si="2"/>
        <v>105</v>
      </c>
    </row>
    <row r="143" spans="1:11" x14ac:dyDescent="0.3">
      <c r="A143" s="15" t="s">
        <v>16</v>
      </c>
      <c r="B143" s="16" t="s">
        <v>12</v>
      </c>
      <c r="C143" s="17">
        <v>46035</v>
      </c>
      <c r="D143" s="18">
        <v>0.54166666666666663</v>
      </c>
      <c r="E143" s="18">
        <v>0.625</v>
      </c>
      <c r="F143" s="7">
        <v>40</v>
      </c>
      <c r="G143" s="18">
        <f>kursanci34[[#This Row],[Godzina zakończenia]]-kursanci34[[#This Row],[Godzina rozpoczęcia]]</f>
        <v>8.333333333333337E-2</v>
      </c>
      <c r="H143" s="16">
        <v>2</v>
      </c>
      <c r="I143" s="16">
        <f>kursanci34[[#This Row],[czas trwania2]]*kursanci34[[#This Row],[Stawka za godzinę]]</f>
        <v>80</v>
      </c>
      <c r="J143" s="7">
        <f>WEEKDAY(kursanci34[[#This Row],[Data]],2)</f>
        <v>2</v>
      </c>
      <c r="K143">
        <f t="shared" si="2"/>
        <v>80</v>
      </c>
    </row>
    <row r="144" spans="1:11" x14ac:dyDescent="0.3">
      <c r="A144" s="11" t="s">
        <v>19</v>
      </c>
      <c r="B144" s="12" t="s">
        <v>9</v>
      </c>
      <c r="C144" s="13">
        <v>46035</v>
      </c>
      <c r="D144" s="14">
        <v>0.45833333333333331</v>
      </c>
      <c r="E144" s="14">
        <v>0.5</v>
      </c>
      <c r="F144" s="6">
        <v>50</v>
      </c>
      <c r="G144" s="14">
        <f>kursanci34[[#This Row],[Godzina zakończenia]]-kursanci34[[#This Row],[Godzina rozpoczęcia]]</f>
        <v>4.1666666666666685E-2</v>
      </c>
      <c r="H144" s="12">
        <v>1</v>
      </c>
      <c r="I144" s="12">
        <f>kursanci34[[#This Row],[czas trwania2]]*kursanci34[[#This Row],[Stawka za godzinę]]</f>
        <v>50</v>
      </c>
      <c r="J144" s="6">
        <f>WEEKDAY(kursanci34[[#This Row],[Data]],2)</f>
        <v>2</v>
      </c>
      <c r="K144">
        <f t="shared" si="2"/>
        <v>50</v>
      </c>
    </row>
    <row r="145" spans="1:11" x14ac:dyDescent="0.3">
      <c r="A145" s="15" t="s">
        <v>17</v>
      </c>
      <c r="B145" s="16" t="s">
        <v>9</v>
      </c>
      <c r="C145" s="17">
        <v>46036</v>
      </c>
      <c r="D145" s="18">
        <v>0.46875</v>
      </c>
      <c r="E145" s="18">
        <v>0.55208333333333337</v>
      </c>
      <c r="F145" s="7">
        <v>50</v>
      </c>
      <c r="G145" s="18">
        <f>kursanci34[[#This Row],[Godzina zakończenia]]-kursanci34[[#This Row],[Godzina rozpoczęcia]]</f>
        <v>8.333333333333337E-2</v>
      </c>
      <c r="H145" s="16">
        <v>2</v>
      </c>
      <c r="I145" s="16">
        <f>kursanci34[[#This Row],[czas trwania2]]*kursanci34[[#This Row],[Stawka za godzinę]]</f>
        <v>100</v>
      </c>
      <c r="J145" s="7">
        <f>WEEKDAY(kursanci34[[#This Row],[Data]],2)</f>
        <v>3</v>
      </c>
      <c r="K145">
        <f t="shared" si="2"/>
        <v>100</v>
      </c>
    </row>
    <row r="146" spans="1:11" x14ac:dyDescent="0.3">
      <c r="A146" s="11" t="s">
        <v>11</v>
      </c>
      <c r="B146" s="12" t="s">
        <v>12</v>
      </c>
      <c r="C146" s="13">
        <v>46036</v>
      </c>
      <c r="D146" s="14">
        <v>0.57291666666666663</v>
      </c>
      <c r="E146" s="14">
        <v>0.61458333333333337</v>
      </c>
      <c r="F146" s="6">
        <v>40</v>
      </c>
      <c r="G146" s="14">
        <f>kursanci34[[#This Row],[Godzina zakończenia]]-kursanci34[[#This Row],[Godzina rozpoczęcia]]</f>
        <v>4.1666666666666741E-2</v>
      </c>
      <c r="H146" s="12">
        <v>1</v>
      </c>
      <c r="I146" s="12">
        <f>kursanci34[[#This Row],[czas trwania2]]*kursanci34[[#This Row],[Stawka za godzinę]]</f>
        <v>40</v>
      </c>
      <c r="J146" s="6">
        <f>WEEKDAY(kursanci34[[#This Row],[Data]],2)</f>
        <v>3</v>
      </c>
      <c r="K146">
        <f t="shared" si="2"/>
        <v>40</v>
      </c>
    </row>
    <row r="147" spans="1:11" x14ac:dyDescent="0.3">
      <c r="A147" s="15" t="s">
        <v>14</v>
      </c>
      <c r="B147" s="16" t="s">
        <v>7</v>
      </c>
      <c r="C147" s="17">
        <v>46036</v>
      </c>
      <c r="D147" s="18">
        <v>0.375</v>
      </c>
      <c r="E147" s="18">
        <v>0.4375</v>
      </c>
      <c r="F147" s="7">
        <v>60</v>
      </c>
      <c r="G147" s="18">
        <f>kursanci34[[#This Row],[Godzina zakończenia]]-kursanci34[[#This Row],[Godzina rozpoczęcia]]</f>
        <v>6.25E-2</v>
      </c>
      <c r="H147" s="16">
        <v>1.5</v>
      </c>
      <c r="I147" s="16">
        <f>kursanci34[[#This Row],[czas trwania2]]*kursanci34[[#This Row],[Stawka za godzinę]]</f>
        <v>90</v>
      </c>
      <c r="J147" s="7">
        <f>WEEKDAY(kursanci34[[#This Row],[Data]],2)</f>
        <v>3</v>
      </c>
      <c r="K147">
        <f t="shared" si="2"/>
        <v>90</v>
      </c>
    </row>
    <row r="148" spans="1:11" x14ac:dyDescent="0.3">
      <c r="A148" s="11" t="s">
        <v>13</v>
      </c>
      <c r="B148" s="12" t="s">
        <v>9</v>
      </c>
      <c r="C148" s="13">
        <v>46037</v>
      </c>
      <c r="D148" s="14">
        <v>0.60416666666666663</v>
      </c>
      <c r="E148" s="14">
        <v>0.67708333333333337</v>
      </c>
      <c r="F148" s="6">
        <v>50</v>
      </c>
      <c r="G148" s="14">
        <f>kursanci34[[#This Row],[Godzina zakończenia]]-kursanci34[[#This Row],[Godzina rozpoczęcia]]</f>
        <v>7.2916666666666741E-2</v>
      </c>
      <c r="H148" s="12">
        <v>1.75</v>
      </c>
      <c r="I148" s="12">
        <f>kursanci34[[#This Row],[czas trwania2]]*kursanci34[[#This Row],[Stawka za godzinę]]</f>
        <v>87.5</v>
      </c>
      <c r="J148" s="6">
        <f>WEEKDAY(kursanci34[[#This Row],[Data]],2)</f>
        <v>4</v>
      </c>
      <c r="K148">
        <f t="shared" si="2"/>
        <v>87.5</v>
      </c>
    </row>
    <row r="149" spans="1:11" x14ac:dyDescent="0.3">
      <c r="A149" s="15" t="s">
        <v>6</v>
      </c>
      <c r="B149" s="16" t="s">
        <v>7</v>
      </c>
      <c r="C149" s="17">
        <v>46037</v>
      </c>
      <c r="D149" s="18">
        <v>0.45833333333333331</v>
      </c>
      <c r="E149" s="18">
        <v>0.51041666666666663</v>
      </c>
      <c r="F149" s="7">
        <v>60</v>
      </c>
      <c r="G149" s="18">
        <f>kursanci34[[#This Row],[Godzina zakończenia]]-kursanci34[[#This Row],[Godzina rozpoczęcia]]</f>
        <v>5.2083333333333315E-2</v>
      </c>
      <c r="H149" s="16">
        <v>1.25</v>
      </c>
      <c r="I149" s="16">
        <f>kursanci34[[#This Row],[czas trwania2]]*kursanci34[[#This Row],[Stawka za godzinę]]</f>
        <v>75</v>
      </c>
      <c r="J149" s="7">
        <f>WEEKDAY(kursanci34[[#This Row],[Data]],2)</f>
        <v>4</v>
      </c>
      <c r="K149">
        <f t="shared" si="2"/>
        <v>75</v>
      </c>
    </row>
    <row r="150" spans="1:11" x14ac:dyDescent="0.3">
      <c r="A150" s="11" t="s">
        <v>17</v>
      </c>
      <c r="B150" s="12" t="s">
        <v>9</v>
      </c>
      <c r="C150" s="13">
        <v>46037</v>
      </c>
      <c r="D150" s="14">
        <v>0.375</v>
      </c>
      <c r="E150" s="14">
        <v>0.45833333333333331</v>
      </c>
      <c r="F150" s="6">
        <v>50</v>
      </c>
      <c r="G150" s="14">
        <f>kursanci34[[#This Row],[Godzina zakończenia]]-kursanci34[[#This Row],[Godzina rozpoczęcia]]</f>
        <v>8.3333333333333315E-2</v>
      </c>
      <c r="H150" s="12">
        <v>2</v>
      </c>
      <c r="I150" s="12">
        <f>kursanci34[[#This Row],[czas trwania2]]*kursanci34[[#This Row],[Stawka za godzinę]]</f>
        <v>100</v>
      </c>
      <c r="J150" s="6">
        <f>WEEKDAY(kursanci34[[#This Row],[Data]],2)</f>
        <v>4</v>
      </c>
      <c r="K150">
        <f t="shared" si="2"/>
        <v>100</v>
      </c>
    </row>
    <row r="151" spans="1:11" x14ac:dyDescent="0.3">
      <c r="A151" s="15" t="s">
        <v>8</v>
      </c>
      <c r="B151" s="16" t="s">
        <v>9</v>
      </c>
      <c r="C151" s="17">
        <v>46037</v>
      </c>
      <c r="D151" s="18">
        <v>0.52083333333333337</v>
      </c>
      <c r="E151" s="18">
        <v>0.58333333333333337</v>
      </c>
      <c r="F151" s="7">
        <v>50</v>
      </c>
      <c r="G151" s="18">
        <f>kursanci34[[#This Row],[Godzina zakończenia]]-kursanci34[[#This Row],[Godzina rozpoczęcia]]</f>
        <v>6.25E-2</v>
      </c>
      <c r="H151" s="16">
        <v>1.5</v>
      </c>
      <c r="I151" s="16">
        <f>kursanci34[[#This Row],[czas trwania2]]*kursanci34[[#This Row],[Stawka za godzinę]]</f>
        <v>75</v>
      </c>
      <c r="J151" s="7">
        <f>WEEKDAY(kursanci34[[#This Row],[Data]],2)</f>
        <v>4</v>
      </c>
      <c r="K151">
        <f t="shared" si="2"/>
        <v>75</v>
      </c>
    </row>
    <row r="152" spans="1:11" x14ac:dyDescent="0.3">
      <c r="A152" s="11" t="s">
        <v>24</v>
      </c>
      <c r="B152" s="12" t="s">
        <v>7</v>
      </c>
      <c r="C152" s="13">
        <v>46041</v>
      </c>
      <c r="D152" s="14">
        <v>0.45833333333333331</v>
      </c>
      <c r="E152" s="14">
        <v>0.52083333333333337</v>
      </c>
      <c r="F152" s="6">
        <v>60</v>
      </c>
      <c r="G152" s="14">
        <f>kursanci34[[#This Row],[Godzina zakończenia]]-kursanci34[[#This Row],[Godzina rozpoczęcia]]</f>
        <v>6.2500000000000056E-2</v>
      </c>
      <c r="H152" s="12">
        <v>1.5</v>
      </c>
      <c r="I152" s="12">
        <f>kursanci34[[#This Row],[czas trwania2]]*kursanci34[[#This Row],[Stawka za godzinę]]</f>
        <v>90</v>
      </c>
      <c r="J152" s="6">
        <f>WEEKDAY(kursanci34[[#This Row],[Data]],2)</f>
        <v>1</v>
      </c>
      <c r="K152">
        <f t="shared" si="2"/>
        <v>90</v>
      </c>
    </row>
    <row r="153" spans="1:11" x14ac:dyDescent="0.3">
      <c r="A153" s="15" t="s">
        <v>14</v>
      </c>
      <c r="B153" s="16" t="s">
        <v>7</v>
      </c>
      <c r="C153" s="17">
        <v>46041</v>
      </c>
      <c r="D153" s="18">
        <v>0.54166666666666663</v>
      </c>
      <c r="E153" s="18">
        <v>0.60416666666666663</v>
      </c>
      <c r="F153" s="7">
        <v>60</v>
      </c>
      <c r="G153" s="18">
        <f>kursanci34[[#This Row],[Godzina zakończenia]]-kursanci34[[#This Row],[Godzina rozpoczęcia]]</f>
        <v>6.25E-2</v>
      </c>
      <c r="H153" s="16">
        <v>1.5</v>
      </c>
      <c r="I153" s="16">
        <f>kursanci34[[#This Row],[czas trwania2]]*kursanci34[[#This Row],[Stawka za godzinę]]</f>
        <v>90</v>
      </c>
      <c r="J153" s="7">
        <f>WEEKDAY(kursanci34[[#This Row],[Data]],2)</f>
        <v>1</v>
      </c>
      <c r="K153">
        <f t="shared" si="2"/>
        <v>90</v>
      </c>
    </row>
    <row r="154" spans="1:11" x14ac:dyDescent="0.3">
      <c r="A154" s="11" t="s">
        <v>18</v>
      </c>
      <c r="B154" s="12" t="s">
        <v>12</v>
      </c>
      <c r="C154" s="13">
        <v>46041</v>
      </c>
      <c r="D154" s="14">
        <v>0.63541666666666663</v>
      </c>
      <c r="E154" s="14">
        <v>0.6875</v>
      </c>
      <c r="F154" s="6">
        <v>40</v>
      </c>
      <c r="G154" s="14">
        <f>kursanci34[[#This Row],[Godzina zakończenia]]-kursanci34[[#This Row],[Godzina rozpoczęcia]]</f>
        <v>5.208333333333337E-2</v>
      </c>
      <c r="H154" s="12">
        <v>1.25</v>
      </c>
      <c r="I154" s="12">
        <f>kursanci34[[#This Row],[czas trwania2]]*kursanci34[[#This Row],[Stawka za godzinę]]</f>
        <v>50</v>
      </c>
      <c r="J154" s="6">
        <f>WEEKDAY(kursanci34[[#This Row],[Data]],2)</f>
        <v>1</v>
      </c>
      <c r="K154">
        <f t="shared" si="2"/>
        <v>50</v>
      </c>
    </row>
    <row r="155" spans="1:11" x14ac:dyDescent="0.3">
      <c r="A155" s="15" t="s">
        <v>8</v>
      </c>
      <c r="B155" s="16" t="s">
        <v>9</v>
      </c>
      <c r="C155" s="17">
        <v>46041</v>
      </c>
      <c r="D155" s="18">
        <v>0.375</v>
      </c>
      <c r="E155" s="18">
        <v>0.4375</v>
      </c>
      <c r="F155" s="7">
        <v>50</v>
      </c>
      <c r="G155" s="18">
        <f>kursanci34[[#This Row],[Godzina zakończenia]]-kursanci34[[#This Row],[Godzina rozpoczęcia]]</f>
        <v>6.25E-2</v>
      </c>
      <c r="H155" s="16">
        <v>1.5</v>
      </c>
      <c r="I155" s="16">
        <f>kursanci34[[#This Row],[czas trwania2]]*kursanci34[[#This Row],[Stawka za godzinę]]</f>
        <v>75</v>
      </c>
      <c r="J155" s="7">
        <f>WEEKDAY(kursanci34[[#This Row],[Data]],2)</f>
        <v>1</v>
      </c>
      <c r="K155">
        <f t="shared" si="2"/>
        <v>75</v>
      </c>
    </row>
    <row r="156" spans="1:11" x14ac:dyDescent="0.3">
      <c r="A156" s="11" t="s">
        <v>16</v>
      </c>
      <c r="B156" s="12" t="s">
        <v>7</v>
      </c>
      <c r="C156" s="13">
        <v>46042</v>
      </c>
      <c r="D156" s="14">
        <v>0.4375</v>
      </c>
      <c r="E156" s="14">
        <v>0.47916666666666669</v>
      </c>
      <c r="F156" s="6">
        <v>60</v>
      </c>
      <c r="G156" s="14">
        <f>kursanci34[[#This Row],[Godzina zakończenia]]-kursanci34[[#This Row],[Godzina rozpoczęcia]]</f>
        <v>4.1666666666666685E-2</v>
      </c>
      <c r="H156" s="12">
        <v>1</v>
      </c>
      <c r="I156" s="12">
        <f>kursanci34[[#This Row],[czas trwania2]]*kursanci34[[#This Row],[Stawka za godzinę]]</f>
        <v>60</v>
      </c>
      <c r="J156" s="6">
        <f>WEEKDAY(kursanci34[[#This Row],[Data]],2)</f>
        <v>2</v>
      </c>
      <c r="K156">
        <f t="shared" si="2"/>
        <v>60</v>
      </c>
    </row>
    <row r="157" spans="1:11" x14ac:dyDescent="0.3">
      <c r="A157" s="15" t="s">
        <v>18</v>
      </c>
      <c r="B157" s="16" t="s">
        <v>12</v>
      </c>
      <c r="C157" s="17">
        <v>46042</v>
      </c>
      <c r="D157" s="18">
        <v>0.375</v>
      </c>
      <c r="E157" s="18">
        <v>0.4375</v>
      </c>
      <c r="F157" s="7">
        <v>40</v>
      </c>
      <c r="G157" s="18">
        <f>kursanci34[[#This Row],[Godzina zakończenia]]-kursanci34[[#This Row],[Godzina rozpoczęcia]]</f>
        <v>6.25E-2</v>
      </c>
      <c r="H157" s="16">
        <v>1.5</v>
      </c>
      <c r="I157" s="16">
        <f>kursanci34[[#This Row],[czas trwania2]]*kursanci34[[#This Row],[Stawka za godzinę]]</f>
        <v>60</v>
      </c>
      <c r="J157" s="7">
        <f>WEEKDAY(kursanci34[[#This Row],[Data]],2)</f>
        <v>2</v>
      </c>
      <c r="K157">
        <f t="shared" si="2"/>
        <v>60</v>
      </c>
    </row>
    <row r="158" spans="1:11" x14ac:dyDescent="0.3">
      <c r="A158" s="11" t="s">
        <v>16</v>
      </c>
      <c r="B158" s="12" t="s">
        <v>12</v>
      </c>
      <c r="C158" s="13">
        <v>46043</v>
      </c>
      <c r="D158" s="14">
        <v>0.375</v>
      </c>
      <c r="E158" s="14">
        <v>0.44791666666666669</v>
      </c>
      <c r="F158" s="6">
        <v>40</v>
      </c>
      <c r="G158" s="14">
        <f>kursanci34[[#This Row],[Godzina zakończenia]]-kursanci34[[#This Row],[Godzina rozpoczęcia]]</f>
        <v>7.2916666666666685E-2</v>
      </c>
      <c r="H158" s="12">
        <v>1.75</v>
      </c>
      <c r="I158" s="12">
        <f>kursanci34[[#This Row],[czas trwania2]]*kursanci34[[#This Row],[Stawka za godzinę]]</f>
        <v>70</v>
      </c>
      <c r="J158" s="6">
        <f>WEEKDAY(kursanci34[[#This Row],[Data]],2)</f>
        <v>3</v>
      </c>
      <c r="K158">
        <f t="shared" si="2"/>
        <v>70</v>
      </c>
    </row>
    <row r="159" spans="1:11" x14ac:dyDescent="0.3">
      <c r="A159" s="15" t="s">
        <v>19</v>
      </c>
      <c r="B159" s="16" t="s">
        <v>12</v>
      </c>
      <c r="C159" s="17">
        <v>46043</v>
      </c>
      <c r="D159" s="18">
        <v>0.48958333333333331</v>
      </c>
      <c r="E159" s="18">
        <v>0.57291666666666663</v>
      </c>
      <c r="F159" s="7">
        <v>40</v>
      </c>
      <c r="G159" s="18">
        <f>kursanci34[[#This Row],[Godzina zakończenia]]-kursanci34[[#This Row],[Godzina rozpoczęcia]]</f>
        <v>8.3333333333333315E-2</v>
      </c>
      <c r="H159" s="16">
        <v>2</v>
      </c>
      <c r="I159" s="16">
        <f>kursanci34[[#This Row],[czas trwania2]]*kursanci34[[#This Row],[Stawka za godzinę]]</f>
        <v>80</v>
      </c>
      <c r="J159" s="7">
        <f>WEEKDAY(kursanci34[[#This Row],[Data]],2)</f>
        <v>3</v>
      </c>
      <c r="K159">
        <f t="shared" si="2"/>
        <v>80</v>
      </c>
    </row>
    <row r="160" spans="1:11" x14ac:dyDescent="0.3">
      <c r="A160" s="11" t="s">
        <v>24</v>
      </c>
      <c r="B160" s="12" t="s">
        <v>7</v>
      </c>
      <c r="C160" s="13">
        <v>46044</v>
      </c>
      <c r="D160" s="14">
        <v>0.375</v>
      </c>
      <c r="E160" s="14">
        <v>0.42708333333333331</v>
      </c>
      <c r="F160" s="6">
        <v>60</v>
      </c>
      <c r="G160" s="14">
        <f>kursanci34[[#This Row],[Godzina zakończenia]]-kursanci34[[#This Row],[Godzina rozpoczęcia]]</f>
        <v>5.2083333333333315E-2</v>
      </c>
      <c r="H160" s="12">
        <v>1.25</v>
      </c>
      <c r="I160" s="12">
        <f>kursanci34[[#This Row],[czas trwania2]]*kursanci34[[#This Row],[Stawka za godzinę]]</f>
        <v>75</v>
      </c>
      <c r="J160" s="6">
        <f>WEEKDAY(kursanci34[[#This Row],[Data]],2)</f>
        <v>4</v>
      </c>
      <c r="K160">
        <f t="shared" si="2"/>
        <v>75</v>
      </c>
    </row>
    <row r="161" spans="1:11" x14ac:dyDescent="0.3">
      <c r="A161" s="15" t="s">
        <v>17</v>
      </c>
      <c r="B161" s="16" t="s">
        <v>9</v>
      </c>
      <c r="C161" s="17">
        <v>46044</v>
      </c>
      <c r="D161" s="18">
        <v>0.4375</v>
      </c>
      <c r="E161" s="18">
        <v>0.48958333333333331</v>
      </c>
      <c r="F161" s="7">
        <v>50</v>
      </c>
      <c r="G161" s="18">
        <f>kursanci34[[#This Row],[Godzina zakończenia]]-kursanci34[[#This Row],[Godzina rozpoczęcia]]</f>
        <v>5.2083333333333315E-2</v>
      </c>
      <c r="H161" s="16">
        <v>1.25</v>
      </c>
      <c r="I161" s="16">
        <f>kursanci34[[#This Row],[czas trwania2]]*kursanci34[[#This Row],[Stawka za godzinę]]</f>
        <v>62.5</v>
      </c>
      <c r="J161" s="7">
        <f>WEEKDAY(kursanci34[[#This Row],[Data]],2)</f>
        <v>4</v>
      </c>
      <c r="K161">
        <f t="shared" si="2"/>
        <v>62.5</v>
      </c>
    </row>
    <row r="162" spans="1:11" x14ac:dyDescent="0.3">
      <c r="A162" s="11" t="s">
        <v>8</v>
      </c>
      <c r="B162" s="12" t="s">
        <v>9</v>
      </c>
      <c r="C162" s="13">
        <v>46044</v>
      </c>
      <c r="D162" s="14">
        <v>0.66666666666666663</v>
      </c>
      <c r="E162" s="14">
        <v>0.73958333333333337</v>
      </c>
      <c r="F162" s="6">
        <v>50</v>
      </c>
      <c r="G162" s="14">
        <f>kursanci34[[#This Row],[Godzina zakończenia]]-kursanci34[[#This Row],[Godzina rozpoczęcia]]</f>
        <v>7.2916666666666741E-2</v>
      </c>
      <c r="H162" s="12">
        <v>1.75</v>
      </c>
      <c r="I162" s="12">
        <f>kursanci34[[#This Row],[czas trwania2]]*kursanci34[[#This Row],[Stawka za godzinę]]</f>
        <v>87.5</v>
      </c>
      <c r="J162" s="6">
        <f>WEEKDAY(kursanci34[[#This Row],[Data]],2)</f>
        <v>4</v>
      </c>
      <c r="K162">
        <f t="shared" si="2"/>
        <v>87.5</v>
      </c>
    </row>
    <row r="163" spans="1:11" x14ac:dyDescent="0.3">
      <c r="A163" s="15" t="s">
        <v>8</v>
      </c>
      <c r="B163" s="16" t="s">
        <v>9</v>
      </c>
      <c r="C163" s="17">
        <v>46044</v>
      </c>
      <c r="D163" s="18">
        <v>0.59375</v>
      </c>
      <c r="E163" s="18">
        <v>0.63541666666666663</v>
      </c>
      <c r="F163" s="7">
        <v>50</v>
      </c>
      <c r="G163" s="18">
        <f>kursanci34[[#This Row],[Godzina zakończenia]]-kursanci34[[#This Row],[Godzina rozpoczęcia]]</f>
        <v>4.166666666666663E-2</v>
      </c>
      <c r="H163" s="16">
        <v>1</v>
      </c>
      <c r="I163" s="16">
        <f>kursanci34[[#This Row],[czas trwania2]]*kursanci34[[#This Row],[Stawka za godzinę]]</f>
        <v>50</v>
      </c>
      <c r="J163" s="7">
        <f>WEEKDAY(kursanci34[[#This Row],[Data]],2)</f>
        <v>4</v>
      </c>
      <c r="K163">
        <f t="shared" si="2"/>
        <v>50</v>
      </c>
    </row>
    <row r="164" spans="1:11" x14ac:dyDescent="0.3">
      <c r="A164" s="11" t="s">
        <v>10</v>
      </c>
      <c r="B164" s="12" t="s">
        <v>9</v>
      </c>
      <c r="C164" s="13">
        <v>46044</v>
      </c>
      <c r="D164" s="14">
        <v>0.48958333333333331</v>
      </c>
      <c r="E164" s="14">
        <v>0.57291666666666663</v>
      </c>
      <c r="F164" s="6">
        <v>50</v>
      </c>
      <c r="G164" s="14">
        <f>kursanci34[[#This Row],[Godzina zakończenia]]-kursanci34[[#This Row],[Godzina rozpoczęcia]]</f>
        <v>8.3333333333333315E-2</v>
      </c>
      <c r="H164" s="12">
        <v>2</v>
      </c>
      <c r="I164" s="12">
        <f>kursanci34[[#This Row],[czas trwania2]]*kursanci34[[#This Row],[Stawka za godzinę]]</f>
        <v>100</v>
      </c>
      <c r="J164" s="6">
        <f>WEEKDAY(kursanci34[[#This Row],[Data]],2)</f>
        <v>4</v>
      </c>
      <c r="K164">
        <f t="shared" si="2"/>
        <v>100</v>
      </c>
    </row>
    <row r="165" spans="1:11" x14ac:dyDescent="0.3">
      <c r="A165" s="15" t="s">
        <v>13</v>
      </c>
      <c r="B165" s="16" t="s">
        <v>9</v>
      </c>
      <c r="C165" s="17">
        <v>46045</v>
      </c>
      <c r="D165" s="18">
        <v>0.46875</v>
      </c>
      <c r="E165" s="18">
        <v>0.53125</v>
      </c>
      <c r="F165" s="7">
        <v>50</v>
      </c>
      <c r="G165" s="18">
        <f>kursanci34[[#This Row],[Godzina zakończenia]]-kursanci34[[#This Row],[Godzina rozpoczęcia]]</f>
        <v>6.25E-2</v>
      </c>
      <c r="H165" s="16">
        <v>1.5</v>
      </c>
      <c r="I165" s="16">
        <f>kursanci34[[#This Row],[czas trwania2]]*kursanci34[[#This Row],[Stawka za godzinę]]</f>
        <v>75</v>
      </c>
      <c r="J165" s="7">
        <f>WEEKDAY(kursanci34[[#This Row],[Data]],2)</f>
        <v>5</v>
      </c>
      <c r="K165">
        <f t="shared" si="2"/>
        <v>75</v>
      </c>
    </row>
    <row r="166" spans="1:11" x14ac:dyDescent="0.3">
      <c r="A166" s="11" t="s">
        <v>13</v>
      </c>
      <c r="B166" s="12" t="s">
        <v>7</v>
      </c>
      <c r="C166" s="13">
        <v>46045</v>
      </c>
      <c r="D166" s="14">
        <v>0.375</v>
      </c>
      <c r="E166" s="14">
        <v>0.41666666666666669</v>
      </c>
      <c r="F166" s="6">
        <v>60</v>
      </c>
      <c r="G166" s="14">
        <f>kursanci34[[#This Row],[Godzina zakończenia]]-kursanci34[[#This Row],[Godzina rozpoczęcia]]</f>
        <v>4.1666666666666685E-2</v>
      </c>
      <c r="H166" s="12">
        <v>1</v>
      </c>
      <c r="I166" s="12">
        <f>kursanci34[[#This Row],[czas trwania2]]*kursanci34[[#This Row],[Stawka za godzinę]]</f>
        <v>60</v>
      </c>
      <c r="J166" s="6">
        <f>WEEKDAY(kursanci34[[#This Row],[Data]],2)</f>
        <v>5</v>
      </c>
      <c r="K166">
        <f t="shared" si="2"/>
        <v>60</v>
      </c>
    </row>
    <row r="167" spans="1:11" x14ac:dyDescent="0.3">
      <c r="A167" s="15" t="s">
        <v>11</v>
      </c>
      <c r="B167" s="16" t="s">
        <v>12</v>
      </c>
      <c r="C167" s="17">
        <v>46045</v>
      </c>
      <c r="D167" s="18">
        <v>0.57291666666666663</v>
      </c>
      <c r="E167" s="18">
        <v>0.63541666666666663</v>
      </c>
      <c r="F167" s="7">
        <v>40</v>
      </c>
      <c r="G167" s="18">
        <f>kursanci34[[#This Row],[Godzina zakończenia]]-kursanci34[[#This Row],[Godzina rozpoczęcia]]</f>
        <v>6.25E-2</v>
      </c>
      <c r="H167" s="16">
        <v>1.5</v>
      </c>
      <c r="I167" s="16">
        <f>kursanci34[[#This Row],[czas trwania2]]*kursanci34[[#This Row],[Stawka za godzinę]]</f>
        <v>60</v>
      </c>
      <c r="J167" s="7">
        <f>WEEKDAY(kursanci34[[#This Row],[Data]],2)</f>
        <v>5</v>
      </c>
      <c r="K167">
        <f t="shared" si="2"/>
        <v>60</v>
      </c>
    </row>
    <row r="168" spans="1:11" x14ac:dyDescent="0.3">
      <c r="A168" s="11" t="s">
        <v>11</v>
      </c>
      <c r="B168" s="12" t="s">
        <v>12</v>
      </c>
      <c r="C168" s="13">
        <v>46045</v>
      </c>
      <c r="D168" s="14">
        <v>0.41666666666666669</v>
      </c>
      <c r="E168" s="14">
        <v>0.45833333333333331</v>
      </c>
      <c r="F168" s="6">
        <v>40</v>
      </c>
      <c r="G168" s="14">
        <f>kursanci34[[#This Row],[Godzina zakończenia]]-kursanci34[[#This Row],[Godzina rozpoczęcia]]</f>
        <v>4.166666666666663E-2</v>
      </c>
      <c r="H168" s="12">
        <v>1</v>
      </c>
      <c r="I168" s="12">
        <f>kursanci34[[#This Row],[czas trwania2]]*kursanci34[[#This Row],[Stawka za godzinę]]</f>
        <v>40</v>
      </c>
      <c r="J168" s="6">
        <f>WEEKDAY(kursanci34[[#This Row],[Data]],2)</f>
        <v>5</v>
      </c>
      <c r="K168">
        <f t="shared" si="2"/>
        <v>40</v>
      </c>
    </row>
    <row r="169" spans="1:11" x14ac:dyDescent="0.3">
      <c r="A169" s="15" t="s">
        <v>8</v>
      </c>
      <c r="B169" s="16" t="s">
        <v>9</v>
      </c>
      <c r="C169" s="17">
        <v>46045</v>
      </c>
      <c r="D169" s="18">
        <v>0.65625</v>
      </c>
      <c r="E169" s="18">
        <v>0.69791666666666663</v>
      </c>
      <c r="F169" s="7">
        <v>50</v>
      </c>
      <c r="G169" s="18">
        <f>kursanci34[[#This Row],[Godzina zakończenia]]-kursanci34[[#This Row],[Godzina rozpoczęcia]]</f>
        <v>4.166666666666663E-2</v>
      </c>
      <c r="H169" s="16">
        <v>1</v>
      </c>
      <c r="I169" s="16">
        <f>kursanci34[[#This Row],[czas trwania2]]*kursanci34[[#This Row],[Stawka za godzinę]]</f>
        <v>50</v>
      </c>
      <c r="J169" s="7">
        <f>WEEKDAY(kursanci34[[#This Row],[Data]],2)</f>
        <v>5</v>
      </c>
      <c r="K169">
        <f t="shared" si="2"/>
        <v>50</v>
      </c>
    </row>
    <row r="170" spans="1:11" x14ac:dyDescent="0.3">
      <c r="A170" s="11" t="s">
        <v>10</v>
      </c>
      <c r="B170" s="12" t="s">
        <v>7</v>
      </c>
      <c r="C170" s="13">
        <v>46048</v>
      </c>
      <c r="D170" s="14">
        <v>0.375</v>
      </c>
      <c r="E170" s="14">
        <v>0.4375</v>
      </c>
      <c r="F170" s="6">
        <v>60</v>
      </c>
      <c r="G170" s="14">
        <f>kursanci34[[#This Row],[Godzina zakończenia]]-kursanci34[[#This Row],[Godzina rozpoczęcia]]</f>
        <v>6.25E-2</v>
      </c>
      <c r="H170" s="12">
        <v>1.5</v>
      </c>
      <c r="I170" s="12">
        <f>kursanci34[[#This Row],[czas trwania2]]*kursanci34[[#This Row],[Stawka za godzinę]]</f>
        <v>90</v>
      </c>
      <c r="J170" s="6">
        <f>WEEKDAY(kursanci34[[#This Row],[Data]],2)</f>
        <v>1</v>
      </c>
      <c r="K170">
        <f t="shared" si="2"/>
        <v>90</v>
      </c>
    </row>
    <row r="171" spans="1:11" x14ac:dyDescent="0.3">
      <c r="A171" s="15" t="s">
        <v>14</v>
      </c>
      <c r="B171" s="16" t="s">
        <v>7</v>
      </c>
      <c r="C171" s="17">
        <v>46049</v>
      </c>
      <c r="D171" s="18">
        <v>0.52083333333333337</v>
      </c>
      <c r="E171" s="18">
        <v>0.58333333333333337</v>
      </c>
      <c r="F171" s="7">
        <v>60</v>
      </c>
      <c r="G171" s="18">
        <f>kursanci34[[#This Row],[Godzina zakończenia]]-kursanci34[[#This Row],[Godzina rozpoczęcia]]</f>
        <v>6.25E-2</v>
      </c>
      <c r="H171" s="16">
        <v>1.5</v>
      </c>
      <c r="I171" s="16">
        <f>kursanci34[[#This Row],[czas trwania2]]*kursanci34[[#This Row],[Stawka za godzinę]]</f>
        <v>90</v>
      </c>
      <c r="J171" s="7">
        <f>WEEKDAY(kursanci34[[#This Row],[Data]],2)</f>
        <v>2</v>
      </c>
      <c r="K171">
        <f t="shared" si="2"/>
        <v>90</v>
      </c>
    </row>
    <row r="172" spans="1:11" x14ac:dyDescent="0.3">
      <c r="A172" s="11" t="s">
        <v>19</v>
      </c>
      <c r="B172" s="12" t="s">
        <v>12</v>
      </c>
      <c r="C172" s="13">
        <v>46049</v>
      </c>
      <c r="D172" s="14">
        <v>0.375</v>
      </c>
      <c r="E172" s="14">
        <v>0.45833333333333331</v>
      </c>
      <c r="F172" s="6">
        <v>40</v>
      </c>
      <c r="G172" s="14">
        <f>kursanci34[[#This Row],[Godzina zakończenia]]-kursanci34[[#This Row],[Godzina rozpoczęcia]]</f>
        <v>8.3333333333333315E-2</v>
      </c>
      <c r="H172" s="12">
        <v>2</v>
      </c>
      <c r="I172" s="12">
        <f>kursanci34[[#This Row],[czas trwania2]]*kursanci34[[#This Row],[Stawka za godzinę]]</f>
        <v>80</v>
      </c>
      <c r="J172" s="6">
        <f>WEEKDAY(kursanci34[[#This Row],[Data]],2)</f>
        <v>2</v>
      </c>
      <c r="K172">
        <f t="shared" si="2"/>
        <v>80</v>
      </c>
    </row>
    <row r="173" spans="1:11" x14ac:dyDescent="0.3">
      <c r="A173" s="15" t="s">
        <v>18</v>
      </c>
      <c r="B173" s="16" t="s">
        <v>12</v>
      </c>
      <c r="C173" s="17">
        <v>46050</v>
      </c>
      <c r="D173" s="18">
        <v>0.375</v>
      </c>
      <c r="E173" s="18">
        <v>0.41666666666666669</v>
      </c>
      <c r="F173" s="7">
        <v>40</v>
      </c>
      <c r="G173" s="18">
        <f>kursanci34[[#This Row],[Godzina zakończenia]]-kursanci34[[#This Row],[Godzina rozpoczęcia]]</f>
        <v>4.1666666666666685E-2</v>
      </c>
      <c r="H173" s="16">
        <v>1</v>
      </c>
      <c r="I173" s="16">
        <f>kursanci34[[#This Row],[czas trwania2]]*kursanci34[[#This Row],[Stawka za godzinę]]</f>
        <v>40</v>
      </c>
      <c r="J173" s="7">
        <f>WEEKDAY(kursanci34[[#This Row],[Data]],2)</f>
        <v>3</v>
      </c>
      <c r="K173">
        <f t="shared" si="2"/>
        <v>40</v>
      </c>
    </row>
    <row r="174" spans="1:11" x14ac:dyDescent="0.3">
      <c r="A174" s="11" t="s">
        <v>18</v>
      </c>
      <c r="B174" s="12" t="s">
        <v>12</v>
      </c>
      <c r="C174" s="13">
        <v>46051</v>
      </c>
      <c r="D174" s="14">
        <v>0.4375</v>
      </c>
      <c r="E174" s="14">
        <v>0.51041666666666663</v>
      </c>
      <c r="F174" s="6">
        <v>40</v>
      </c>
      <c r="G174" s="14">
        <f>kursanci34[[#This Row],[Godzina zakończenia]]-kursanci34[[#This Row],[Godzina rozpoczęcia]]</f>
        <v>7.291666666666663E-2</v>
      </c>
      <c r="H174" s="12">
        <v>1.75</v>
      </c>
      <c r="I174" s="12">
        <f>kursanci34[[#This Row],[czas trwania2]]*kursanci34[[#This Row],[Stawka za godzinę]]</f>
        <v>70</v>
      </c>
      <c r="J174" s="6">
        <f>WEEKDAY(kursanci34[[#This Row],[Data]],2)</f>
        <v>4</v>
      </c>
      <c r="K174">
        <f t="shared" si="2"/>
        <v>70</v>
      </c>
    </row>
    <row r="175" spans="1:11" x14ac:dyDescent="0.3">
      <c r="A175" s="15" t="s">
        <v>8</v>
      </c>
      <c r="B175" s="16" t="s">
        <v>9</v>
      </c>
      <c r="C175" s="17">
        <v>46051</v>
      </c>
      <c r="D175" s="18">
        <v>0.375</v>
      </c>
      <c r="E175" s="18">
        <v>0.4375</v>
      </c>
      <c r="F175" s="7">
        <v>50</v>
      </c>
      <c r="G175" s="18">
        <f>kursanci34[[#This Row],[Godzina zakończenia]]-kursanci34[[#This Row],[Godzina rozpoczęcia]]</f>
        <v>6.25E-2</v>
      </c>
      <c r="H175" s="16">
        <v>1.5</v>
      </c>
      <c r="I175" s="16">
        <f>kursanci34[[#This Row],[czas trwania2]]*kursanci34[[#This Row],[Stawka za godzinę]]</f>
        <v>75</v>
      </c>
      <c r="J175" s="7">
        <f>WEEKDAY(kursanci34[[#This Row],[Data]],2)</f>
        <v>4</v>
      </c>
      <c r="K175">
        <f t="shared" si="2"/>
        <v>75</v>
      </c>
    </row>
    <row r="176" spans="1:11" x14ac:dyDescent="0.3">
      <c r="A176" s="11" t="s">
        <v>15</v>
      </c>
      <c r="B176" s="12" t="s">
        <v>7</v>
      </c>
      <c r="C176" s="13">
        <v>46051</v>
      </c>
      <c r="D176" s="14">
        <v>0.53125</v>
      </c>
      <c r="E176" s="14">
        <v>0.57291666666666663</v>
      </c>
      <c r="F176" s="6">
        <v>60</v>
      </c>
      <c r="G176" s="14">
        <f>kursanci34[[#This Row],[Godzina zakończenia]]-kursanci34[[#This Row],[Godzina rozpoczęcia]]</f>
        <v>4.166666666666663E-2</v>
      </c>
      <c r="H176" s="12">
        <v>1</v>
      </c>
      <c r="I176" s="12">
        <f>kursanci34[[#This Row],[czas trwania2]]*kursanci34[[#This Row],[Stawka za godzinę]]</f>
        <v>60</v>
      </c>
      <c r="J176" s="6">
        <f>WEEKDAY(kursanci34[[#This Row],[Data]],2)</f>
        <v>4</v>
      </c>
      <c r="K176">
        <f t="shared" si="2"/>
        <v>60</v>
      </c>
    </row>
    <row r="177" spans="1:11" x14ac:dyDescent="0.3">
      <c r="A177" s="15" t="s">
        <v>17</v>
      </c>
      <c r="B177" s="16" t="s">
        <v>9</v>
      </c>
      <c r="C177" s="17">
        <v>46056</v>
      </c>
      <c r="D177" s="18">
        <v>0.58333333333333337</v>
      </c>
      <c r="E177" s="18">
        <v>0.66666666666666663</v>
      </c>
      <c r="F177" s="7">
        <v>50</v>
      </c>
      <c r="G177" s="18">
        <f>kursanci34[[#This Row],[Godzina zakończenia]]-kursanci34[[#This Row],[Godzina rozpoczęcia]]</f>
        <v>8.3333333333333259E-2</v>
      </c>
      <c r="H177" s="16">
        <v>2</v>
      </c>
      <c r="I177" s="16">
        <f>kursanci34[[#This Row],[czas trwania2]]*kursanci34[[#This Row],[Stawka za godzinę]]</f>
        <v>100</v>
      </c>
      <c r="J177" s="7">
        <f>WEEKDAY(kursanci34[[#This Row],[Data]],2)</f>
        <v>2</v>
      </c>
      <c r="K177">
        <f t="shared" si="2"/>
        <v>100</v>
      </c>
    </row>
    <row r="178" spans="1:11" x14ac:dyDescent="0.3">
      <c r="A178" s="11" t="s">
        <v>11</v>
      </c>
      <c r="B178" s="12" t="s">
        <v>12</v>
      </c>
      <c r="C178" s="13">
        <v>46056</v>
      </c>
      <c r="D178" s="14">
        <v>0.66666666666666663</v>
      </c>
      <c r="E178" s="14">
        <v>0.72916666666666663</v>
      </c>
      <c r="F178" s="6">
        <v>40</v>
      </c>
      <c r="G178" s="14">
        <f>kursanci34[[#This Row],[Godzina zakończenia]]-kursanci34[[#This Row],[Godzina rozpoczęcia]]</f>
        <v>6.25E-2</v>
      </c>
      <c r="H178" s="12">
        <v>1.5</v>
      </c>
      <c r="I178" s="12">
        <f>kursanci34[[#This Row],[czas trwania2]]*kursanci34[[#This Row],[Stawka za godzinę]]</f>
        <v>60</v>
      </c>
      <c r="J178" s="6">
        <f>WEEKDAY(kursanci34[[#This Row],[Data]],2)</f>
        <v>2</v>
      </c>
      <c r="K178">
        <f t="shared" si="2"/>
        <v>60</v>
      </c>
    </row>
    <row r="179" spans="1:11" x14ac:dyDescent="0.3">
      <c r="A179" s="15" t="s">
        <v>16</v>
      </c>
      <c r="B179" s="16" t="s">
        <v>7</v>
      </c>
      <c r="C179" s="17">
        <v>46056</v>
      </c>
      <c r="D179" s="18">
        <v>0.46875</v>
      </c>
      <c r="E179" s="18">
        <v>0.54166666666666663</v>
      </c>
      <c r="F179" s="7">
        <v>60</v>
      </c>
      <c r="G179" s="18">
        <f>kursanci34[[#This Row],[Godzina zakończenia]]-kursanci34[[#This Row],[Godzina rozpoczęcia]]</f>
        <v>7.291666666666663E-2</v>
      </c>
      <c r="H179" s="16">
        <v>1.75</v>
      </c>
      <c r="I179" s="16">
        <f>kursanci34[[#This Row],[czas trwania2]]*kursanci34[[#This Row],[Stawka za godzinę]]</f>
        <v>105</v>
      </c>
      <c r="J179" s="7">
        <f>WEEKDAY(kursanci34[[#This Row],[Data]],2)</f>
        <v>2</v>
      </c>
      <c r="K179">
        <f t="shared" si="2"/>
        <v>105</v>
      </c>
    </row>
    <row r="180" spans="1:11" x14ac:dyDescent="0.3">
      <c r="A180" s="11" t="s">
        <v>16</v>
      </c>
      <c r="B180" s="12" t="s">
        <v>7</v>
      </c>
      <c r="C180" s="13">
        <v>46056</v>
      </c>
      <c r="D180" s="14">
        <v>0.375</v>
      </c>
      <c r="E180" s="14">
        <v>0.42708333333333331</v>
      </c>
      <c r="F180" s="6">
        <v>60</v>
      </c>
      <c r="G180" s="14">
        <f>kursanci34[[#This Row],[Godzina zakończenia]]-kursanci34[[#This Row],[Godzina rozpoczęcia]]</f>
        <v>5.2083333333333315E-2</v>
      </c>
      <c r="H180" s="12">
        <v>1.25</v>
      </c>
      <c r="I180" s="12">
        <f>kursanci34[[#This Row],[czas trwania2]]*kursanci34[[#This Row],[Stawka za godzinę]]</f>
        <v>75</v>
      </c>
      <c r="J180" s="6">
        <f>WEEKDAY(kursanci34[[#This Row],[Data]],2)</f>
        <v>2</v>
      </c>
      <c r="K180">
        <f t="shared" si="2"/>
        <v>75</v>
      </c>
    </row>
    <row r="181" spans="1:11" x14ac:dyDescent="0.3">
      <c r="A181" s="15" t="s">
        <v>14</v>
      </c>
      <c r="B181" s="16" t="s">
        <v>7</v>
      </c>
      <c r="C181" s="17">
        <v>46057</v>
      </c>
      <c r="D181" s="18">
        <v>0.5</v>
      </c>
      <c r="E181" s="18">
        <v>0.5625</v>
      </c>
      <c r="F181" s="7">
        <v>60</v>
      </c>
      <c r="G181" s="18">
        <f>kursanci34[[#This Row],[Godzina zakończenia]]-kursanci34[[#This Row],[Godzina rozpoczęcia]]</f>
        <v>6.25E-2</v>
      </c>
      <c r="H181" s="16">
        <v>1.5</v>
      </c>
      <c r="I181" s="16">
        <f>kursanci34[[#This Row],[czas trwania2]]*kursanci34[[#This Row],[Stawka za godzinę]]</f>
        <v>90</v>
      </c>
      <c r="J181" s="7">
        <f>WEEKDAY(kursanci34[[#This Row],[Data]],2)</f>
        <v>3</v>
      </c>
      <c r="K181">
        <f t="shared" si="2"/>
        <v>90</v>
      </c>
    </row>
    <row r="182" spans="1:11" x14ac:dyDescent="0.3">
      <c r="A182" s="11" t="s">
        <v>14</v>
      </c>
      <c r="B182" s="12" t="s">
        <v>7</v>
      </c>
      <c r="C182" s="13">
        <v>46057</v>
      </c>
      <c r="D182" s="14">
        <v>0.375</v>
      </c>
      <c r="E182" s="14">
        <v>0.41666666666666669</v>
      </c>
      <c r="F182" s="6">
        <v>60</v>
      </c>
      <c r="G182" s="14">
        <f>kursanci34[[#This Row],[Godzina zakończenia]]-kursanci34[[#This Row],[Godzina rozpoczęcia]]</f>
        <v>4.1666666666666685E-2</v>
      </c>
      <c r="H182" s="12">
        <v>1</v>
      </c>
      <c r="I182" s="12">
        <f>kursanci34[[#This Row],[czas trwania2]]*kursanci34[[#This Row],[Stawka za godzinę]]</f>
        <v>60</v>
      </c>
      <c r="J182" s="6">
        <f>WEEKDAY(kursanci34[[#This Row],[Data]],2)</f>
        <v>3</v>
      </c>
      <c r="K182">
        <f t="shared" si="2"/>
        <v>60</v>
      </c>
    </row>
    <row r="183" spans="1:11" x14ac:dyDescent="0.3">
      <c r="A183" s="15" t="s">
        <v>8</v>
      </c>
      <c r="B183" s="16" t="s">
        <v>9</v>
      </c>
      <c r="C183" s="17">
        <v>46057</v>
      </c>
      <c r="D183" s="18">
        <v>0.59375</v>
      </c>
      <c r="E183" s="18">
        <v>0.63541666666666663</v>
      </c>
      <c r="F183" s="7">
        <v>50</v>
      </c>
      <c r="G183" s="18">
        <f>kursanci34[[#This Row],[Godzina zakończenia]]-kursanci34[[#This Row],[Godzina rozpoczęcia]]</f>
        <v>4.166666666666663E-2</v>
      </c>
      <c r="H183" s="16">
        <v>1</v>
      </c>
      <c r="I183" s="16">
        <f>kursanci34[[#This Row],[czas trwania2]]*kursanci34[[#This Row],[Stawka za godzinę]]</f>
        <v>50</v>
      </c>
      <c r="J183" s="7">
        <f>WEEKDAY(kursanci34[[#This Row],[Data]],2)</f>
        <v>3</v>
      </c>
      <c r="K183">
        <f t="shared" si="2"/>
        <v>50</v>
      </c>
    </row>
    <row r="184" spans="1:11" x14ac:dyDescent="0.3">
      <c r="A184" s="11" t="s">
        <v>19</v>
      </c>
      <c r="B184" s="12" t="s">
        <v>12</v>
      </c>
      <c r="C184" s="13">
        <v>46057</v>
      </c>
      <c r="D184" s="14">
        <v>0.42708333333333331</v>
      </c>
      <c r="E184" s="14">
        <v>0.48958333333333331</v>
      </c>
      <c r="F184" s="6">
        <v>40</v>
      </c>
      <c r="G184" s="14">
        <f>kursanci34[[#This Row],[Godzina zakończenia]]-kursanci34[[#This Row],[Godzina rozpoczęcia]]</f>
        <v>6.25E-2</v>
      </c>
      <c r="H184" s="12">
        <v>1.5</v>
      </c>
      <c r="I184" s="12">
        <f>kursanci34[[#This Row],[czas trwania2]]*kursanci34[[#This Row],[Stawka za godzinę]]</f>
        <v>60</v>
      </c>
      <c r="J184" s="6">
        <f>WEEKDAY(kursanci34[[#This Row],[Data]],2)</f>
        <v>3</v>
      </c>
      <c r="K184">
        <f t="shared" si="2"/>
        <v>60</v>
      </c>
    </row>
    <row r="185" spans="1:11" x14ac:dyDescent="0.3">
      <c r="A185" s="15" t="s">
        <v>6</v>
      </c>
      <c r="B185" s="16" t="s">
        <v>7</v>
      </c>
      <c r="C185" s="17">
        <v>46058</v>
      </c>
      <c r="D185" s="18">
        <v>0.57291666666666663</v>
      </c>
      <c r="E185" s="18">
        <v>0.63541666666666663</v>
      </c>
      <c r="F185" s="7">
        <v>60</v>
      </c>
      <c r="G185" s="18">
        <f>kursanci34[[#This Row],[Godzina zakończenia]]-kursanci34[[#This Row],[Godzina rozpoczęcia]]</f>
        <v>6.25E-2</v>
      </c>
      <c r="H185" s="16">
        <v>1.5</v>
      </c>
      <c r="I185" s="16">
        <f>kursanci34[[#This Row],[czas trwania2]]*kursanci34[[#This Row],[Stawka za godzinę]]</f>
        <v>90</v>
      </c>
      <c r="J185" s="7">
        <f>WEEKDAY(kursanci34[[#This Row],[Data]],2)</f>
        <v>4</v>
      </c>
      <c r="K185">
        <f t="shared" si="2"/>
        <v>90</v>
      </c>
    </row>
    <row r="186" spans="1:11" x14ac:dyDescent="0.3">
      <c r="A186" s="11" t="s">
        <v>14</v>
      </c>
      <c r="B186" s="12" t="s">
        <v>7</v>
      </c>
      <c r="C186" s="13">
        <v>46058</v>
      </c>
      <c r="D186" s="14">
        <v>0.45833333333333331</v>
      </c>
      <c r="E186" s="14">
        <v>0.53125</v>
      </c>
      <c r="F186" s="6">
        <v>60</v>
      </c>
      <c r="G186" s="14">
        <f>kursanci34[[#This Row],[Godzina zakończenia]]-kursanci34[[#This Row],[Godzina rozpoczęcia]]</f>
        <v>7.2916666666666685E-2</v>
      </c>
      <c r="H186" s="12">
        <v>1.75</v>
      </c>
      <c r="I186" s="12">
        <f>kursanci34[[#This Row],[czas trwania2]]*kursanci34[[#This Row],[Stawka za godzinę]]</f>
        <v>105</v>
      </c>
      <c r="J186" s="6">
        <f>WEEKDAY(kursanci34[[#This Row],[Data]],2)</f>
        <v>4</v>
      </c>
      <c r="K186">
        <f t="shared" si="2"/>
        <v>105</v>
      </c>
    </row>
    <row r="187" spans="1:11" x14ac:dyDescent="0.3">
      <c r="A187" s="15" t="s">
        <v>14</v>
      </c>
      <c r="B187" s="16" t="s">
        <v>7</v>
      </c>
      <c r="C187" s="17">
        <v>46058</v>
      </c>
      <c r="D187" s="18">
        <v>0.375</v>
      </c>
      <c r="E187" s="18">
        <v>0.4375</v>
      </c>
      <c r="F187" s="7">
        <v>60</v>
      </c>
      <c r="G187" s="18">
        <f>kursanci34[[#This Row],[Godzina zakończenia]]-kursanci34[[#This Row],[Godzina rozpoczęcia]]</f>
        <v>6.25E-2</v>
      </c>
      <c r="H187" s="16">
        <v>1.5</v>
      </c>
      <c r="I187" s="16">
        <f>kursanci34[[#This Row],[czas trwania2]]*kursanci34[[#This Row],[Stawka za godzinę]]</f>
        <v>90</v>
      </c>
      <c r="J187" s="7">
        <f>WEEKDAY(kursanci34[[#This Row],[Data]],2)</f>
        <v>4</v>
      </c>
      <c r="K187">
        <f t="shared" si="2"/>
        <v>90</v>
      </c>
    </row>
    <row r="188" spans="1:11" x14ac:dyDescent="0.3">
      <c r="A188" s="11" t="s">
        <v>19</v>
      </c>
      <c r="B188" s="12" t="s">
        <v>12</v>
      </c>
      <c r="C188" s="13">
        <v>46058</v>
      </c>
      <c r="D188" s="14">
        <v>0.53125</v>
      </c>
      <c r="E188" s="14">
        <v>0.57291666666666663</v>
      </c>
      <c r="F188" s="6">
        <v>40</v>
      </c>
      <c r="G188" s="14">
        <f>kursanci34[[#This Row],[Godzina zakończenia]]-kursanci34[[#This Row],[Godzina rozpoczęcia]]</f>
        <v>4.166666666666663E-2</v>
      </c>
      <c r="H188" s="12">
        <v>1</v>
      </c>
      <c r="I188" s="12">
        <f>kursanci34[[#This Row],[czas trwania2]]*kursanci34[[#This Row],[Stawka za godzinę]]</f>
        <v>40</v>
      </c>
      <c r="J188" s="6">
        <f>WEEKDAY(kursanci34[[#This Row],[Data]],2)</f>
        <v>4</v>
      </c>
      <c r="K188">
        <f t="shared" si="2"/>
        <v>40</v>
      </c>
    </row>
    <row r="189" spans="1:11" x14ac:dyDescent="0.3">
      <c r="A189" s="15" t="s">
        <v>11</v>
      </c>
      <c r="B189" s="16" t="s">
        <v>12</v>
      </c>
      <c r="C189" s="17">
        <v>46059</v>
      </c>
      <c r="D189" s="18">
        <v>0.64583333333333337</v>
      </c>
      <c r="E189" s="18">
        <v>0.72916666666666663</v>
      </c>
      <c r="F189" s="7">
        <v>40</v>
      </c>
      <c r="G189" s="18">
        <f>kursanci34[[#This Row],[Godzina zakończenia]]-kursanci34[[#This Row],[Godzina rozpoczęcia]]</f>
        <v>8.3333333333333259E-2</v>
      </c>
      <c r="H189" s="16">
        <v>2</v>
      </c>
      <c r="I189" s="16">
        <f>kursanci34[[#This Row],[czas trwania2]]*kursanci34[[#This Row],[Stawka za godzinę]]</f>
        <v>80</v>
      </c>
      <c r="J189" s="7">
        <f>WEEKDAY(kursanci34[[#This Row],[Data]],2)</f>
        <v>5</v>
      </c>
      <c r="K189">
        <f t="shared" si="2"/>
        <v>80</v>
      </c>
    </row>
    <row r="190" spans="1:11" x14ac:dyDescent="0.3">
      <c r="A190" s="11" t="s">
        <v>8</v>
      </c>
      <c r="B190" s="12" t="s">
        <v>9</v>
      </c>
      <c r="C190" s="13">
        <v>46059</v>
      </c>
      <c r="D190" s="14">
        <v>0.45833333333333331</v>
      </c>
      <c r="E190" s="14">
        <v>0.54166666666666663</v>
      </c>
      <c r="F190" s="6">
        <v>50</v>
      </c>
      <c r="G190" s="14">
        <f>kursanci34[[#This Row],[Godzina zakończenia]]-kursanci34[[#This Row],[Godzina rozpoczęcia]]</f>
        <v>8.3333333333333315E-2</v>
      </c>
      <c r="H190" s="12">
        <v>2</v>
      </c>
      <c r="I190" s="12">
        <f>kursanci34[[#This Row],[czas trwania2]]*kursanci34[[#This Row],[Stawka za godzinę]]</f>
        <v>100</v>
      </c>
      <c r="J190" s="6">
        <f>WEEKDAY(kursanci34[[#This Row],[Data]],2)</f>
        <v>5</v>
      </c>
      <c r="K190">
        <f t="shared" si="2"/>
        <v>100</v>
      </c>
    </row>
    <row r="191" spans="1:11" x14ac:dyDescent="0.3">
      <c r="A191" s="15" t="s">
        <v>19</v>
      </c>
      <c r="B191" s="16" t="s">
        <v>9</v>
      </c>
      <c r="C191" s="17">
        <v>46059</v>
      </c>
      <c r="D191" s="18">
        <v>0.375</v>
      </c>
      <c r="E191" s="18">
        <v>0.44791666666666669</v>
      </c>
      <c r="F191" s="7">
        <v>50</v>
      </c>
      <c r="G191" s="18">
        <f>kursanci34[[#This Row],[Godzina zakończenia]]-kursanci34[[#This Row],[Godzina rozpoczęcia]]</f>
        <v>7.2916666666666685E-2</v>
      </c>
      <c r="H191" s="16">
        <v>1.75</v>
      </c>
      <c r="I191" s="16">
        <f>kursanci34[[#This Row],[czas trwania2]]*kursanci34[[#This Row],[Stawka za godzinę]]</f>
        <v>87.5</v>
      </c>
      <c r="J191" s="7">
        <f>WEEKDAY(kursanci34[[#This Row],[Data]],2)</f>
        <v>5</v>
      </c>
      <c r="K191">
        <f t="shared" si="2"/>
        <v>87.5</v>
      </c>
    </row>
    <row r="192" spans="1:11" x14ac:dyDescent="0.3">
      <c r="A192" s="11" t="s">
        <v>10</v>
      </c>
      <c r="B192" s="12" t="s">
        <v>7</v>
      </c>
      <c r="C192" s="13">
        <v>46059</v>
      </c>
      <c r="D192" s="14">
        <v>0.57291666666666663</v>
      </c>
      <c r="E192" s="14">
        <v>0.61458333333333337</v>
      </c>
      <c r="F192" s="6">
        <v>60</v>
      </c>
      <c r="G192" s="14">
        <f>kursanci34[[#This Row],[Godzina zakończenia]]-kursanci34[[#This Row],[Godzina rozpoczęcia]]</f>
        <v>4.1666666666666741E-2</v>
      </c>
      <c r="H192" s="12">
        <v>1</v>
      </c>
      <c r="I192" s="12">
        <f>kursanci34[[#This Row],[czas trwania2]]*kursanci34[[#This Row],[Stawka za godzinę]]</f>
        <v>60</v>
      </c>
      <c r="J192" s="6">
        <f>WEEKDAY(kursanci34[[#This Row],[Data]],2)</f>
        <v>5</v>
      </c>
      <c r="K192">
        <f t="shared" si="2"/>
        <v>60</v>
      </c>
    </row>
    <row r="193" spans="1:11" x14ac:dyDescent="0.3">
      <c r="A193" s="15" t="s">
        <v>8</v>
      </c>
      <c r="B193" s="16" t="s">
        <v>9</v>
      </c>
      <c r="C193" s="17">
        <v>46062</v>
      </c>
      <c r="D193" s="18">
        <v>0.375</v>
      </c>
      <c r="E193" s="18">
        <v>0.42708333333333331</v>
      </c>
      <c r="F193" s="7">
        <v>50</v>
      </c>
      <c r="G193" s="18">
        <f>kursanci34[[#This Row],[Godzina zakończenia]]-kursanci34[[#This Row],[Godzina rozpoczęcia]]</f>
        <v>5.2083333333333315E-2</v>
      </c>
      <c r="H193" s="16">
        <v>1.25</v>
      </c>
      <c r="I193" s="16">
        <f>kursanci34[[#This Row],[czas trwania2]]*kursanci34[[#This Row],[Stawka za godzinę]]</f>
        <v>62.5</v>
      </c>
      <c r="J193" s="7">
        <f>WEEKDAY(kursanci34[[#This Row],[Data]],2)</f>
        <v>1</v>
      </c>
      <c r="K193">
        <f t="shared" si="2"/>
        <v>62.5</v>
      </c>
    </row>
    <row r="194" spans="1:11" x14ac:dyDescent="0.3">
      <c r="A194" s="11" t="s">
        <v>16</v>
      </c>
      <c r="B194" s="12" t="s">
        <v>7</v>
      </c>
      <c r="C194" s="13">
        <v>46063</v>
      </c>
      <c r="D194" s="14">
        <v>0.44791666666666669</v>
      </c>
      <c r="E194" s="14">
        <v>0.52083333333333337</v>
      </c>
      <c r="F194" s="6">
        <v>60</v>
      </c>
      <c r="G194" s="14">
        <f>kursanci34[[#This Row],[Godzina zakończenia]]-kursanci34[[#This Row],[Godzina rozpoczęcia]]</f>
        <v>7.2916666666666685E-2</v>
      </c>
      <c r="H194" s="12">
        <v>1.75</v>
      </c>
      <c r="I194" s="12">
        <f>kursanci34[[#This Row],[czas trwania2]]*kursanci34[[#This Row],[Stawka za godzinę]]</f>
        <v>105</v>
      </c>
      <c r="J194" s="6">
        <f>WEEKDAY(kursanci34[[#This Row],[Data]],2)</f>
        <v>2</v>
      </c>
      <c r="K194">
        <f t="shared" si="2"/>
        <v>105</v>
      </c>
    </row>
    <row r="195" spans="1:11" x14ac:dyDescent="0.3">
      <c r="A195" s="15" t="s">
        <v>14</v>
      </c>
      <c r="B195" s="16" t="s">
        <v>7</v>
      </c>
      <c r="C195" s="17">
        <v>46063</v>
      </c>
      <c r="D195" s="18">
        <v>0.69791666666666663</v>
      </c>
      <c r="E195" s="18">
        <v>0.77083333333333337</v>
      </c>
      <c r="F195" s="7">
        <v>60</v>
      </c>
      <c r="G195" s="18">
        <f>kursanci34[[#This Row],[Godzina zakończenia]]-kursanci34[[#This Row],[Godzina rozpoczęcia]]</f>
        <v>7.2916666666666741E-2</v>
      </c>
      <c r="H195" s="16">
        <v>1.75</v>
      </c>
      <c r="I195" s="16">
        <f>kursanci34[[#This Row],[czas trwania2]]*kursanci34[[#This Row],[Stawka za godzinę]]</f>
        <v>105</v>
      </c>
      <c r="J195" s="7">
        <f>WEEKDAY(kursanci34[[#This Row],[Data]],2)</f>
        <v>2</v>
      </c>
      <c r="K195">
        <f t="shared" ref="K195:K236" si="3">I195</f>
        <v>105</v>
      </c>
    </row>
    <row r="196" spans="1:11" x14ac:dyDescent="0.3">
      <c r="A196" s="11" t="s">
        <v>14</v>
      </c>
      <c r="B196" s="12" t="s">
        <v>7</v>
      </c>
      <c r="C196" s="13">
        <v>46063</v>
      </c>
      <c r="D196" s="14">
        <v>0.375</v>
      </c>
      <c r="E196" s="14">
        <v>0.41666666666666669</v>
      </c>
      <c r="F196" s="6">
        <v>60</v>
      </c>
      <c r="G196" s="14">
        <f>kursanci34[[#This Row],[Godzina zakończenia]]-kursanci34[[#This Row],[Godzina rozpoczęcia]]</f>
        <v>4.1666666666666685E-2</v>
      </c>
      <c r="H196" s="12">
        <v>1</v>
      </c>
      <c r="I196" s="12">
        <f>kursanci34[[#This Row],[czas trwania2]]*kursanci34[[#This Row],[Stawka za godzinę]]</f>
        <v>60</v>
      </c>
      <c r="J196" s="6">
        <f>WEEKDAY(kursanci34[[#This Row],[Data]],2)</f>
        <v>2</v>
      </c>
      <c r="K196">
        <f t="shared" si="3"/>
        <v>60</v>
      </c>
    </row>
    <row r="197" spans="1:11" x14ac:dyDescent="0.3">
      <c r="A197" s="15" t="s">
        <v>8</v>
      </c>
      <c r="B197" s="16" t="s">
        <v>9</v>
      </c>
      <c r="C197" s="17">
        <v>46063</v>
      </c>
      <c r="D197" s="18">
        <v>0.5625</v>
      </c>
      <c r="E197" s="18">
        <v>0.63541666666666663</v>
      </c>
      <c r="F197" s="7">
        <v>50</v>
      </c>
      <c r="G197" s="18">
        <f>kursanci34[[#This Row],[Godzina zakończenia]]-kursanci34[[#This Row],[Godzina rozpoczęcia]]</f>
        <v>7.291666666666663E-2</v>
      </c>
      <c r="H197" s="16">
        <v>1.75</v>
      </c>
      <c r="I197" s="16">
        <f>kursanci34[[#This Row],[czas trwania2]]*kursanci34[[#This Row],[Stawka za godzinę]]</f>
        <v>87.5</v>
      </c>
      <c r="J197" s="7">
        <f>WEEKDAY(kursanci34[[#This Row],[Data]],2)</f>
        <v>2</v>
      </c>
      <c r="K197">
        <f t="shared" si="3"/>
        <v>87.5</v>
      </c>
    </row>
    <row r="198" spans="1:11" x14ac:dyDescent="0.3">
      <c r="A198" s="11" t="s">
        <v>19</v>
      </c>
      <c r="B198" s="12" t="s">
        <v>9</v>
      </c>
      <c r="C198" s="13">
        <v>46063</v>
      </c>
      <c r="D198" s="14">
        <v>0.64583333333333337</v>
      </c>
      <c r="E198" s="14">
        <v>0.6875</v>
      </c>
      <c r="F198" s="6">
        <v>50</v>
      </c>
      <c r="G198" s="14">
        <f>kursanci34[[#This Row],[Godzina zakończenia]]-kursanci34[[#This Row],[Godzina rozpoczęcia]]</f>
        <v>4.166666666666663E-2</v>
      </c>
      <c r="H198" s="12">
        <v>1</v>
      </c>
      <c r="I198" s="12">
        <f>kursanci34[[#This Row],[czas trwania2]]*kursanci34[[#This Row],[Stawka za godzinę]]</f>
        <v>50</v>
      </c>
      <c r="J198" s="6">
        <f>WEEKDAY(kursanci34[[#This Row],[Data]],2)</f>
        <v>2</v>
      </c>
      <c r="K198">
        <f t="shared" si="3"/>
        <v>50</v>
      </c>
    </row>
    <row r="199" spans="1:11" x14ac:dyDescent="0.3">
      <c r="A199" s="15" t="s">
        <v>13</v>
      </c>
      <c r="B199" s="16" t="s">
        <v>7</v>
      </c>
      <c r="C199" s="17">
        <v>46064</v>
      </c>
      <c r="D199" s="18">
        <v>0.55208333333333337</v>
      </c>
      <c r="E199" s="18">
        <v>0.59375</v>
      </c>
      <c r="F199" s="7">
        <v>60</v>
      </c>
      <c r="G199" s="18">
        <f>kursanci34[[#This Row],[Godzina zakończenia]]-kursanci34[[#This Row],[Godzina rozpoczęcia]]</f>
        <v>4.166666666666663E-2</v>
      </c>
      <c r="H199" s="16">
        <v>1</v>
      </c>
      <c r="I199" s="16">
        <f>kursanci34[[#This Row],[czas trwania2]]*kursanci34[[#This Row],[Stawka za godzinę]]</f>
        <v>60</v>
      </c>
      <c r="J199" s="7">
        <f>WEEKDAY(kursanci34[[#This Row],[Data]],2)</f>
        <v>3</v>
      </c>
      <c r="K199">
        <f t="shared" si="3"/>
        <v>60</v>
      </c>
    </row>
    <row r="200" spans="1:11" x14ac:dyDescent="0.3">
      <c r="A200" s="11" t="s">
        <v>24</v>
      </c>
      <c r="B200" s="12" t="s">
        <v>7</v>
      </c>
      <c r="C200" s="13">
        <v>46064</v>
      </c>
      <c r="D200" s="14">
        <v>0.44791666666666669</v>
      </c>
      <c r="E200" s="14">
        <v>0.5</v>
      </c>
      <c r="F200" s="6">
        <v>60</v>
      </c>
      <c r="G200" s="14">
        <f>kursanci34[[#This Row],[Godzina zakończenia]]-kursanci34[[#This Row],[Godzina rozpoczęcia]]</f>
        <v>5.2083333333333315E-2</v>
      </c>
      <c r="H200" s="12">
        <v>1.25</v>
      </c>
      <c r="I200" s="12">
        <f>kursanci34[[#This Row],[czas trwania2]]*kursanci34[[#This Row],[Stawka za godzinę]]</f>
        <v>75</v>
      </c>
      <c r="J200" s="6">
        <f>WEEKDAY(kursanci34[[#This Row],[Data]],2)</f>
        <v>3</v>
      </c>
      <c r="K200">
        <f t="shared" si="3"/>
        <v>75</v>
      </c>
    </row>
    <row r="201" spans="1:11" x14ac:dyDescent="0.3">
      <c r="A201" s="15" t="s">
        <v>11</v>
      </c>
      <c r="B201" s="16" t="s">
        <v>12</v>
      </c>
      <c r="C201" s="17">
        <v>46064</v>
      </c>
      <c r="D201" s="18">
        <v>0.375</v>
      </c>
      <c r="E201" s="18">
        <v>0.42708333333333331</v>
      </c>
      <c r="F201" s="7">
        <v>40</v>
      </c>
      <c r="G201" s="18">
        <f>kursanci34[[#This Row],[Godzina zakończenia]]-kursanci34[[#This Row],[Godzina rozpoczęcia]]</f>
        <v>5.2083333333333315E-2</v>
      </c>
      <c r="H201" s="16">
        <v>1.25</v>
      </c>
      <c r="I201" s="16">
        <f>kursanci34[[#This Row],[czas trwania2]]*kursanci34[[#This Row],[Stawka za godzinę]]</f>
        <v>50</v>
      </c>
      <c r="J201" s="7">
        <f>WEEKDAY(kursanci34[[#This Row],[Data]],2)</f>
        <v>3</v>
      </c>
      <c r="K201">
        <f t="shared" si="3"/>
        <v>50</v>
      </c>
    </row>
    <row r="202" spans="1:11" x14ac:dyDescent="0.3">
      <c r="A202" s="11" t="s">
        <v>18</v>
      </c>
      <c r="B202" s="12" t="s">
        <v>12</v>
      </c>
      <c r="C202" s="13">
        <v>46064</v>
      </c>
      <c r="D202" s="14">
        <v>0.59375</v>
      </c>
      <c r="E202" s="14">
        <v>0.63541666666666663</v>
      </c>
      <c r="F202" s="6">
        <v>40</v>
      </c>
      <c r="G202" s="14">
        <f>kursanci34[[#This Row],[Godzina zakończenia]]-kursanci34[[#This Row],[Godzina rozpoczęcia]]</f>
        <v>4.166666666666663E-2</v>
      </c>
      <c r="H202" s="12">
        <v>1</v>
      </c>
      <c r="I202" s="12">
        <f>kursanci34[[#This Row],[czas trwania2]]*kursanci34[[#This Row],[Stawka za godzinę]]</f>
        <v>40</v>
      </c>
      <c r="J202" s="6">
        <f>WEEKDAY(kursanci34[[#This Row],[Data]],2)</f>
        <v>3</v>
      </c>
      <c r="K202">
        <f t="shared" si="3"/>
        <v>40</v>
      </c>
    </row>
    <row r="203" spans="1:11" x14ac:dyDescent="0.3">
      <c r="A203" s="15" t="s">
        <v>8</v>
      </c>
      <c r="B203" s="16" t="s">
        <v>9</v>
      </c>
      <c r="C203" s="17">
        <v>46064</v>
      </c>
      <c r="D203" s="18">
        <v>0.5</v>
      </c>
      <c r="E203" s="18">
        <v>0.54166666666666663</v>
      </c>
      <c r="F203" s="7">
        <v>50</v>
      </c>
      <c r="G203" s="18">
        <f>kursanci34[[#This Row],[Godzina zakończenia]]-kursanci34[[#This Row],[Godzina rozpoczęcia]]</f>
        <v>4.166666666666663E-2</v>
      </c>
      <c r="H203" s="16">
        <v>1</v>
      </c>
      <c r="I203" s="16">
        <f>kursanci34[[#This Row],[czas trwania2]]*kursanci34[[#This Row],[Stawka za godzinę]]</f>
        <v>50</v>
      </c>
      <c r="J203" s="7">
        <f>WEEKDAY(kursanci34[[#This Row],[Data]],2)</f>
        <v>3</v>
      </c>
      <c r="K203">
        <f t="shared" si="3"/>
        <v>50</v>
      </c>
    </row>
    <row r="204" spans="1:11" x14ac:dyDescent="0.3">
      <c r="A204" s="11" t="s">
        <v>16</v>
      </c>
      <c r="B204" s="12" t="s">
        <v>7</v>
      </c>
      <c r="C204" s="13">
        <v>46065</v>
      </c>
      <c r="D204" s="14">
        <v>0.55208333333333337</v>
      </c>
      <c r="E204" s="14">
        <v>0.60416666666666663</v>
      </c>
      <c r="F204" s="6">
        <v>60</v>
      </c>
      <c r="G204" s="14">
        <f>kursanci34[[#This Row],[Godzina zakończenia]]-kursanci34[[#This Row],[Godzina rozpoczęcia]]</f>
        <v>5.2083333333333259E-2</v>
      </c>
      <c r="H204" s="12">
        <v>1.25</v>
      </c>
      <c r="I204" s="12">
        <f>kursanci34[[#This Row],[czas trwania2]]*kursanci34[[#This Row],[Stawka za godzinę]]</f>
        <v>75</v>
      </c>
      <c r="J204" s="6">
        <f>WEEKDAY(kursanci34[[#This Row],[Data]],2)</f>
        <v>4</v>
      </c>
      <c r="K204">
        <f t="shared" si="3"/>
        <v>75</v>
      </c>
    </row>
    <row r="205" spans="1:11" x14ac:dyDescent="0.3">
      <c r="A205" s="15" t="s">
        <v>15</v>
      </c>
      <c r="B205" s="16" t="s">
        <v>7</v>
      </c>
      <c r="C205" s="17">
        <v>46065</v>
      </c>
      <c r="D205" s="18">
        <v>0.39583333333333331</v>
      </c>
      <c r="E205" s="18">
        <v>0.45833333333333331</v>
      </c>
      <c r="F205" s="7">
        <v>60</v>
      </c>
      <c r="G205" s="18">
        <f>kursanci34[[#This Row],[Godzina zakończenia]]-kursanci34[[#This Row],[Godzina rozpoczęcia]]</f>
        <v>6.25E-2</v>
      </c>
      <c r="H205" s="16">
        <v>1.5</v>
      </c>
      <c r="I205" s="16">
        <f>kursanci34[[#This Row],[czas trwania2]]*kursanci34[[#This Row],[Stawka za godzinę]]</f>
        <v>90</v>
      </c>
      <c r="J205" s="7">
        <f>WEEKDAY(kursanci34[[#This Row],[Data]],2)</f>
        <v>4</v>
      </c>
      <c r="K205">
        <f t="shared" si="3"/>
        <v>90</v>
      </c>
    </row>
    <row r="206" spans="1:11" x14ac:dyDescent="0.3">
      <c r="A206" s="11" t="s">
        <v>10</v>
      </c>
      <c r="B206" s="12" t="s">
        <v>9</v>
      </c>
      <c r="C206" s="13">
        <v>46065</v>
      </c>
      <c r="D206" s="14">
        <v>0.45833333333333331</v>
      </c>
      <c r="E206" s="14">
        <v>0.51041666666666663</v>
      </c>
      <c r="F206" s="6">
        <v>50</v>
      </c>
      <c r="G206" s="14">
        <f>kursanci34[[#This Row],[Godzina zakończenia]]-kursanci34[[#This Row],[Godzina rozpoczęcia]]</f>
        <v>5.2083333333333315E-2</v>
      </c>
      <c r="H206" s="12">
        <v>1.25</v>
      </c>
      <c r="I206" s="12">
        <f>kursanci34[[#This Row],[czas trwania2]]*kursanci34[[#This Row],[Stawka za godzinę]]</f>
        <v>62.5</v>
      </c>
      <c r="J206" s="6">
        <f>WEEKDAY(kursanci34[[#This Row],[Data]],2)</f>
        <v>4</v>
      </c>
      <c r="K206">
        <f t="shared" si="3"/>
        <v>62.5</v>
      </c>
    </row>
    <row r="207" spans="1:11" x14ac:dyDescent="0.3">
      <c r="A207" s="15" t="s">
        <v>17</v>
      </c>
      <c r="B207" s="16" t="s">
        <v>9</v>
      </c>
      <c r="C207" s="17">
        <v>46066</v>
      </c>
      <c r="D207" s="18">
        <v>0.52083333333333337</v>
      </c>
      <c r="E207" s="18">
        <v>0.57291666666666663</v>
      </c>
      <c r="F207" s="7">
        <v>50</v>
      </c>
      <c r="G207" s="18">
        <f>kursanci34[[#This Row],[Godzina zakończenia]]-kursanci34[[#This Row],[Godzina rozpoczęcia]]</f>
        <v>5.2083333333333259E-2</v>
      </c>
      <c r="H207" s="16">
        <v>1.25</v>
      </c>
      <c r="I207" s="16">
        <f>kursanci34[[#This Row],[czas trwania2]]*kursanci34[[#This Row],[Stawka za godzinę]]</f>
        <v>62.5</v>
      </c>
      <c r="J207" s="7">
        <f>WEEKDAY(kursanci34[[#This Row],[Data]],2)</f>
        <v>5</v>
      </c>
      <c r="K207">
        <f t="shared" si="3"/>
        <v>62.5</v>
      </c>
    </row>
    <row r="208" spans="1:11" x14ac:dyDescent="0.3">
      <c r="A208" s="11" t="s">
        <v>16</v>
      </c>
      <c r="B208" s="12" t="s">
        <v>7</v>
      </c>
      <c r="C208" s="13">
        <v>46066</v>
      </c>
      <c r="D208" s="14">
        <v>0.375</v>
      </c>
      <c r="E208" s="14">
        <v>0.42708333333333331</v>
      </c>
      <c r="F208" s="6">
        <v>60</v>
      </c>
      <c r="G208" s="14">
        <f>kursanci34[[#This Row],[Godzina zakończenia]]-kursanci34[[#This Row],[Godzina rozpoczęcia]]</f>
        <v>5.2083333333333315E-2</v>
      </c>
      <c r="H208" s="12">
        <v>1.25</v>
      </c>
      <c r="I208" s="12">
        <f>kursanci34[[#This Row],[czas trwania2]]*kursanci34[[#This Row],[Stawka za godzinę]]</f>
        <v>75</v>
      </c>
      <c r="J208" s="6">
        <f>WEEKDAY(kursanci34[[#This Row],[Data]],2)</f>
        <v>5</v>
      </c>
      <c r="K208">
        <f t="shared" si="3"/>
        <v>75</v>
      </c>
    </row>
    <row r="209" spans="1:11" x14ac:dyDescent="0.3">
      <c r="A209" s="15" t="s">
        <v>18</v>
      </c>
      <c r="B209" s="16" t="s">
        <v>12</v>
      </c>
      <c r="C209" s="17">
        <v>46066</v>
      </c>
      <c r="D209" s="18">
        <v>0.45833333333333331</v>
      </c>
      <c r="E209" s="18">
        <v>0.5</v>
      </c>
      <c r="F209" s="7">
        <v>40</v>
      </c>
      <c r="G209" s="18">
        <f>kursanci34[[#This Row],[Godzina zakończenia]]-kursanci34[[#This Row],[Godzina rozpoczęcia]]</f>
        <v>4.1666666666666685E-2</v>
      </c>
      <c r="H209" s="16">
        <v>1</v>
      </c>
      <c r="I209" s="16">
        <f>kursanci34[[#This Row],[czas trwania2]]*kursanci34[[#This Row],[Stawka za godzinę]]</f>
        <v>40</v>
      </c>
      <c r="J209" s="7">
        <f>WEEKDAY(kursanci34[[#This Row],[Data]],2)</f>
        <v>5</v>
      </c>
      <c r="K209">
        <f t="shared" si="3"/>
        <v>40</v>
      </c>
    </row>
    <row r="210" spans="1:11" x14ac:dyDescent="0.3">
      <c r="A210" s="11" t="s">
        <v>8</v>
      </c>
      <c r="B210" s="12" t="s">
        <v>9</v>
      </c>
      <c r="C210" s="13">
        <v>46066</v>
      </c>
      <c r="D210" s="14">
        <v>0.60416666666666663</v>
      </c>
      <c r="E210" s="14">
        <v>0.67708333333333337</v>
      </c>
      <c r="F210" s="6">
        <v>50</v>
      </c>
      <c r="G210" s="14">
        <f>kursanci34[[#This Row],[Godzina zakończenia]]-kursanci34[[#This Row],[Godzina rozpoczęcia]]</f>
        <v>7.2916666666666741E-2</v>
      </c>
      <c r="H210" s="12">
        <v>1.75</v>
      </c>
      <c r="I210" s="12">
        <f>kursanci34[[#This Row],[czas trwania2]]*kursanci34[[#This Row],[Stawka za godzinę]]</f>
        <v>87.5</v>
      </c>
      <c r="J210" s="6">
        <f>WEEKDAY(kursanci34[[#This Row],[Data]],2)</f>
        <v>5</v>
      </c>
      <c r="K210">
        <f t="shared" si="3"/>
        <v>87.5</v>
      </c>
    </row>
    <row r="211" spans="1:11" x14ac:dyDescent="0.3">
      <c r="A211" s="15" t="s">
        <v>8</v>
      </c>
      <c r="B211" s="16" t="s">
        <v>9</v>
      </c>
      <c r="C211" s="17">
        <v>46069</v>
      </c>
      <c r="D211" s="18">
        <v>0.47916666666666669</v>
      </c>
      <c r="E211" s="18">
        <v>0.54166666666666663</v>
      </c>
      <c r="F211" s="7">
        <v>50</v>
      </c>
      <c r="G211" s="18">
        <f>kursanci34[[#This Row],[Godzina zakończenia]]-kursanci34[[#This Row],[Godzina rozpoczęcia]]</f>
        <v>6.2499999999999944E-2</v>
      </c>
      <c r="H211" s="16">
        <v>1.5</v>
      </c>
      <c r="I211" s="16">
        <f>kursanci34[[#This Row],[czas trwania2]]*kursanci34[[#This Row],[Stawka za godzinę]]</f>
        <v>75</v>
      </c>
      <c r="J211" s="7">
        <f>WEEKDAY(kursanci34[[#This Row],[Data]],2)</f>
        <v>1</v>
      </c>
      <c r="K211">
        <f t="shared" si="3"/>
        <v>75</v>
      </c>
    </row>
    <row r="212" spans="1:11" x14ac:dyDescent="0.3">
      <c r="A212" s="11" t="s">
        <v>15</v>
      </c>
      <c r="B212" s="12" t="s">
        <v>12</v>
      </c>
      <c r="C212" s="13">
        <v>46069</v>
      </c>
      <c r="D212" s="14">
        <v>0.375</v>
      </c>
      <c r="E212" s="14">
        <v>0.4375</v>
      </c>
      <c r="F212" s="6">
        <v>40</v>
      </c>
      <c r="G212" s="14">
        <f>kursanci34[[#This Row],[Godzina zakończenia]]-kursanci34[[#This Row],[Godzina rozpoczęcia]]</f>
        <v>6.25E-2</v>
      </c>
      <c r="H212" s="12">
        <v>1.5</v>
      </c>
      <c r="I212" s="12">
        <f>kursanci34[[#This Row],[czas trwania2]]*kursanci34[[#This Row],[Stawka za godzinę]]</f>
        <v>60</v>
      </c>
      <c r="J212" s="6">
        <f>WEEKDAY(kursanci34[[#This Row],[Data]],2)</f>
        <v>1</v>
      </c>
      <c r="K212">
        <f t="shared" si="3"/>
        <v>60</v>
      </c>
    </row>
    <row r="213" spans="1:11" x14ac:dyDescent="0.3">
      <c r="A213" s="15" t="s">
        <v>11</v>
      </c>
      <c r="B213" s="16" t="s">
        <v>12</v>
      </c>
      <c r="C213" s="17">
        <v>46070</v>
      </c>
      <c r="D213" s="18">
        <v>0.55208333333333337</v>
      </c>
      <c r="E213" s="18">
        <v>0.63541666666666663</v>
      </c>
      <c r="F213" s="7">
        <v>40</v>
      </c>
      <c r="G213" s="18">
        <f>kursanci34[[#This Row],[Godzina zakończenia]]-kursanci34[[#This Row],[Godzina rozpoczęcia]]</f>
        <v>8.3333333333333259E-2</v>
      </c>
      <c r="H213" s="16">
        <v>2</v>
      </c>
      <c r="I213" s="16">
        <f>kursanci34[[#This Row],[czas trwania2]]*kursanci34[[#This Row],[Stawka za godzinę]]</f>
        <v>80</v>
      </c>
      <c r="J213" s="7">
        <f>WEEKDAY(kursanci34[[#This Row],[Data]],2)</f>
        <v>2</v>
      </c>
      <c r="K213">
        <f t="shared" si="3"/>
        <v>80</v>
      </c>
    </row>
    <row r="214" spans="1:11" x14ac:dyDescent="0.3">
      <c r="A214" s="11" t="s">
        <v>8</v>
      </c>
      <c r="B214" s="12" t="s">
        <v>9</v>
      </c>
      <c r="C214" s="13">
        <v>46070</v>
      </c>
      <c r="D214" s="14">
        <v>0.4375</v>
      </c>
      <c r="E214" s="14">
        <v>0.51041666666666663</v>
      </c>
      <c r="F214" s="6">
        <v>50</v>
      </c>
      <c r="G214" s="14">
        <f>kursanci34[[#This Row],[Godzina zakończenia]]-kursanci34[[#This Row],[Godzina rozpoczęcia]]</f>
        <v>7.291666666666663E-2</v>
      </c>
      <c r="H214" s="12">
        <v>1.75</v>
      </c>
      <c r="I214" s="12">
        <f>kursanci34[[#This Row],[czas trwania2]]*kursanci34[[#This Row],[Stawka za godzinę]]</f>
        <v>87.5</v>
      </c>
      <c r="J214" s="6">
        <f>WEEKDAY(kursanci34[[#This Row],[Data]],2)</f>
        <v>2</v>
      </c>
      <c r="K214">
        <f t="shared" si="3"/>
        <v>87.5</v>
      </c>
    </row>
    <row r="215" spans="1:11" x14ac:dyDescent="0.3">
      <c r="A215" s="15" t="s">
        <v>15</v>
      </c>
      <c r="B215" s="16" t="s">
        <v>7</v>
      </c>
      <c r="C215" s="17">
        <v>46070</v>
      </c>
      <c r="D215" s="18">
        <v>0.375</v>
      </c>
      <c r="E215" s="18">
        <v>0.42708333333333331</v>
      </c>
      <c r="F215" s="7">
        <v>60</v>
      </c>
      <c r="G215" s="18">
        <f>kursanci34[[#This Row],[Godzina zakończenia]]-kursanci34[[#This Row],[Godzina rozpoczęcia]]</f>
        <v>5.2083333333333315E-2</v>
      </c>
      <c r="H215" s="16">
        <v>1.25</v>
      </c>
      <c r="I215" s="16">
        <f>kursanci34[[#This Row],[czas trwania2]]*kursanci34[[#This Row],[Stawka za godzinę]]</f>
        <v>75</v>
      </c>
      <c r="J215" s="7">
        <f>WEEKDAY(kursanci34[[#This Row],[Data]],2)</f>
        <v>2</v>
      </c>
      <c r="K215">
        <f t="shared" si="3"/>
        <v>75</v>
      </c>
    </row>
    <row r="216" spans="1:11" x14ac:dyDescent="0.3">
      <c r="A216" s="11" t="s">
        <v>10</v>
      </c>
      <c r="B216" s="12" t="s">
        <v>9</v>
      </c>
      <c r="C216" s="13">
        <v>46070</v>
      </c>
      <c r="D216" s="14">
        <v>0.63541666666666663</v>
      </c>
      <c r="E216" s="14">
        <v>0.69791666666666663</v>
      </c>
      <c r="F216" s="6">
        <v>50</v>
      </c>
      <c r="G216" s="14">
        <f>kursanci34[[#This Row],[Godzina zakończenia]]-kursanci34[[#This Row],[Godzina rozpoczęcia]]</f>
        <v>6.25E-2</v>
      </c>
      <c r="H216" s="12">
        <v>1.5</v>
      </c>
      <c r="I216" s="12">
        <f>kursanci34[[#This Row],[czas trwania2]]*kursanci34[[#This Row],[Stawka za godzinę]]</f>
        <v>75</v>
      </c>
      <c r="J216" s="6">
        <f>WEEKDAY(kursanci34[[#This Row],[Data]],2)</f>
        <v>2</v>
      </c>
      <c r="K216">
        <f t="shared" si="3"/>
        <v>75</v>
      </c>
    </row>
    <row r="217" spans="1:11" x14ac:dyDescent="0.3">
      <c r="A217" s="15" t="s">
        <v>24</v>
      </c>
      <c r="B217" s="16" t="s">
        <v>7</v>
      </c>
      <c r="C217" s="17">
        <v>46071</v>
      </c>
      <c r="D217" s="18">
        <v>0.58333333333333337</v>
      </c>
      <c r="E217" s="18">
        <v>0.64583333333333337</v>
      </c>
      <c r="F217" s="7">
        <v>60</v>
      </c>
      <c r="G217" s="18">
        <f>kursanci34[[#This Row],[Godzina zakończenia]]-kursanci34[[#This Row],[Godzina rozpoczęcia]]</f>
        <v>6.25E-2</v>
      </c>
      <c r="H217" s="16">
        <v>1.5</v>
      </c>
      <c r="I217" s="16">
        <f>kursanci34[[#This Row],[czas trwania2]]*kursanci34[[#This Row],[Stawka za godzinę]]</f>
        <v>90</v>
      </c>
      <c r="J217" s="7">
        <f>WEEKDAY(kursanci34[[#This Row],[Data]],2)</f>
        <v>3</v>
      </c>
      <c r="K217">
        <f t="shared" si="3"/>
        <v>90</v>
      </c>
    </row>
    <row r="218" spans="1:11" x14ac:dyDescent="0.3">
      <c r="A218" s="11" t="s">
        <v>6</v>
      </c>
      <c r="B218" s="12" t="s">
        <v>7</v>
      </c>
      <c r="C218" s="13">
        <v>46071</v>
      </c>
      <c r="D218" s="14">
        <v>0.47916666666666669</v>
      </c>
      <c r="E218" s="14">
        <v>0.54166666666666663</v>
      </c>
      <c r="F218" s="6">
        <v>60</v>
      </c>
      <c r="G218" s="14">
        <f>kursanci34[[#This Row],[Godzina zakończenia]]-kursanci34[[#This Row],[Godzina rozpoczęcia]]</f>
        <v>6.2499999999999944E-2</v>
      </c>
      <c r="H218" s="12">
        <v>1.5</v>
      </c>
      <c r="I218" s="12">
        <f>kursanci34[[#This Row],[czas trwania2]]*kursanci34[[#This Row],[Stawka za godzinę]]</f>
        <v>90</v>
      </c>
      <c r="J218" s="6">
        <f>WEEKDAY(kursanci34[[#This Row],[Data]],2)</f>
        <v>3</v>
      </c>
      <c r="K218">
        <f t="shared" si="3"/>
        <v>90</v>
      </c>
    </row>
    <row r="219" spans="1:11" x14ac:dyDescent="0.3">
      <c r="A219" s="15" t="s">
        <v>8</v>
      </c>
      <c r="B219" s="16" t="s">
        <v>9</v>
      </c>
      <c r="C219" s="17">
        <v>46071</v>
      </c>
      <c r="D219" s="18">
        <v>0.375</v>
      </c>
      <c r="E219" s="18">
        <v>0.4375</v>
      </c>
      <c r="F219" s="7">
        <v>50</v>
      </c>
      <c r="G219" s="18">
        <f>kursanci34[[#This Row],[Godzina zakończenia]]-kursanci34[[#This Row],[Godzina rozpoczęcia]]</f>
        <v>6.25E-2</v>
      </c>
      <c r="H219" s="16">
        <v>1.5</v>
      </c>
      <c r="I219" s="16">
        <f>kursanci34[[#This Row],[czas trwania2]]*kursanci34[[#This Row],[Stawka za godzinę]]</f>
        <v>75</v>
      </c>
      <c r="J219" s="7">
        <f>WEEKDAY(kursanci34[[#This Row],[Data]],2)</f>
        <v>3</v>
      </c>
      <c r="K219">
        <f t="shared" si="3"/>
        <v>75</v>
      </c>
    </row>
    <row r="220" spans="1:11" x14ac:dyDescent="0.3">
      <c r="A220" s="11" t="s">
        <v>8</v>
      </c>
      <c r="B220" s="12" t="s">
        <v>9</v>
      </c>
      <c r="C220" s="13">
        <v>46072</v>
      </c>
      <c r="D220" s="14">
        <v>0.375</v>
      </c>
      <c r="E220" s="14">
        <v>0.45833333333333331</v>
      </c>
      <c r="F220" s="6">
        <v>50</v>
      </c>
      <c r="G220" s="14">
        <f>kursanci34[[#This Row],[Godzina zakończenia]]-kursanci34[[#This Row],[Godzina rozpoczęcia]]</f>
        <v>8.3333333333333315E-2</v>
      </c>
      <c r="H220" s="12">
        <v>2</v>
      </c>
      <c r="I220" s="12">
        <f>kursanci34[[#This Row],[czas trwania2]]*kursanci34[[#This Row],[Stawka za godzinę]]</f>
        <v>100</v>
      </c>
      <c r="J220" s="6">
        <f>WEEKDAY(kursanci34[[#This Row],[Data]],2)</f>
        <v>4</v>
      </c>
      <c r="K220">
        <f t="shared" si="3"/>
        <v>100</v>
      </c>
    </row>
    <row r="221" spans="1:11" x14ac:dyDescent="0.3">
      <c r="A221" s="15" t="s">
        <v>6</v>
      </c>
      <c r="B221" s="16" t="s">
        <v>7</v>
      </c>
      <c r="C221" s="17">
        <v>46073</v>
      </c>
      <c r="D221" s="18">
        <v>0.375</v>
      </c>
      <c r="E221" s="18">
        <v>0.42708333333333331</v>
      </c>
      <c r="F221" s="7">
        <v>60</v>
      </c>
      <c r="G221" s="18">
        <f>kursanci34[[#This Row],[Godzina zakończenia]]-kursanci34[[#This Row],[Godzina rozpoczęcia]]</f>
        <v>5.2083333333333315E-2</v>
      </c>
      <c r="H221" s="16">
        <v>1.25</v>
      </c>
      <c r="I221" s="16">
        <f>kursanci34[[#This Row],[czas trwania2]]*kursanci34[[#This Row],[Stawka za godzinę]]</f>
        <v>75</v>
      </c>
      <c r="J221" s="7">
        <f>WEEKDAY(kursanci34[[#This Row],[Data]],2)</f>
        <v>5</v>
      </c>
      <c r="K221">
        <f t="shared" si="3"/>
        <v>75</v>
      </c>
    </row>
    <row r="222" spans="1:11" x14ac:dyDescent="0.3">
      <c r="A222" s="11" t="s">
        <v>6</v>
      </c>
      <c r="B222" s="12" t="s">
        <v>7</v>
      </c>
      <c r="C222" s="13">
        <v>46073</v>
      </c>
      <c r="D222" s="14">
        <v>0.4375</v>
      </c>
      <c r="E222" s="14">
        <v>0.48958333333333331</v>
      </c>
      <c r="F222" s="6">
        <v>60</v>
      </c>
      <c r="G222" s="14">
        <f>kursanci34[[#This Row],[Godzina zakończenia]]-kursanci34[[#This Row],[Godzina rozpoczęcia]]</f>
        <v>5.2083333333333315E-2</v>
      </c>
      <c r="H222" s="12">
        <v>1.25</v>
      </c>
      <c r="I222" s="12">
        <f>kursanci34[[#This Row],[czas trwania2]]*kursanci34[[#This Row],[Stawka za godzinę]]</f>
        <v>75</v>
      </c>
      <c r="J222" s="6">
        <f>WEEKDAY(kursanci34[[#This Row],[Data]],2)</f>
        <v>5</v>
      </c>
      <c r="K222">
        <f t="shared" si="3"/>
        <v>75</v>
      </c>
    </row>
    <row r="223" spans="1:11" x14ac:dyDescent="0.3">
      <c r="A223" s="15" t="s">
        <v>17</v>
      </c>
      <c r="B223" s="16" t="s">
        <v>9</v>
      </c>
      <c r="C223" s="17">
        <v>46073</v>
      </c>
      <c r="D223" s="18">
        <v>0.60416666666666663</v>
      </c>
      <c r="E223" s="18">
        <v>0.65625</v>
      </c>
      <c r="F223" s="7">
        <v>50</v>
      </c>
      <c r="G223" s="18">
        <f>kursanci34[[#This Row],[Godzina zakończenia]]-kursanci34[[#This Row],[Godzina rozpoczęcia]]</f>
        <v>5.208333333333337E-2</v>
      </c>
      <c r="H223" s="16">
        <v>1.25</v>
      </c>
      <c r="I223" s="16">
        <f>kursanci34[[#This Row],[czas trwania2]]*kursanci34[[#This Row],[Stawka za godzinę]]</f>
        <v>62.5</v>
      </c>
      <c r="J223" s="7">
        <f>WEEKDAY(kursanci34[[#This Row],[Data]],2)</f>
        <v>5</v>
      </c>
      <c r="K223">
        <f t="shared" si="3"/>
        <v>62.5</v>
      </c>
    </row>
    <row r="224" spans="1:11" x14ac:dyDescent="0.3">
      <c r="A224" s="11" t="s">
        <v>11</v>
      </c>
      <c r="B224" s="12" t="s">
        <v>12</v>
      </c>
      <c r="C224" s="13">
        <v>46073</v>
      </c>
      <c r="D224" s="14">
        <v>0.51041666666666663</v>
      </c>
      <c r="E224" s="14">
        <v>0.59375</v>
      </c>
      <c r="F224" s="6">
        <v>40</v>
      </c>
      <c r="G224" s="14">
        <f>kursanci34[[#This Row],[Godzina zakończenia]]-kursanci34[[#This Row],[Godzina rozpoczęcia]]</f>
        <v>8.333333333333337E-2</v>
      </c>
      <c r="H224" s="12">
        <v>2</v>
      </c>
      <c r="I224" s="12">
        <f>kursanci34[[#This Row],[czas trwania2]]*kursanci34[[#This Row],[Stawka za godzinę]]</f>
        <v>80</v>
      </c>
      <c r="J224" s="6">
        <f>WEEKDAY(kursanci34[[#This Row],[Data]],2)</f>
        <v>5</v>
      </c>
      <c r="K224">
        <f t="shared" si="3"/>
        <v>80</v>
      </c>
    </row>
    <row r="225" spans="1:11" x14ac:dyDescent="0.3">
      <c r="A225" s="15" t="s">
        <v>25</v>
      </c>
      <c r="B225" s="16" t="s">
        <v>7</v>
      </c>
      <c r="C225" s="17">
        <v>46073</v>
      </c>
      <c r="D225" s="18">
        <v>0.69791666666666663</v>
      </c>
      <c r="E225" s="18">
        <v>0.76041666666666663</v>
      </c>
      <c r="F225" s="7">
        <v>60</v>
      </c>
      <c r="G225" s="18">
        <f>kursanci34[[#This Row],[Godzina zakończenia]]-kursanci34[[#This Row],[Godzina rozpoczęcia]]</f>
        <v>6.25E-2</v>
      </c>
      <c r="H225" s="16">
        <v>1.5</v>
      </c>
      <c r="I225" s="16">
        <f>kursanci34[[#This Row],[czas trwania2]]*kursanci34[[#This Row],[Stawka za godzinę]]</f>
        <v>90</v>
      </c>
      <c r="J225" s="7">
        <f>WEEKDAY(kursanci34[[#This Row],[Data]],2)</f>
        <v>5</v>
      </c>
      <c r="K225">
        <f t="shared" si="3"/>
        <v>90</v>
      </c>
    </row>
    <row r="226" spans="1:11" x14ac:dyDescent="0.3">
      <c r="A226" s="11" t="s">
        <v>16</v>
      </c>
      <c r="B226" s="12" t="s">
        <v>12</v>
      </c>
      <c r="C226" s="13">
        <v>46076</v>
      </c>
      <c r="D226" s="14">
        <v>0.375</v>
      </c>
      <c r="E226" s="14">
        <v>0.42708333333333331</v>
      </c>
      <c r="F226" s="6">
        <v>40</v>
      </c>
      <c r="G226" s="14">
        <f>kursanci34[[#This Row],[Godzina zakończenia]]-kursanci34[[#This Row],[Godzina rozpoczęcia]]</f>
        <v>5.2083333333333315E-2</v>
      </c>
      <c r="H226" s="12">
        <v>1.25</v>
      </c>
      <c r="I226" s="12">
        <f>kursanci34[[#This Row],[czas trwania2]]*kursanci34[[#This Row],[Stawka za godzinę]]</f>
        <v>50</v>
      </c>
      <c r="J226" s="6">
        <f>WEEKDAY(kursanci34[[#This Row],[Data]],2)</f>
        <v>1</v>
      </c>
      <c r="K226">
        <f t="shared" si="3"/>
        <v>50</v>
      </c>
    </row>
    <row r="227" spans="1:11" x14ac:dyDescent="0.3">
      <c r="A227" s="15" t="s">
        <v>6</v>
      </c>
      <c r="B227" s="16" t="s">
        <v>7</v>
      </c>
      <c r="C227" s="17">
        <v>46077</v>
      </c>
      <c r="D227" s="18">
        <v>0.4375</v>
      </c>
      <c r="E227" s="18">
        <v>0.51041666666666663</v>
      </c>
      <c r="F227" s="7">
        <v>60</v>
      </c>
      <c r="G227" s="18">
        <f>kursanci34[[#This Row],[Godzina zakończenia]]-kursanci34[[#This Row],[Godzina rozpoczęcia]]</f>
        <v>7.291666666666663E-2</v>
      </c>
      <c r="H227" s="16">
        <v>1.75</v>
      </c>
      <c r="I227" s="16">
        <f>kursanci34[[#This Row],[czas trwania2]]*kursanci34[[#This Row],[Stawka za godzinę]]</f>
        <v>105</v>
      </c>
      <c r="J227" s="7">
        <f>WEEKDAY(kursanci34[[#This Row],[Data]],2)</f>
        <v>2</v>
      </c>
      <c r="K227">
        <f t="shared" si="3"/>
        <v>105</v>
      </c>
    </row>
    <row r="228" spans="1:11" x14ac:dyDescent="0.3">
      <c r="A228" s="11" t="s">
        <v>15</v>
      </c>
      <c r="B228" s="12" t="s">
        <v>12</v>
      </c>
      <c r="C228" s="13">
        <v>46077</v>
      </c>
      <c r="D228" s="14">
        <v>0.375</v>
      </c>
      <c r="E228" s="14">
        <v>0.4375</v>
      </c>
      <c r="F228" s="6">
        <v>40</v>
      </c>
      <c r="G228" s="14">
        <f>kursanci34[[#This Row],[Godzina zakończenia]]-kursanci34[[#This Row],[Godzina rozpoczęcia]]</f>
        <v>6.25E-2</v>
      </c>
      <c r="H228" s="12">
        <v>1.5</v>
      </c>
      <c r="I228" s="12">
        <f>kursanci34[[#This Row],[czas trwania2]]*kursanci34[[#This Row],[Stawka za godzinę]]</f>
        <v>60</v>
      </c>
      <c r="J228" s="6">
        <f>WEEKDAY(kursanci34[[#This Row],[Data]],2)</f>
        <v>2</v>
      </c>
      <c r="K228">
        <f t="shared" si="3"/>
        <v>60</v>
      </c>
    </row>
    <row r="229" spans="1:11" x14ac:dyDescent="0.3">
      <c r="A229" s="15" t="s">
        <v>19</v>
      </c>
      <c r="B229" s="16" t="s">
        <v>12</v>
      </c>
      <c r="C229" s="17">
        <v>46077</v>
      </c>
      <c r="D229" s="18">
        <v>0.52083333333333337</v>
      </c>
      <c r="E229" s="18">
        <v>0.58333333333333337</v>
      </c>
      <c r="F229" s="7">
        <v>40</v>
      </c>
      <c r="G229" s="18">
        <f>kursanci34[[#This Row],[Godzina zakończenia]]-kursanci34[[#This Row],[Godzina rozpoczęcia]]</f>
        <v>6.25E-2</v>
      </c>
      <c r="H229" s="16">
        <v>1.5</v>
      </c>
      <c r="I229" s="16">
        <f>kursanci34[[#This Row],[czas trwania2]]*kursanci34[[#This Row],[Stawka za godzinę]]</f>
        <v>60</v>
      </c>
      <c r="J229" s="7">
        <f>WEEKDAY(kursanci34[[#This Row],[Data]],2)</f>
        <v>2</v>
      </c>
      <c r="K229">
        <f t="shared" si="3"/>
        <v>60</v>
      </c>
    </row>
    <row r="230" spans="1:11" x14ac:dyDescent="0.3">
      <c r="A230" s="11" t="s">
        <v>16</v>
      </c>
      <c r="B230" s="12" t="s">
        <v>12</v>
      </c>
      <c r="C230" s="13">
        <v>46079</v>
      </c>
      <c r="D230" s="14">
        <v>0.375</v>
      </c>
      <c r="E230" s="14">
        <v>0.45833333333333331</v>
      </c>
      <c r="F230" s="6">
        <v>40</v>
      </c>
      <c r="G230" s="14">
        <f>kursanci34[[#This Row],[Godzina zakończenia]]-kursanci34[[#This Row],[Godzina rozpoczęcia]]</f>
        <v>8.3333333333333315E-2</v>
      </c>
      <c r="H230" s="12">
        <v>2</v>
      </c>
      <c r="I230" s="12">
        <f>kursanci34[[#This Row],[czas trwania2]]*kursanci34[[#This Row],[Stawka za godzinę]]</f>
        <v>80</v>
      </c>
      <c r="J230" s="6">
        <f>WEEKDAY(kursanci34[[#This Row],[Data]],2)</f>
        <v>4</v>
      </c>
      <c r="K230">
        <f t="shared" si="3"/>
        <v>80</v>
      </c>
    </row>
    <row r="231" spans="1:11" x14ac:dyDescent="0.3">
      <c r="A231" s="15" t="s">
        <v>14</v>
      </c>
      <c r="B231" s="16" t="s">
        <v>7</v>
      </c>
      <c r="C231" s="17">
        <v>46079</v>
      </c>
      <c r="D231" s="18">
        <v>0.52083333333333337</v>
      </c>
      <c r="E231" s="18">
        <v>0.58333333333333337</v>
      </c>
      <c r="F231" s="7">
        <v>60</v>
      </c>
      <c r="G231" s="18">
        <f>kursanci34[[#This Row],[Godzina zakończenia]]-kursanci34[[#This Row],[Godzina rozpoczęcia]]</f>
        <v>6.25E-2</v>
      </c>
      <c r="H231" s="16">
        <v>1.5</v>
      </c>
      <c r="I231" s="16">
        <f>kursanci34[[#This Row],[czas trwania2]]*kursanci34[[#This Row],[Stawka za godzinę]]</f>
        <v>90</v>
      </c>
      <c r="J231" s="7">
        <f>WEEKDAY(kursanci34[[#This Row],[Data]],2)</f>
        <v>4</v>
      </c>
      <c r="K231">
        <f t="shared" si="3"/>
        <v>90</v>
      </c>
    </row>
    <row r="232" spans="1:11" x14ac:dyDescent="0.3">
      <c r="A232" s="11" t="s">
        <v>18</v>
      </c>
      <c r="B232" s="12" t="s">
        <v>12</v>
      </c>
      <c r="C232" s="13">
        <v>46079</v>
      </c>
      <c r="D232" s="14">
        <v>0.45833333333333331</v>
      </c>
      <c r="E232" s="14">
        <v>0.51041666666666663</v>
      </c>
      <c r="F232" s="6">
        <v>40</v>
      </c>
      <c r="G232" s="14">
        <f>kursanci34[[#This Row],[Godzina zakończenia]]-kursanci34[[#This Row],[Godzina rozpoczęcia]]</f>
        <v>5.2083333333333315E-2</v>
      </c>
      <c r="H232" s="12">
        <v>1.25</v>
      </c>
      <c r="I232" s="12">
        <f>kursanci34[[#This Row],[czas trwania2]]*kursanci34[[#This Row],[Stawka za godzinę]]</f>
        <v>50</v>
      </c>
      <c r="J232" s="6">
        <f>WEEKDAY(kursanci34[[#This Row],[Data]],2)</f>
        <v>4</v>
      </c>
      <c r="K232">
        <f t="shared" si="3"/>
        <v>50</v>
      </c>
    </row>
    <row r="233" spans="1:11" x14ac:dyDescent="0.3">
      <c r="A233" s="15" t="s">
        <v>13</v>
      </c>
      <c r="B233" s="16" t="s">
        <v>9</v>
      </c>
      <c r="C233" s="17">
        <v>46080</v>
      </c>
      <c r="D233" s="18">
        <v>0.59375</v>
      </c>
      <c r="E233" s="18">
        <v>0.65625</v>
      </c>
      <c r="F233" s="7">
        <v>50</v>
      </c>
      <c r="G233" s="18">
        <f>kursanci34[[#This Row],[Godzina zakończenia]]-kursanci34[[#This Row],[Godzina rozpoczęcia]]</f>
        <v>6.25E-2</v>
      </c>
      <c r="H233" s="16">
        <v>1.5</v>
      </c>
      <c r="I233" s="16">
        <f>kursanci34[[#This Row],[czas trwania2]]*kursanci34[[#This Row],[Stawka za godzinę]]</f>
        <v>75</v>
      </c>
      <c r="J233" s="7">
        <f>WEEKDAY(kursanci34[[#This Row],[Data]],2)</f>
        <v>5</v>
      </c>
      <c r="K233">
        <f t="shared" si="3"/>
        <v>75</v>
      </c>
    </row>
    <row r="234" spans="1:11" x14ac:dyDescent="0.3">
      <c r="A234" s="11" t="s">
        <v>18</v>
      </c>
      <c r="B234" s="12" t="s">
        <v>12</v>
      </c>
      <c r="C234" s="13">
        <v>46080</v>
      </c>
      <c r="D234" s="14">
        <v>0.375</v>
      </c>
      <c r="E234" s="14">
        <v>0.44791666666666669</v>
      </c>
      <c r="F234" s="6">
        <v>40</v>
      </c>
      <c r="G234" s="14">
        <f>kursanci34[[#This Row],[Godzina zakończenia]]-kursanci34[[#This Row],[Godzina rozpoczęcia]]</f>
        <v>7.2916666666666685E-2</v>
      </c>
      <c r="H234" s="12">
        <v>1.75</v>
      </c>
      <c r="I234" s="12">
        <f>kursanci34[[#This Row],[czas trwania2]]*kursanci34[[#This Row],[Stawka za godzinę]]</f>
        <v>70</v>
      </c>
      <c r="J234" s="6">
        <f>WEEKDAY(kursanci34[[#This Row],[Data]],2)</f>
        <v>5</v>
      </c>
      <c r="K234">
        <f t="shared" si="3"/>
        <v>70</v>
      </c>
    </row>
    <row r="235" spans="1:11" x14ac:dyDescent="0.3">
      <c r="A235" s="15" t="s">
        <v>19</v>
      </c>
      <c r="B235" s="16" t="s">
        <v>12</v>
      </c>
      <c r="C235" s="17">
        <v>46080</v>
      </c>
      <c r="D235" s="18">
        <v>0.45833333333333331</v>
      </c>
      <c r="E235" s="18">
        <v>0.53125</v>
      </c>
      <c r="F235" s="7">
        <v>40</v>
      </c>
      <c r="G235" s="18">
        <f>kursanci34[[#This Row],[Godzina zakończenia]]-kursanci34[[#This Row],[Godzina rozpoczęcia]]</f>
        <v>7.2916666666666685E-2</v>
      </c>
      <c r="H235" s="16">
        <v>1.75</v>
      </c>
      <c r="I235" s="16">
        <f>kursanci34[[#This Row],[czas trwania2]]*kursanci34[[#This Row],[Stawka za godzinę]]</f>
        <v>70</v>
      </c>
      <c r="J235" s="7">
        <f>WEEKDAY(kursanci34[[#This Row],[Data]],2)</f>
        <v>5</v>
      </c>
      <c r="K235">
        <f t="shared" si="3"/>
        <v>70</v>
      </c>
    </row>
    <row r="236" spans="1:11" x14ac:dyDescent="0.3">
      <c r="A236" s="11" t="s">
        <v>10</v>
      </c>
      <c r="B236" s="12" t="s">
        <v>7</v>
      </c>
      <c r="C236" s="13">
        <v>46080</v>
      </c>
      <c r="D236" s="14">
        <v>0.53125</v>
      </c>
      <c r="E236" s="14">
        <v>0.58333333333333337</v>
      </c>
      <c r="F236" s="6">
        <v>60</v>
      </c>
      <c r="G236" s="14">
        <f>kursanci34[[#This Row],[Godzina zakończenia]]-kursanci34[[#This Row],[Godzina rozpoczęcia]]</f>
        <v>5.208333333333337E-2</v>
      </c>
      <c r="H236" s="12">
        <v>1.25</v>
      </c>
      <c r="I236" s="12">
        <f>kursanci34[[#This Row],[czas trwania2]]*kursanci34[[#This Row],[Stawka za godzinę]]</f>
        <v>75</v>
      </c>
      <c r="J236" s="6">
        <f>WEEKDAY(kursanci34[[#This Row],[Data]],2)</f>
        <v>5</v>
      </c>
      <c r="K236">
        <f t="shared" si="3"/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F713-3474-433C-B801-6FF871DBB3DB}">
  <dimension ref="A3:E22"/>
  <sheetViews>
    <sheetView workbookViewId="0">
      <selection activeCell="I16" sqref="I16"/>
    </sheetView>
  </sheetViews>
  <sheetFormatPr defaultRowHeight="14.4" x14ac:dyDescent="0.3"/>
  <cols>
    <col min="1" max="1" width="16.5546875" bestFit="1" customWidth="1"/>
    <col min="2" max="2" width="11.33203125" bestFit="1" customWidth="1"/>
    <col min="5" max="5" width="16.33203125" bestFit="1" customWidth="1"/>
  </cols>
  <sheetData>
    <row r="3" spans="1:5" x14ac:dyDescent="0.3">
      <c r="A3" s="8" t="s">
        <v>29</v>
      </c>
      <c r="B3" t="s">
        <v>32</v>
      </c>
      <c r="D3" t="s">
        <v>33</v>
      </c>
      <c r="E3" t="s">
        <v>34</v>
      </c>
    </row>
    <row r="4" spans="1:5" x14ac:dyDescent="0.3">
      <c r="A4" s="9" t="s">
        <v>13</v>
      </c>
      <c r="B4" s="1">
        <v>1192.5</v>
      </c>
      <c r="D4" s="9" t="s">
        <v>8</v>
      </c>
      <c r="E4" s="1">
        <v>2062.5</v>
      </c>
    </row>
    <row r="5" spans="1:5" x14ac:dyDescent="0.3">
      <c r="A5" s="9" t="s">
        <v>21</v>
      </c>
      <c r="B5" s="1">
        <v>60</v>
      </c>
      <c r="D5" s="9" t="s">
        <v>14</v>
      </c>
      <c r="E5" s="1">
        <v>2040</v>
      </c>
    </row>
    <row r="6" spans="1:5" x14ac:dyDescent="0.3">
      <c r="A6" s="9" t="s">
        <v>24</v>
      </c>
      <c r="B6" s="1">
        <v>780</v>
      </c>
      <c r="D6" s="9" t="s">
        <v>6</v>
      </c>
      <c r="E6" s="1">
        <v>1755</v>
      </c>
    </row>
    <row r="7" spans="1:5" x14ac:dyDescent="0.3">
      <c r="A7" s="9" t="s">
        <v>6</v>
      </c>
      <c r="B7" s="1">
        <v>1755</v>
      </c>
      <c r="D7" s="9" t="s">
        <v>10</v>
      </c>
      <c r="E7" s="1">
        <v>1540</v>
      </c>
    </row>
    <row r="8" spans="1:5" x14ac:dyDescent="0.3">
      <c r="A8" s="9" t="s">
        <v>17</v>
      </c>
      <c r="B8" s="1">
        <v>1100</v>
      </c>
      <c r="D8" s="9" t="s">
        <v>11</v>
      </c>
      <c r="E8" s="1">
        <v>1520</v>
      </c>
    </row>
    <row r="9" spans="1:5" x14ac:dyDescent="0.3">
      <c r="A9" s="9" t="s">
        <v>11</v>
      </c>
      <c r="B9" s="1">
        <v>1520</v>
      </c>
      <c r="D9" s="9" t="s">
        <v>16</v>
      </c>
      <c r="E9" s="1">
        <v>1295</v>
      </c>
    </row>
    <row r="10" spans="1:5" x14ac:dyDescent="0.3">
      <c r="A10" s="9" t="s">
        <v>16</v>
      </c>
      <c r="B10" s="1">
        <v>1295</v>
      </c>
      <c r="D10" s="9" t="s">
        <v>18</v>
      </c>
      <c r="E10" s="1">
        <v>1200</v>
      </c>
    </row>
    <row r="11" spans="1:5" x14ac:dyDescent="0.3">
      <c r="A11" s="9" t="s">
        <v>14</v>
      </c>
      <c r="B11" s="1">
        <v>2040</v>
      </c>
      <c r="D11" s="9" t="s">
        <v>13</v>
      </c>
      <c r="E11" s="1">
        <v>1192.5</v>
      </c>
    </row>
    <row r="12" spans="1:5" x14ac:dyDescent="0.3">
      <c r="A12" s="9" t="s">
        <v>18</v>
      </c>
      <c r="B12" s="1">
        <v>1200</v>
      </c>
      <c r="D12" s="9" t="s">
        <v>19</v>
      </c>
      <c r="E12" s="1">
        <v>1175</v>
      </c>
    </row>
    <row r="13" spans="1:5" x14ac:dyDescent="0.3">
      <c r="A13" s="9" t="s">
        <v>22</v>
      </c>
      <c r="B13" s="1">
        <v>50</v>
      </c>
      <c r="D13" s="9" t="s">
        <v>17</v>
      </c>
      <c r="E13" s="1">
        <v>1100</v>
      </c>
    </row>
    <row r="14" spans="1:5" x14ac:dyDescent="0.3">
      <c r="A14" s="9" t="s">
        <v>25</v>
      </c>
      <c r="B14" s="1">
        <v>90</v>
      </c>
      <c r="D14" s="9" t="s">
        <v>15</v>
      </c>
      <c r="E14" s="1">
        <v>1095</v>
      </c>
    </row>
    <row r="15" spans="1:5" x14ac:dyDescent="0.3">
      <c r="A15" s="9" t="s">
        <v>23</v>
      </c>
      <c r="B15" s="1">
        <v>105</v>
      </c>
      <c r="D15" s="9" t="s">
        <v>24</v>
      </c>
      <c r="E15" s="1">
        <v>780</v>
      </c>
    </row>
    <row r="16" spans="1:5" x14ac:dyDescent="0.3">
      <c r="A16" s="9" t="s">
        <v>20</v>
      </c>
      <c r="B16" s="1">
        <v>80</v>
      </c>
      <c r="D16" s="9" t="s">
        <v>23</v>
      </c>
      <c r="E16" s="1">
        <v>105</v>
      </c>
    </row>
    <row r="17" spans="1:5" x14ac:dyDescent="0.3">
      <c r="A17" s="9" t="s">
        <v>8</v>
      </c>
      <c r="B17" s="1">
        <v>2062.5</v>
      </c>
      <c r="D17" s="9" t="s">
        <v>25</v>
      </c>
      <c r="E17" s="1">
        <v>90</v>
      </c>
    </row>
    <row r="18" spans="1:5" x14ac:dyDescent="0.3">
      <c r="A18" s="9" t="s">
        <v>15</v>
      </c>
      <c r="B18" s="1">
        <v>1095</v>
      </c>
      <c r="D18" s="9" t="s">
        <v>20</v>
      </c>
      <c r="E18" s="1">
        <v>80</v>
      </c>
    </row>
    <row r="19" spans="1:5" x14ac:dyDescent="0.3">
      <c r="A19" s="9" t="s">
        <v>19</v>
      </c>
      <c r="B19" s="1">
        <v>1175</v>
      </c>
      <c r="D19" s="9" t="s">
        <v>21</v>
      </c>
      <c r="E19" s="1">
        <v>60</v>
      </c>
    </row>
    <row r="20" spans="1:5" x14ac:dyDescent="0.3">
      <c r="A20" s="9" t="s">
        <v>10</v>
      </c>
      <c r="B20" s="1">
        <v>1540</v>
      </c>
      <c r="D20" s="9" t="s">
        <v>22</v>
      </c>
      <c r="E20" s="1">
        <v>50</v>
      </c>
    </row>
    <row r="21" spans="1:5" x14ac:dyDescent="0.3">
      <c r="A21" s="9" t="s">
        <v>30</v>
      </c>
      <c r="B21" s="1"/>
    </row>
    <row r="22" spans="1:5" x14ac:dyDescent="0.3">
      <c r="A22" s="9" t="s">
        <v>31</v>
      </c>
      <c r="B22" s="1">
        <v>17140</v>
      </c>
    </row>
  </sheetData>
  <sortState xmlns:xlrd2="http://schemas.microsoft.com/office/spreadsheetml/2017/richdata2" ref="D4:E20">
    <sortCondition descending="1" ref="E4:E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7CA0-81DE-4526-9CBF-B184094E0657}">
  <dimension ref="A3:E22"/>
  <sheetViews>
    <sheetView workbookViewId="0">
      <selection activeCell="H16" sqref="H16"/>
    </sheetView>
  </sheetViews>
  <sheetFormatPr defaultRowHeight="14.4" x14ac:dyDescent="0.3"/>
  <cols>
    <col min="1" max="1" width="16.5546875" bestFit="1" customWidth="1"/>
    <col min="2" max="2" width="11.88671875" bestFit="1" customWidth="1"/>
  </cols>
  <sheetData>
    <row r="3" spans="1:5" x14ac:dyDescent="0.3">
      <c r="A3" s="8" t="s">
        <v>29</v>
      </c>
      <c r="B3" t="s">
        <v>35</v>
      </c>
    </row>
    <row r="4" spans="1:5" x14ac:dyDescent="0.3">
      <c r="A4" s="9" t="s">
        <v>13</v>
      </c>
      <c r="B4" s="1">
        <v>16</v>
      </c>
      <c r="E4" t="s">
        <v>36</v>
      </c>
    </row>
    <row r="5" spans="1:5" x14ac:dyDescent="0.3">
      <c r="A5" s="9" t="s">
        <v>21</v>
      </c>
      <c r="B5" s="1">
        <v>1</v>
      </c>
    </row>
    <row r="6" spans="1:5" x14ac:dyDescent="0.3">
      <c r="A6" s="9" t="s">
        <v>24</v>
      </c>
      <c r="B6" s="1">
        <v>10</v>
      </c>
    </row>
    <row r="7" spans="1:5" x14ac:dyDescent="0.3">
      <c r="A7" s="9" t="s">
        <v>6</v>
      </c>
      <c r="B7" s="1">
        <v>20</v>
      </c>
    </row>
    <row r="8" spans="1:5" x14ac:dyDescent="0.3">
      <c r="A8" s="9" t="s">
        <v>17</v>
      </c>
      <c r="B8" s="1">
        <v>14</v>
      </c>
    </row>
    <row r="9" spans="1:5" x14ac:dyDescent="0.3">
      <c r="A9" s="9" t="s">
        <v>11</v>
      </c>
      <c r="B9" s="1">
        <v>24</v>
      </c>
    </row>
    <row r="10" spans="1:5" x14ac:dyDescent="0.3">
      <c r="A10" s="9" t="s">
        <v>16</v>
      </c>
      <c r="B10" s="1">
        <v>18</v>
      </c>
    </row>
    <row r="11" spans="1:5" x14ac:dyDescent="0.3">
      <c r="A11" s="9" t="s">
        <v>14</v>
      </c>
      <c r="B11" s="1">
        <v>24</v>
      </c>
    </row>
    <row r="12" spans="1:5" x14ac:dyDescent="0.3">
      <c r="A12" s="9" t="s">
        <v>18</v>
      </c>
      <c r="B12" s="1">
        <v>22</v>
      </c>
    </row>
    <row r="13" spans="1:5" x14ac:dyDescent="0.3">
      <c r="A13" s="9" t="s">
        <v>22</v>
      </c>
      <c r="B13" s="1">
        <v>1</v>
      </c>
    </row>
    <row r="14" spans="1:5" x14ac:dyDescent="0.3">
      <c r="A14" s="9" t="s">
        <v>25</v>
      </c>
      <c r="B14" s="1">
        <v>1</v>
      </c>
    </row>
    <row r="15" spans="1:5" x14ac:dyDescent="0.3">
      <c r="A15" s="9" t="s">
        <v>23</v>
      </c>
      <c r="B15" s="1">
        <v>1</v>
      </c>
    </row>
    <row r="16" spans="1:5" x14ac:dyDescent="0.3">
      <c r="A16" s="9" t="s">
        <v>20</v>
      </c>
      <c r="B16" s="1">
        <v>1</v>
      </c>
    </row>
    <row r="17" spans="1:2" x14ac:dyDescent="0.3">
      <c r="A17" s="9" t="s">
        <v>8</v>
      </c>
      <c r="B17" s="1">
        <v>29</v>
      </c>
    </row>
    <row r="18" spans="1:2" x14ac:dyDescent="0.3">
      <c r="A18" s="9" t="s">
        <v>15</v>
      </c>
      <c r="B18" s="1">
        <v>16</v>
      </c>
    </row>
    <row r="19" spans="1:2" x14ac:dyDescent="0.3">
      <c r="A19" s="9" t="s">
        <v>19</v>
      </c>
      <c r="B19" s="1">
        <v>18</v>
      </c>
    </row>
    <row r="20" spans="1:2" x14ac:dyDescent="0.3">
      <c r="A20" s="9" t="s">
        <v>10</v>
      </c>
      <c r="B20" s="1">
        <v>19</v>
      </c>
    </row>
    <row r="21" spans="1:2" x14ac:dyDescent="0.3">
      <c r="A21" s="9" t="s">
        <v>30</v>
      </c>
      <c r="B21" s="1"/>
    </row>
    <row r="22" spans="1:2" x14ac:dyDescent="0.3">
      <c r="A22" s="9" t="s">
        <v>31</v>
      </c>
      <c r="B22" s="1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6FF0-FCA0-4F2C-9DC8-EC7695A14D6E}">
  <dimension ref="A3:A23"/>
  <sheetViews>
    <sheetView workbookViewId="0">
      <selection activeCell="A5" sqref="A5:A21"/>
    </sheetView>
  </sheetViews>
  <sheetFormatPr defaultRowHeight="14.4" x14ac:dyDescent="0.3"/>
  <cols>
    <col min="1" max="1" width="16.5546875" bestFit="1" customWidth="1"/>
  </cols>
  <sheetData>
    <row r="3" spans="1:1" x14ac:dyDescent="0.3">
      <c r="A3" s="8" t="s">
        <v>29</v>
      </c>
    </row>
    <row r="4" spans="1:1" x14ac:dyDescent="0.3">
      <c r="A4" s="9" t="s">
        <v>42</v>
      </c>
    </row>
    <row r="5" spans="1:1" x14ac:dyDescent="0.3">
      <c r="A5" s="9" t="s">
        <v>43</v>
      </c>
    </row>
    <row r="6" spans="1:1" x14ac:dyDescent="0.3">
      <c r="A6" s="9" t="s">
        <v>44</v>
      </c>
    </row>
    <row r="7" spans="1:1" x14ac:dyDescent="0.3">
      <c r="A7" s="9" t="s">
        <v>45</v>
      </c>
    </row>
    <row r="8" spans="1:1" x14ac:dyDescent="0.3">
      <c r="A8" s="9" t="s">
        <v>46</v>
      </c>
    </row>
    <row r="9" spans="1:1" x14ac:dyDescent="0.3">
      <c r="A9" s="9" t="s">
        <v>47</v>
      </c>
    </row>
    <row r="10" spans="1:1" x14ac:dyDescent="0.3">
      <c r="A10" s="9" t="s">
        <v>48</v>
      </c>
    </row>
    <row r="11" spans="1:1" x14ac:dyDescent="0.3">
      <c r="A11" s="9" t="s">
        <v>49</v>
      </c>
    </row>
    <row r="12" spans="1:1" x14ac:dyDescent="0.3">
      <c r="A12" s="9" t="s">
        <v>50</v>
      </c>
    </row>
    <row r="13" spans="1:1" x14ac:dyDescent="0.3">
      <c r="A13" s="9" t="s">
        <v>51</v>
      </c>
    </row>
    <row r="14" spans="1:1" x14ac:dyDescent="0.3">
      <c r="A14" s="9" t="s">
        <v>52</v>
      </c>
    </row>
    <row r="15" spans="1:1" x14ac:dyDescent="0.3">
      <c r="A15" s="9" t="s">
        <v>53</v>
      </c>
    </row>
    <row r="16" spans="1:1" x14ac:dyDescent="0.3">
      <c r="A16" s="9" t="s">
        <v>54</v>
      </c>
    </row>
    <row r="17" spans="1:1" x14ac:dyDescent="0.3">
      <c r="A17" s="9" t="s">
        <v>55</v>
      </c>
    </row>
    <row r="18" spans="1:1" x14ac:dyDescent="0.3">
      <c r="A18" s="9" t="s">
        <v>56</v>
      </c>
    </row>
    <row r="19" spans="1:1" x14ac:dyDescent="0.3">
      <c r="A19" s="9" t="s">
        <v>57</v>
      </c>
    </row>
    <row r="20" spans="1:1" x14ac:dyDescent="0.3">
      <c r="A20" s="9" t="s">
        <v>58</v>
      </c>
    </row>
    <row r="21" spans="1:1" x14ac:dyDescent="0.3">
      <c r="A21" s="9" t="s">
        <v>59</v>
      </c>
    </row>
    <row r="22" spans="1:1" x14ac:dyDescent="0.3">
      <c r="A22" s="9" t="s">
        <v>30</v>
      </c>
    </row>
    <row r="23" spans="1:1" x14ac:dyDescent="0.3">
      <c r="A23" s="9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FEE1-AF26-4BDD-A036-B2BC35FF0296}">
  <dimension ref="A1:P236"/>
  <sheetViews>
    <sheetView workbookViewId="0">
      <selection sqref="A1:I1048576"/>
    </sheetView>
  </sheetViews>
  <sheetFormatPr defaultRowHeight="14.4" x14ac:dyDescent="0.3"/>
  <cols>
    <col min="1" max="1" width="14.5546875" bestFit="1" customWidth="1"/>
    <col min="2" max="2" width="11.88671875" bestFit="1" customWidth="1"/>
    <col min="3" max="3" width="10.109375" bestFit="1" customWidth="1"/>
    <col min="4" max="4" width="20.77734375" bestFit="1" customWidth="1"/>
    <col min="5" max="5" width="21" bestFit="1" customWidth="1"/>
    <col min="6" max="6" width="18.44140625" bestFit="1" customWidth="1"/>
    <col min="7" max="7" width="13.5546875" bestFit="1" customWidth="1"/>
    <col min="9" max="9" width="8.88671875" style="1"/>
    <col min="13" max="13" width="10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28</v>
      </c>
      <c r="I1" s="1" t="s">
        <v>26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6" x14ac:dyDescent="0.3">
      <c r="A2" s="1" t="s">
        <v>13</v>
      </c>
      <c r="B2" s="1" t="s">
        <v>9</v>
      </c>
      <c r="C2" s="2">
        <v>45937</v>
      </c>
      <c r="D2" s="3">
        <v>0.375</v>
      </c>
      <c r="E2" s="3">
        <v>0.42708333333333331</v>
      </c>
      <c r="F2">
        <v>50</v>
      </c>
      <c r="G2" s="3">
        <f>kursanci3[[#This Row],[Godzina zakończenia]]-kursanci3[[#This Row],[Godzina rozpoczęcia]]</f>
        <v>5.2083333333333315E-2</v>
      </c>
      <c r="H2" s="1">
        <v>1.25</v>
      </c>
      <c r="I2" s="1">
        <f>kursanci3[[#This Row],[czas trwania2]]*kursanci3[[#This Row],[Stawka za godzinę]]</f>
        <v>62.5</v>
      </c>
      <c r="J2" t="str">
        <f>MID(kursanci3[[#This Row],[Imię kursanta]],1,3)</f>
        <v>Agn</v>
      </c>
      <c r="K2" s="1" t="str">
        <f>MID(kursanci3[[#This Row],[Przedmiot]],1,3)</f>
        <v>Mat</v>
      </c>
      <c r="L2" s="1">
        <v>1</v>
      </c>
      <c r="M2" s="1" t="str">
        <f>_xlfn.TEXTJOIN(,,UPPER(kursanci3[[#This Row],[Nick1]]),UPPER(kursanci3[[#This Row],[nick2]]),kursanci3[[#This Row],[nick3]])</f>
        <v>AGNMAT1</v>
      </c>
      <c r="N2" s="1" t="str">
        <f>IF(kursanci3[[#This Row],[nick3]]&lt;L3," ",kursanci3[[#This Row],[nick]])</f>
        <v xml:space="preserve"> </v>
      </c>
      <c r="O2" t="s">
        <v>6</v>
      </c>
      <c r="P2">
        <f>MAX(I:I)</f>
        <v>120</v>
      </c>
    </row>
    <row r="3" spans="1:16" x14ac:dyDescent="0.3">
      <c r="A3" s="1" t="s">
        <v>13</v>
      </c>
      <c r="B3" s="1" t="s">
        <v>7</v>
      </c>
      <c r="C3" s="2">
        <v>45952</v>
      </c>
      <c r="D3" s="3">
        <v>0.44791666666666669</v>
      </c>
      <c r="E3" s="3">
        <v>0.48958333333333331</v>
      </c>
      <c r="F3">
        <v>60</v>
      </c>
      <c r="G3" s="3">
        <f>kursanci3[[#This Row],[Godzina zakończenia]]-kursanci3[[#This Row],[Godzina rozpoczęcia]]</f>
        <v>4.166666666666663E-2</v>
      </c>
      <c r="H3" s="1">
        <v>1</v>
      </c>
      <c r="I3" s="1">
        <f>kursanci3[[#This Row],[czas trwania2]]*kursanci3[[#This Row],[Stawka za godzinę]]</f>
        <v>60</v>
      </c>
      <c r="J3" t="str">
        <f>MID(kursanci3[[#This Row],[Imię kursanta]],1,3)</f>
        <v>Agn</v>
      </c>
      <c r="K3" s="1" t="str">
        <f>MID(kursanci3[[#This Row],[Przedmiot]],1,3)</f>
        <v>Inf</v>
      </c>
      <c r="L3" s="1">
        <f>L2+1</f>
        <v>2</v>
      </c>
      <c r="M3" s="1" t="str">
        <f>_xlfn.TEXTJOIN(,,UPPER(kursanci3[[#This Row],[Nick1]]),UPPER(kursanci3[[#This Row],[nick2]]),kursanci3[[#This Row],[nick3]])</f>
        <v>AGNINF2</v>
      </c>
      <c r="N3" s="1" t="str">
        <f>IF(kursanci3[[#This Row],[nick3]]&lt;L4," ",kursanci3[[#This Row],[nick]])</f>
        <v xml:space="preserve"> </v>
      </c>
    </row>
    <row r="4" spans="1:16" x14ac:dyDescent="0.3">
      <c r="A4" s="1" t="s">
        <v>13</v>
      </c>
      <c r="B4" s="1" t="s">
        <v>7</v>
      </c>
      <c r="C4" s="2">
        <v>45967</v>
      </c>
      <c r="D4" s="3">
        <v>0.64583333333333337</v>
      </c>
      <c r="E4" s="3">
        <v>0.70833333333333337</v>
      </c>
      <c r="F4">
        <v>60</v>
      </c>
      <c r="G4" s="3">
        <f>kursanci3[[#This Row],[Godzina zakończenia]]-kursanci3[[#This Row],[Godzina rozpoczęcia]]</f>
        <v>6.25E-2</v>
      </c>
      <c r="H4" s="1">
        <v>1.5</v>
      </c>
      <c r="I4" s="1">
        <f>kursanci3[[#This Row],[czas trwania2]]*kursanci3[[#This Row],[Stawka za godzinę]]</f>
        <v>90</v>
      </c>
      <c r="J4" t="str">
        <f>MID(kursanci3[[#This Row],[Imię kursanta]],1,3)</f>
        <v>Agn</v>
      </c>
      <c r="K4" s="1" t="str">
        <f>MID(kursanci3[[#This Row],[Przedmiot]],1,3)</f>
        <v>Inf</v>
      </c>
      <c r="L4" s="1">
        <f t="shared" ref="L4:L17" si="0">L3+1</f>
        <v>3</v>
      </c>
      <c r="M4" s="1" t="str">
        <f>_xlfn.TEXTJOIN(,,UPPER(kursanci3[[#This Row],[Nick1]]),UPPER(kursanci3[[#This Row],[nick2]]),kursanci3[[#This Row],[nick3]])</f>
        <v>AGNINF3</v>
      </c>
      <c r="N4" s="1" t="str">
        <f>IF(kursanci3[[#This Row],[nick3]]&lt;L5," ",kursanci3[[#This Row],[nick]])</f>
        <v xml:space="preserve"> </v>
      </c>
    </row>
    <row r="5" spans="1:16" x14ac:dyDescent="0.3">
      <c r="A5" s="1" t="s">
        <v>13</v>
      </c>
      <c r="B5" s="1" t="s">
        <v>7</v>
      </c>
      <c r="C5" s="2">
        <v>45968</v>
      </c>
      <c r="D5" s="3">
        <v>0.44791666666666669</v>
      </c>
      <c r="E5" s="3">
        <v>0.51041666666666663</v>
      </c>
      <c r="F5">
        <v>60</v>
      </c>
      <c r="G5" s="3">
        <f>kursanci3[[#This Row],[Godzina zakończenia]]-kursanci3[[#This Row],[Godzina rozpoczęcia]]</f>
        <v>6.2499999999999944E-2</v>
      </c>
      <c r="H5" s="1">
        <v>1.5</v>
      </c>
      <c r="I5" s="1">
        <f>kursanci3[[#This Row],[czas trwania2]]*kursanci3[[#This Row],[Stawka za godzinę]]</f>
        <v>90</v>
      </c>
      <c r="J5" t="str">
        <f>MID(kursanci3[[#This Row],[Imię kursanta]],1,3)</f>
        <v>Agn</v>
      </c>
      <c r="K5" s="1" t="str">
        <f>MID(kursanci3[[#This Row],[Przedmiot]],1,3)</f>
        <v>Inf</v>
      </c>
      <c r="L5" s="1">
        <f t="shared" si="0"/>
        <v>4</v>
      </c>
      <c r="M5" s="1" t="str">
        <f>_xlfn.TEXTJOIN(,,UPPER(kursanci3[[#This Row],[Nick1]]),UPPER(kursanci3[[#This Row],[nick2]]),kursanci3[[#This Row],[nick3]])</f>
        <v>AGNINF4</v>
      </c>
      <c r="N5" s="1" t="str">
        <f>IF(kursanci3[[#This Row],[nick3]]&lt;L6," ",kursanci3[[#This Row],[nick]])</f>
        <v xml:space="preserve"> </v>
      </c>
    </row>
    <row r="6" spans="1:16" x14ac:dyDescent="0.3">
      <c r="A6" s="1" t="s">
        <v>13</v>
      </c>
      <c r="B6" s="1" t="s">
        <v>7</v>
      </c>
      <c r="C6" s="2">
        <v>45972</v>
      </c>
      <c r="D6" s="3">
        <v>0.46875</v>
      </c>
      <c r="E6" s="3">
        <v>0.51041666666666663</v>
      </c>
      <c r="F6">
        <v>60</v>
      </c>
      <c r="G6" s="3">
        <f>kursanci3[[#This Row],[Godzina zakończenia]]-kursanci3[[#This Row],[Godzina rozpoczęcia]]</f>
        <v>4.166666666666663E-2</v>
      </c>
      <c r="H6" s="1">
        <v>1</v>
      </c>
      <c r="I6" s="1">
        <f>kursanci3[[#This Row],[czas trwania2]]*kursanci3[[#This Row],[Stawka za godzinę]]</f>
        <v>60</v>
      </c>
      <c r="J6" t="str">
        <f>MID(kursanci3[[#This Row],[Imię kursanta]],1,3)</f>
        <v>Agn</v>
      </c>
      <c r="K6" s="1" t="str">
        <f>MID(kursanci3[[#This Row],[Przedmiot]],1,3)</f>
        <v>Inf</v>
      </c>
      <c r="L6" s="1">
        <f t="shared" si="0"/>
        <v>5</v>
      </c>
      <c r="M6" s="1" t="str">
        <f>_xlfn.TEXTJOIN(,,UPPER(kursanci3[[#This Row],[Nick1]]),UPPER(kursanci3[[#This Row],[nick2]]),kursanci3[[#This Row],[nick3]])</f>
        <v>AGNINF5</v>
      </c>
      <c r="N6" s="1" t="str">
        <f>IF(kursanci3[[#This Row],[nick3]]&lt;L7," ",kursanci3[[#This Row],[nick]])</f>
        <v xml:space="preserve"> </v>
      </c>
    </row>
    <row r="7" spans="1:16" x14ac:dyDescent="0.3">
      <c r="A7" s="1" t="s">
        <v>13</v>
      </c>
      <c r="B7" s="1" t="s">
        <v>7</v>
      </c>
      <c r="C7" s="2">
        <v>45973</v>
      </c>
      <c r="D7" s="3">
        <v>0.57291666666666663</v>
      </c>
      <c r="E7" s="3">
        <v>0.625</v>
      </c>
      <c r="F7">
        <v>60</v>
      </c>
      <c r="G7" s="3">
        <f>kursanci3[[#This Row],[Godzina zakończenia]]-kursanci3[[#This Row],[Godzina rozpoczęcia]]</f>
        <v>5.208333333333337E-2</v>
      </c>
      <c r="H7" s="1">
        <v>1.25</v>
      </c>
      <c r="I7" s="1">
        <f>kursanci3[[#This Row],[czas trwania2]]*kursanci3[[#This Row],[Stawka za godzinę]]</f>
        <v>75</v>
      </c>
      <c r="J7" t="str">
        <f>MID(kursanci3[[#This Row],[Imię kursanta]],1,3)</f>
        <v>Agn</v>
      </c>
      <c r="K7" s="1" t="str">
        <f>MID(kursanci3[[#This Row],[Przedmiot]],1,3)</f>
        <v>Inf</v>
      </c>
      <c r="L7" s="1">
        <f t="shared" si="0"/>
        <v>6</v>
      </c>
      <c r="M7" s="1" t="str">
        <f>_xlfn.TEXTJOIN(,,UPPER(kursanci3[[#This Row],[Nick1]]),UPPER(kursanci3[[#This Row],[nick2]]),kursanci3[[#This Row],[nick3]])</f>
        <v>AGNINF6</v>
      </c>
      <c r="N7" s="1" t="str">
        <f>IF(kursanci3[[#This Row],[nick3]]&lt;L8," ",kursanci3[[#This Row],[nick]])</f>
        <v xml:space="preserve"> </v>
      </c>
    </row>
    <row r="8" spans="1:16" x14ac:dyDescent="0.3">
      <c r="A8" s="1" t="s">
        <v>13</v>
      </c>
      <c r="B8" s="1" t="s">
        <v>9</v>
      </c>
      <c r="C8" s="2">
        <v>45974</v>
      </c>
      <c r="D8" s="3">
        <v>0.5625</v>
      </c>
      <c r="E8" s="3">
        <v>0.63541666666666663</v>
      </c>
      <c r="F8">
        <v>50</v>
      </c>
      <c r="G8" s="3">
        <f>kursanci3[[#This Row],[Godzina zakończenia]]-kursanci3[[#This Row],[Godzina rozpoczęcia]]</f>
        <v>7.291666666666663E-2</v>
      </c>
      <c r="H8" s="1">
        <v>1.75</v>
      </c>
      <c r="I8" s="1">
        <f>kursanci3[[#This Row],[czas trwania2]]*kursanci3[[#This Row],[Stawka za godzinę]]</f>
        <v>87.5</v>
      </c>
      <c r="J8" t="str">
        <f>MID(kursanci3[[#This Row],[Imię kursanta]],1,3)</f>
        <v>Agn</v>
      </c>
      <c r="K8" s="1" t="str">
        <f>MID(kursanci3[[#This Row],[Przedmiot]],1,3)</f>
        <v>Mat</v>
      </c>
      <c r="L8" s="1">
        <f t="shared" si="0"/>
        <v>7</v>
      </c>
      <c r="M8" s="1" t="str">
        <f>_xlfn.TEXTJOIN(,,UPPER(kursanci3[[#This Row],[Nick1]]),UPPER(kursanci3[[#This Row],[nick2]]),kursanci3[[#This Row],[nick3]])</f>
        <v>AGNMAT7</v>
      </c>
      <c r="N8" s="1" t="str">
        <f>IF(kursanci3[[#This Row],[nick3]]&lt;L9," ",kursanci3[[#This Row],[nick]])</f>
        <v xml:space="preserve"> </v>
      </c>
    </row>
    <row r="9" spans="1:16" x14ac:dyDescent="0.3">
      <c r="A9" s="1" t="s">
        <v>13</v>
      </c>
      <c r="B9" s="1" t="s">
        <v>7</v>
      </c>
      <c r="C9" s="2">
        <v>45986</v>
      </c>
      <c r="D9" s="3">
        <v>0.375</v>
      </c>
      <c r="E9" s="3">
        <v>0.42708333333333331</v>
      </c>
      <c r="F9">
        <v>60</v>
      </c>
      <c r="G9" s="3">
        <f>kursanci3[[#This Row],[Godzina zakończenia]]-kursanci3[[#This Row],[Godzina rozpoczęcia]]</f>
        <v>5.2083333333333315E-2</v>
      </c>
      <c r="H9" s="1">
        <v>1.25</v>
      </c>
      <c r="I9" s="1">
        <f>kursanci3[[#This Row],[czas trwania2]]*kursanci3[[#This Row],[Stawka za godzinę]]</f>
        <v>75</v>
      </c>
      <c r="J9" t="str">
        <f>MID(kursanci3[[#This Row],[Imię kursanta]],1,3)</f>
        <v>Agn</v>
      </c>
      <c r="K9" s="1" t="str">
        <f>MID(kursanci3[[#This Row],[Przedmiot]],1,3)</f>
        <v>Inf</v>
      </c>
      <c r="L9" s="1">
        <f t="shared" si="0"/>
        <v>8</v>
      </c>
      <c r="M9" s="1" t="str">
        <f>_xlfn.TEXTJOIN(,,UPPER(kursanci3[[#This Row],[Nick1]]),UPPER(kursanci3[[#This Row],[nick2]]),kursanci3[[#This Row],[nick3]])</f>
        <v>AGNINF8</v>
      </c>
      <c r="N9" s="1" t="str">
        <f>IF(kursanci3[[#This Row],[nick3]]&lt;L10," ",kursanci3[[#This Row],[nick]])</f>
        <v xml:space="preserve"> </v>
      </c>
    </row>
    <row r="10" spans="1:16" x14ac:dyDescent="0.3">
      <c r="A10" s="1" t="s">
        <v>13</v>
      </c>
      <c r="B10" s="1" t="s">
        <v>7</v>
      </c>
      <c r="C10" s="2">
        <v>45987</v>
      </c>
      <c r="D10" s="3">
        <v>0.375</v>
      </c>
      <c r="E10" s="3">
        <v>0.41666666666666669</v>
      </c>
      <c r="F10">
        <v>60</v>
      </c>
      <c r="G10" s="3">
        <f>kursanci3[[#This Row],[Godzina zakończenia]]-kursanci3[[#This Row],[Godzina rozpoczęcia]]</f>
        <v>4.1666666666666685E-2</v>
      </c>
      <c r="H10" s="1">
        <v>1</v>
      </c>
      <c r="I10" s="1">
        <f>kursanci3[[#This Row],[czas trwania2]]*kursanci3[[#This Row],[Stawka za godzinę]]</f>
        <v>60</v>
      </c>
      <c r="J10" t="str">
        <f>MID(kursanci3[[#This Row],[Imię kursanta]],1,3)</f>
        <v>Agn</v>
      </c>
      <c r="K10" s="1" t="str">
        <f>MID(kursanci3[[#This Row],[Przedmiot]],1,3)</f>
        <v>Inf</v>
      </c>
      <c r="L10" s="1">
        <f t="shared" si="0"/>
        <v>9</v>
      </c>
      <c r="M10" s="1" t="str">
        <f>_xlfn.TEXTJOIN(,,UPPER(kursanci3[[#This Row],[Nick1]]),UPPER(kursanci3[[#This Row],[nick2]]),kursanci3[[#This Row],[nick3]])</f>
        <v>AGNINF9</v>
      </c>
      <c r="N10" s="1" t="str">
        <f>IF(kursanci3[[#This Row],[nick3]]&lt;L11," ",kursanci3[[#This Row],[nick]])</f>
        <v xml:space="preserve"> </v>
      </c>
    </row>
    <row r="11" spans="1:16" x14ac:dyDescent="0.3">
      <c r="A11" s="1" t="s">
        <v>13</v>
      </c>
      <c r="B11" s="1" t="s">
        <v>7</v>
      </c>
      <c r="C11" s="2">
        <v>46001</v>
      </c>
      <c r="D11" s="3">
        <v>0.54166666666666663</v>
      </c>
      <c r="E11" s="3">
        <v>0.59375</v>
      </c>
      <c r="F11">
        <v>60</v>
      </c>
      <c r="G11" s="3">
        <f>kursanci3[[#This Row],[Godzina zakończenia]]-kursanci3[[#This Row],[Godzina rozpoczęcia]]</f>
        <v>5.208333333333337E-2</v>
      </c>
      <c r="H11" s="1">
        <v>1.25</v>
      </c>
      <c r="I11" s="1">
        <f>kursanci3[[#This Row],[czas trwania2]]*kursanci3[[#This Row],[Stawka za godzinę]]</f>
        <v>75</v>
      </c>
      <c r="J11" t="str">
        <f>MID(kursanci3[[#This Row],[Imię kursanta]],1,3)</f>
        <v>Agn</v>
      </c>
      <c r="K11" s="1" t="str">
        <f>MID(kursanci3[[#This Row],[Przedmiot]],1,3)</f>
        <v>Inf</v>
      </c>
      <c r="L11" s="1">
        <f t="shared" si="0"/>
        <v>10</v>
      </c>
      <c r="M11" s="1" t="str">
        <f>_xlfn.TEXTJOIN(,,UPPER(kursanci3[[#This Row],[Nick1]]),UPPER(kursanci3[[#This Row],[nick2]]),kursanci3[[#This Row],[nick3]])</f>
        <v>AGNINF10</v>
      </c>
      <c r="N11" s="1" t="str">
        <f>IF(kursanci3[[#This Row],[nick3]]&lt;L12," ",kursanci3[[#This Row],[nick]])</f>
        <v xml:space="preserve"> </v>
      </c>
    </row>
    <row r="12" spans="1:16" x14ac:dyDescent="0.3">
      <c r="A12" s="1" t="s">
        <v>13</v>
      </c>
      <c r="B12" s="1" t="s">
        <v>9</v>
      </c>
      <c r="C12" s="2">
        <v>46035</v>
      </c>
      <c r="D12" s="3">
        <v>0.375</v>
      </c>
      <c r="E12" s="3">
        <v>0.45833333333333331</v>
      </c>
      <c r="F12">
        <v>50</v>
      </c>
      <c r="G12" s="3">
        <f>kursanci3[[#This Row],[Godzina zakończenia]]-kursanci3[[#This Row],[Godzina rozpoczęcia]]</f>
        <v>8.3333333333333315E-2</v>
      </c>
      <c r="H12" s="1">
        <v>2</v>
      </c>
      <c r="I12" s="1">
        <f>kursanci3[[#This Row],[czas trwania2]]*kursanci3[[#This Row],[Stawka za godzinę]]</f>
        <v>100</v>
      </c>
      <c r="J12" t="str">
        <f>MID(kursanci3[[#This Row],[Imię kursanta]],1,3)</f>
        <v>Agn</v>
      </c>
      <c r="K12" s="1" t="str">
        <f>MID(kursanci3[[#This Row],[Przedmiot]],1,3)</f>
        <v>Mat</v>
      </c>
      <c r="L12" s="1">
        <f t="shared" si="0"/>
        <v>11</v>
      </c>
      <c r="M12" s="1" t="str">
        <f>_xlfn.TEXTJOIN(,,UPPER(kursanci3[[#This Row],[Nick1]]),UPPER(kursanci3[[#This Row],[nick2]]),kursanci3[[#This Row],[nick3]])</f>
        <v>AGNMAT11</v>
      </c>
      <c r="N12" s="1" t="str">
        <f>IF(kursanci3[[#This Row],[nick3]]&lt;L13," ",kursanci3[[#This Row],[nick]])</f>
        <v xml:space="preserve"> </v>
      </c>
    </row>
    <row r="13" spans="1:16" x14ac:dyDescent="0.3">
      <c r="A13" s="1" t="s">
        <v>13</v>
      </c>
      <c r="B13" s="1" t="s">
        <v>9</v>
      </c>
      <c r="C13" s="2">
        <v>46037</v>
      </c>
      <c r="D13" s="3">
        <v>0.60416666666666663</v>
      </c>
      <c r="E13" s="3">
        <v>0.67708333333333337</v>
      </c>
      <c r="F13">
        <v>50</v>
      </c>
      <c r="G13" s="3">
        <f>kursanci3[[#This Row],[Godzina zakończenia]]-kursanci3[[#This Row],[Godzina rozpoczęcia]]</f>
        <v>7.2916666666666741E-2</v>
      </c>
      <c r="H13" s="1">
        <v>1.75</v>
      </c>
      <c r="I13" s="1">
        <f>kursanci3[[#This Row],[czas trwania2]]*kursanci3[[#This Row],[Stawka za godzinę]]</f>
        <v>87.5</v>
      </c>
      <c r="J13" t="str">
        <f>MID(kursanci3[[#This Row],[Imię kursanta]],1,3)</f>
        <v>Agn</v>
      </c>
      <c r="K13" s="1" t="str">
        <f>MID(kursanci3[[#This Row],[Przedmiot]],1,3)</f>
        <v>Mat</v>
      </c>
      <c r="L13" s="1">
        <f t="shared" si="0"/>
        <v>12</v>
      </c>
      <c r="M13" s="1" t="str">
        <f>_xlfn.TEXTJOIN(,,UPPER(kursanci3[[#This Row],[Nick1]]),UPPER(kursanci3[[#This Row],[nick2]]),kursanci3[[#This Row],[nick3]])</f>
        <v>AGNMAT12</v>
      </c>
      <c r="N13" s="1" t="str">
        <f>IF(kursanci3[[#This Row],[nick3]]&lt;L14," ",kursanci3[[#This Row],[nick]])</f>
        <v xml:space="preserve"> </v>
      </c>
    </row>
    <row r="14" spans="1:16" x14ac:dyDescent="0.3">
      <c r="A14" s="1" t="s">
        <v>13</v>
      </c>
      <c r="B14" s="1" t="s">
        <v>9</v>
      </c>
      <c r="C14" s="2">
        <v>46045</v>
      </c>
      <c r="D14" s="3">
        <v>0.46875</v>
      </c>
      <c r="E14" s="3">
        <v>0.53125</v>
      </c>
      <c r="F14">
        <v>50</v>
      </c>
      <c r="G14" s="3">
        <f>kursanci3[[#This Row],[Godzina zakończenia]]-kursanci3[[#This Row],[Godzina rozpoczęcia]]</f>
        <v>6.25E-2</v>
      </c>
      <c r="H14" s="1">
        <v>1.5</v>
      </c>
      <c r="I14" s="1">
        <f>kursanci3[[#This Row],[czas trwania2]]*kursanci3[[#This Row],[Stawka za godzinę]]</f>
        <v>75</v>
      </c>
      <c r="J14" t="str">
        <f>MID(kursanci3[[#This Row],[Imię kursanta]],1,3)</f>
        <v>Agn</v>
      </c>
      <c r="K14" s="1" t="str">
        <f>MID(kursanci3[[#This Row],[Przedmiot]],1,3)</f>
        <v>Mat</v>
      </c>
      <c r="L14" s="1">
        <f t="shared" si="0"/>
        <v>13</v>
      </c>
      <c r="M14" s="1" t="str">
        <f>_xlfn.TEXTJOIN(,,UPPER(kursanci3[[#This Row],[Nick1]]),UPPER(kursanci3[[#This Row],[nick2]]),kursanci3[[#This Row],[nick3]])</f>
        <v>AGNMAT13</v>
      </c>
      <c r="N14" s="1" t="str">
        <f>IF(kursanci3[[#This Row],[nick3]]&lt;L15," ",kursanci3[[#This Row],[nick]])</f>
        <v xml:space="preserve"> </v>
      </c>
    </row>
    <row r="15" spans="1:16" x14ac:dyDescent="0.3">
      <c r="A15" s="1" t="s">
        <v>13</v>
      </c>
      <c r="B15" s="1" t="s">
        <v>7</v>
      </c>
      <c r="C15" s="2">
        <v>46045</v>
      </c>
      <c r="D15" s="3">
        <v>0.375</v>
      </c>
      <c r="E15" s="3">
        <v>0.41666666666666669</v>
      </c>
      <c r="F15">
        <v>60</v>
      </c>
      <c r="G15" s="3">
        <f>kursanci3[[#This Row],[Godzina zakończenia]]-kursanci3[[#This Row],[Godzina rozpoczęcia]]</f>
        <v>4.1666666666666685E-2</v>
      </c>
      <c r="H15" s="1">
        <v>1</v>
      </c>
      <c r="I15" s="1">
        <f>kursanci3[[#This Row],[czas trwania2]]*kursanci3[[#This Row],[Stawka za godzinę]]</f>
        <v>60</v>
      </c>
      <c r="J15" t="str">
        <f>MID(kursanci3[[#This Row],[Imię kursanta]],1,3)</f>
        <v>Agn</v>
      </c>
      <c r="K15" s="1" t="str">
        <f>MID(kursanci3[[#This Row],[Przedmiot]],1,3)</f>
        <v>Inf</v>
      </c>
      <c r="L15" s="1">
        <f t="shared" si="0"/>
        <v>14</v>
      </c>
      <c r="M15" s="1" t="str">
        <f>_xlfn.TEXTJOIN(,,UPPER(kursanci3[[#This Row],[Nick1]]),UPPER(kursanci3[[#This Row],[nick2]]),kursanci3[[#This Row],[nick3]])</f>
        <v>AGNINF14</v>
      </c>
      <c r="N15" s="1" t="str">
        <f>IF(kursanci3[[#This Row],[nick3]]&lt;L16," ",kursanci3[[#This Row],[nick]])</f>
        <v xml:space="preserve"> </v>
      </c>
    </row>
    <row r="16" spans="1:16" x14ac:dyDescent="0.3">
      <c r="A16" s="1" t="s">
        <v>13</v>
      </c>
      <c r="B16" s="1" t="s">
        <v>7</v>
      </c>
      <c r="C16" s="2">
        <v>46064</v>
      </c>
      <c r="D16" s="3">
        <v>0.55208333333333337</v>
      </c>
      <c r="E16" s="3">
        <v>0.59375</v>
      </c>
      <c r="F16">
        <v>60</v>
      </c>
      <c r="G16" s="3">
        <f>kursanci3[[#This Row],[Godzina zakończenia]]-kursanci3[[#This Row],[Godzina rozpoczęcia]]</f>
        <v>4.166666666666663E-2</v>
      </c>
      <c r="H16" s="1">
        <v>1</v>
      </c>
      <c r="I16" s="1">
        <f>kursanci3[[#This Row],[czas trwania2]]*kursanci3[[#This Row],[Stawka za godzinę]]</f>
        <v>60</v>
      </c>
      <c r="J16" t="str">
        <f>MID(kursanci3[[#This Row],[Imię kursanta]],1,3)</f>
        <v>Agn</v>
      </c>
      <c r="K16" s="1" t="str">
        <f>MID(kursanci3[[#This Row],[Przedmiot]],1,3)</f>
        <v>Inf</v>
      </c>
      <c r="L16" s="1">
        <f t="shared" si="0"/>
        <v>15</v>
      </c>
      <c r="M16" s="1" t="str">
        <f>_xlfn.TEXTJOIN(,,UPPER(kursanci3[[#This Row],[Nick1]]),UPPER(kursanci3[[#This Row],[nick2]]),kursanci3[[#This Row],[nick3]])</f>
        <v>AGNINF15</v>
      </c>
      <c r="N16" s="1" t="str">
        <f>IF(kursanci3[[#This Row],[nick3]]&lt;L17," ",kursanci3[[#This Row],[nick]])</f>
        <v xml:space="preserve"> </v>
      </c>
    </row>
    <row r="17" spans="1:14" x14ac:dyDescent="0.3">
      <c r="A17" s="1" t="s">
        <v>13</v>
      </c>
      <c r="B17" s="1" t="s">
        <v>9</v>
      </c>
      <c r="C17" s="2">
        <v>46080</v>
      </c>
      <c r="D17" s="3">
        <v>0.59375</v>
      </c>
      <c r="E17" s="3">
        <v>0.65625</v>
      </c>
      <c r="F17">
        <v>50</v>
      </c>
      <c r="G17" s="3">
        <f>kursanci3[[#This Row],[Godzina zakończenia]]-kursanci3[[#This Row],[Godzina rozpoczęcia]]</f>
        <v>6.25E-2</v>
      </c>
      <c r="H17" s="1">
        <v>1.5</v>
      </c>
      <c r="I17" s="1">
        <f>kursanci3[[#This Row],[czas trwania2]]*kursanci3[[#This Row],[Stawka za godzinę]]</f>
        <v>75</v>
      </c>
      <c r="J17" t="str">
        <f>MID(kursanci3[[#This Row],[Imię kursanta]],1,3)</f>
        <v>Agn</v>
      </c>
      <c r="K17" s="1" t="str">
        <f>MID(kursanci3[[#This Row],[Przedmiot]],1,3)</f>
        <v>Mat</v>
      </c>
      <c r="L17" s="1">
        <f t="shared" si="0"/>
        <v>16</v>
      </c>
      <c r="M17" s="1" t="str">
        <f>_xlfn.TEXTJOIN(,,UPPER(kursanci3[[#This Row],[Nick1]]),UPPER(kursanci3[[#This Row],[nick2]]),kursanci3[[#This Row],[nick3]])</f>
        <v>AGNMAT16</v>
      </c>
      <c r="N17" s="1" t="str">
        <f>IF(kursanci3[[#This Row],[nick3]]&lt;L18," ",kursanci3[[#This Row],[nick]])</f>
        <v>AGNMAT16</v>
      </c>
    </row>
    <row r="18" spans="1:14" x14ac:dyDescent="0.3">
      <c r="A18" s="1" t="s">
        <v>21</v>
      </c>
      <c r="B18" s="1" t="s">
        <v>7</v>
      </c>
      <c r="C18" s="2">
        <v>45980</v>
      </c>
      <c r="D18" s="3">
        <v>0.46875</v>
      </c>
      <c r="E18" s="3">
        <v>0.51041666666666663</v>
      </c>
      <c r="F18">
        <v>60</v>
      </c>
      <c r="G18" s="3">
        <f>kursanci3[[#This Row],[Godzina zakończenia]]-kursanci3[[#This Row],[Godzina rozpoczęcia]]</f>
        <v>4.166666666666663E-2</v>
      </c>
      <c r="H18" s="1">
        <v>1</v>
      </c>
      <c r="I18" s="1">
        <f>kursanci3[[#This Row],[czas trwania2]]*kursanci3[[#This Row],[Stawka za godzinę]]</f>
        <v>60</v>
      </c>
      <c r="J18" t="str">
        <f>MID(kursanci3[[#This Row],[Imię kursanta]],1,3)</f>
        <v>And</v>
      </c>
      <c r="K18" s="1" t="str">
        <f>MID(kursanci3[[#This Row],[Przedmiot]],1,3)</f>
        <v>Inf</v>
      </c>
      <c r="L18" s="1">
        <v>1</v>
      </c>
      <c r="M18" s="1" t="str">
        <f>_xlfn.TEXTJOIN(,,UPPER(kursanci3[[#This Row],[Nick1]]),UPPER(kursanci3[[#This Row],[nick2]]),kursanci3[[#This Row],[nick3]])</f>
        <v>ANDINF1</v>
      </c>
      <c r="N18" s="1" t="str">
        <f>IF(kursanci3[[#This Row],[nick3]]&lt;L19," ",kursanci3[[#This Row],[nick]])</f>
        <v>ANDINF1</v>
      </c>
    </row>
    <row r="19" spans="1:14" x14ac:dyDescent="0.3">
      <c r="A19" s="1" t="s">
        <v>24</v>
      </c>
      <c r="B19" s="1" t="s">
        <v>7</v>
      </c>
      <c r="C19" s="2">
        <v>46001</v>
      </c>
      <c r="D19" s="3">
        <v>0.4375</v>
      </c>
      <c r="E19" s="3">
        <v>0.5</v>
      </c>
      <c r="F19">
        <v>60</v>
      </c>
      <c r="G19" s="3">
        <f>kursanci3[[#This Row],[Godzina zakończenia]]-kursanci3[[#This Row],[Godzina rozpoczęcia]]</f>
        <v>6.25E-2</v>
      </c>
      <c r="H19" s="1">
        <v>1.5</v>
      </c>
      <c r="I19" s="1">
        <f>kursanci3[[#This Row],[czas trwania2]]*kursanci3[[#This Row],[Stawka za godzinę]]</f>
        <v>90</v>
      </c>
      <c r="J19" t="str">
        <f>MID(kursanci3[[#This Row],[Imię kursanta]],1,3)</f>
        <v>Ann</v>
      </c>
      <c r="K19" s="1" t="str">
        <f>MID(kursanci3[[#This Row],[Przedmiot]],1,3)</f>
        <v>Inf</v>
      </c>
      <c r="L19" s="1">
        <v>1</v>
      </c>
      <c r="M19" s="1" t="str">
        <f>_xlfn.TEXTJOIN(,,UPPER(kursanci3[[#This Row],[Nick1]]),UPPER(kursanci3[[#This Row],[nick2]]),kursanci3[[#This Row],[nick3]])</f>
        <v>ANNINF1</v>
      </c>
      <c r="N19" s="1" t="str">
        <f>IF(kursanci3[[#This Row],[nick3]]&lt;L20," ",kursanci3[[#This Row],[nick]])</f>
        <v xml:space="preserve"> </v>
      </c>
    </row>
    <row r="20" spans="1:14" x14ac:dyDescent="0.3">
      <c r="A20" s="1" t="s">
        <v>24</v>
      </c>
      <c r="B20" s="1" t="s">
        <v>7</v>
      </c>
      <c r="C20" s="2">
        <v>46007</v>
      </c>
      <c r="D20" s="3">
        <v>0.375</v>
      </c>
      <c r="E20" s="3">
        <v>0.41666666666666669</v>
      </c>
      <c r="F20">
        <v>60</v>
      </c>
      <c r="G20" s="3">
        <f>kursanci3[[#This Row],[Godzina zakończenia]]-kursanci3[[#This Row],[Godzina rozpoczęcia]]</f>
        <v>4.1666666666666685E-2</v>
      </c>
      <c r="H20" s="1">
        <v>1</v>
      </c>
      <c r="I20" s="1">
        <f>kursanci3[[#This Row],[czas trwania2]]*kursanci3[[#This Row],[Stawka za godzinę]]</f>
        <v>60</v>
      </c>
      <c r="J20" t="str">
        <f>MID(kursanci3[[#This Row],[Imię kursanta]],1,3)</f>
        <v>Ann</v>
      </c>
      <c r="K20" s="1" t="str">
        <f>MID(kursanci3[[#This Row],[Przedmiot]],1,3)</f>
        <v>Inf</v>
      </c>
      <c r="L20" s="1">
        <f>L19+1</f>
        <v>2</v>
      </c>
      <c r="M20" s="1" t="str">
        <f>_xlfn.TEXTJOIN(,,UPPER(kursanci3[[#This Row],[Nick1]]),UPPER(kursanci3[[#This Row],[nick2]]),kursanci3[[#This Row],[nick3]])</f>
        <v>ANNINF2</v>
      </c>
      <c r="N20" s="1" t="str">
        <f>IF(kursanci3[[#This Row],[nick3]]&lt;L21," ",kursanci3[[#This Row],[nick]])</f>
        <v xml:space="preserve"> </v>
      </c>
    </row>
    <row r="21" spans="1:14" x14ac:dyDescent="0.3">
      <c r="A21" s="1" t="s">
        <v>24</v>
      </c>
      <c r="B21" s="1" t="s">
        <v>7</v>
      </c>
      <c r="C21" s="2">
        <v>46027</v>
      </c>
      <c r="D21" s="3">
        <v>0.57291666666666663</v>
      </c>
      <c r="E21" s="3">
        <v>0.61458333333333337</v>
      </c>
      <c r="F21">
        <v>60</v>
      </c>
      <c r="G21" s="3">
        <f>kursanci3[[#This Row],[Godzina zakończenia]]-kursanci3[[#This Row],[Godzina rozpoczęcia]]</f>
        <v>4.1666666666666741E-2</v>
      </c>
      <c r="H21" s="1">
        <v>1</v>
      </c>
      <c r="I21" s="1">
        <f>kursanci3[[#This Row],[czas trwania2]]*kursanci3[[#This Row],[Stawka za godzinę]]</f>
        <v>60</v>
      </c>
      <c r="J21" t="str">
        <f>MID(kursanci3[[#This Row],[Imię kursanta]],1,3)</f>
        <v>Ann</v>
      </c>
      <c r="K21" s="1" t="str">
        <f>MID(kursanci3[[#This Row],[Przedmiot]],1,3)</f>
        <v>Inf</v>
      </c>
      <c r="L21" s="1">
        <f t="shared" ref="L21:L28" si="1">L20+1</f>
        <v>3</v>
      </c>
      <c r="M21" s="1" t="str">
        <f>_xlfn.TEXTJOIN(,,UPPER(kursanci3[[#This Row],[Nick1]]),UPPER(kursanci3[[#This Row],[nick2]]),kursanci3[[#This Row],[nick3]])</f>
        <v>ANNINF3</v>
      </c>
      <c r="N21" s="1" t="str">
        <f>IF(kursanci3[[#This Row],[nick3]]&lt;L22," ",kursanci3[[#This Row],[nick]])</f>
        <v xml:space="preserve"> </v>
      </c>
    </row>
    <row r="22" spans="1:14" x14ac:dyDescent="0.3">
      <c r="A22" s="1" t="s">
        <v>24</v>
      </c>
      <c r="B22" s="1" t="s">
        <v>7</v>
      </c>
      <c r="C22" s="2">
        <v>46029</v>
      </c>
      <c r="D22" s="3">
        <v>0.46875</v>
      </c>
      <c r="E22" s="3">
        <v>0.54166666666666663</v>
      </c>
      <c r="F22">
        <v>60</v>
      </c>
      <c r="G22" s="3">
        <f>kursanci3[[#This Row],[Godzina zakończenia]]-kursanci3[[#This Row],[Godzina rozpoczęcia]]</f>
        <v>7.291666666666663E-2</v>
      </c>
      <c r="H22" s="1">
        <v>1.75</v>
      </c>
      <c r="I22" s="1">
        <f>kursanci3[[#This Row],[czas trwania2]]*kursanci3[[#This Row],[Stawka za godzinę]]</f>
        <v>105</v>
      </c>
      <c r="J22" t="str">
        <f>MID(kursanci3[[#This Row],[Imię kursanta]],1,3)</f>
        <v>Ann</v>
      </c>
      <c r="K22" s="1" t="str">
        <f>MID(kursanci3[[#This Row],[Przedmiot]],1,3)</f>
        <v>Inf</v>
      </c>
      <c r="L22" s="1">
        <f t="shared" si="1"/>
        <v>4</v>
      </c>
      <c r="M22" s="1" t="str">
        <f>_xlfn.TEXTJOIN(,,UPPER(kursanci3[[#This Row],[Nick1]]),UPPER(kursanci3[[#This Row],[nick2]]),kursanci3[[#This Row],[nick3]])</f>
        <v>ANNINF4</v>
      </c>
      <c r="N22" s="1" t="str">
        <f>IF(kursanci3[[#This Row],[nick3]]&lt;L23," ",kursanci3[[#This Row],[nick]])</f>
        <v xml:space="preserve"> </v>
      </c>
    </row>
    <row r="23" spans="1:14" x14ac:dyDescent="0.3">
      <c r="A23" s="1" t="s">
        <v>24</v>
      </c>
      <c r="B23" s="1" t="s">
        <v>7</v>
      </c>
      <c r="C23" s="2">
        <v>46034</v>
      </c>
      <c r="D23" s="3">
        <v>0.44791666666666669</v>
      </c>
      <c r="E23" s="3">
        <v>0.5</v>
      </c>
      <c r="F23">
        <v>60</v>
      </c>
      <c r="G23" s="3">
        <f>kursanci3[[#This Row],[Godzina zakończenia]]-kursanci3[[#This Row],[Godzina rozpoczęcia]]</f>
        <v>5.2083333333333315E-2</v>
      </c>
      <c r="H23" s="1">
        <v>1.25</v>
      </c>
      <c r="I23" s="1">
        <f>kursanci3[[#This Row],[czas trwania2]]*kursanci3[[#This Row],[Stawka za godzinę]]</f>
        <v>75</v>
      </c>
      <c r="J23" t="str">
        <f>MID(kursanci3[[#This Row],[Imię kursanta]],1,3)</f>
        <v>Ann</v>
      </c>
      <c r="K23" s="1" t="str">
        <f>MID(kursanci3[[#This Row],[Przedmiot]],1,3)</f>
        <v>Inf</v>
      </c>
      <c r="L23" s="1">
        <f t="shared" si="1"/>
        <v>5</v>
      </c>
      <c r="M23" s="1" t="str">
        <f>_xlfn.TEXTJOIN(,,UPPER(kursanci3[[#This Row],[Nick1]]),UPPER(kursanci3[[#This Row],[nick2]]),kursanci3[[#This Row],[nick3]])</f>
        <v>ANNINF5</v>
      </c>
      <c r="N23" s="1" t="str">
        <f>IF(kursanci3[[#This Row],[nick3]]&lt;L24," ",kursanci3[[#This Row],[nick]])</f>
        <v xml:space="preserve"> </v>
      </c>
    </row>
    <row r="24" spans="1:14" x14ac:dyDescent="0.3">
      <c r="A24" s="1" t="s">
        <v>24</v>
      </c>
      <c r="B24" s="1" t="s">
        <v>7</v>
      </c>
      <c r="C24" s="2">
        <v>46034</v>
      </c>
      <c r="D24" s="3">
        <v>0.5</v>
      </c>
      <c r="E24" s="3">
        <v>0.54166666666666663</v>
      </c>
      <c r="F24">
        <v>60</v>
      </c>
      <c r="G24" s="3">
        <f>kursanci3[[#This Row],[Godzina zakończenia]]-kursanci3[[#This Row],[Godzina rozpoczęcia]]</f>
        <v>4.166666666666663E-2</v>
      </c>
      <c r="H24" s="1">
        <v>1</v>
      </c>
      <c r="I24" s="1">
        <f>kursanci3[[#This Row],[czas trwania2]]*kursanci3[[#This Row],[Stawka za godzinę]]</f>
        <v>60</v>
      </c>
      <c r="J24" t="str">
        <f>MID(kursanci3[[#This Row],[Imię kursanta]],1,3)</f>
        <v>Ann</v>
      </c>
      <c r="K24" s="1" t="str">
        <f>MID(kursanci3[[#This Row],[Przedmiot]],1,3)</f>
        <v>Inf</v>
      </c>
      <c r="L24" s="1">
        <f t="shared" si="1"/>
        <v>6</v>
      </c>
      <c r="M24" s="1" t="str">
        <f>_xlfn.TEXTJOIN(,,UPPER(kursanci3[[#This Row],[Nick1]]),UPPER(kursanci3[[#This Row],[nick2]]),kursanci3[[#This Row],[nick3]])</f>
        <v>ANNINF6</v>
      </c>
      <c r="N24" s="1" t="str">
        <f>IF(kursanci3[[#This Row],[nick3]]&lt;L25," ",kursanci3[[#This Row],[nick]])</f>
        <v xml:space="preserve"> </v>
      </c>
    </row>
    <row r="25" spans="1:14" x14ac:dyDescent="0.3">
      <c r="A25" s="1" t="s">
        <v>24</v>
      </c>
      <c r="B25" s="1" t="s">
        <v>7</v>
      </c>
      <c r="C25" s="2">
        <v>46041</v>
      </c>
      <c r="D25" s="3">
        <v>0.45833333333333331</v>
      </c>
      <c r="E25" s="3">
        <v>0.52083333333333337</v>
      </c>
      <c r="F25">
        <v>60</v>
      </c>
      <c r="G25" s="3">
        <f>kursanci3[[#This Row],[Godzina zakończenia]]-kursanci3[[#This Row],[Godzina rozpoczęcia]]</f>
        <v>6.2500000000000056E-2</v>
      </c>
      <c r="H25" s="1">
        <v>1.5</v>
      </c>
      <c r="I25" s="1">
        <f>kursanci3[[#This Row],[czas trwania2]]*kursanci3[[#This Row],[Stawka za godzinę]]</f>
        <v>90</v>
      </c>
      <c r="J25" t="str">
        <f>MID(kursanci3[[#This Row],[Imię kursanta]],1,3)</f>
        <v>Ann</v>
      </c>
      <c r="K25" s="1" t="str">
        <f>MID(kursanci3[[#This Row],[Przedmiot]],1,3)</f>
        <v>Inf</v>
      </c>
      <c r="L25" s="1">
        <f t="shared" si="1"/>
        <v>7</v>
      </c>
      <c r="M25" s="1" t="str">
        <f>_xlfn.TEXTJOIN(,,UPPER(kursanci3[[#This Row],[Nick1]]),UPPER(kursanci3[[#This Row],[nick2]]),kursanci3[[#This Row],[nick3]])</f>
        <v>ANNINF7</v>
      </c>
      <c r="N25" s="1" t="str">
        <f>IF(kursanci3[[#This Row],[nick3]]&lt;L26," ",kursanci3[[#This Row],[nick]])</f>
        <v xml:space="preserve"> </v>
      </c>
    </row>
    <row r="26" spans="1:14" x14ac:dyDescent="0.3">
      <c r="A26" s="1" t="s">
        <v>24</v>
      </c>
      <c r="B26" s="1" t="s">
        <v>7</v>
      </c>
      <c r="C26" s="2">
        <v>46044</v>
      </c>
      <c r="D26" s="3">
        <v>0.375</v>
      </c>
      <c r="E26" s="3">
        <v>0.42708333333333331</v>
      </c>
      <c r="F26">
        <v>60</v>
      </c>
      <c r="G26" s="3">
        <f>kursanci3[[#This Row],[Godzina zakończenia]]-kursanci3[[#This Row],[Godzina rozpoczęcia]]</f>
        <v>5.2083333333333315E-2</v>
      </c>
      <c r="H26" s="1">
        <v>1.25</v>
      </c>
      <c r="I26" s="1">
        <f>kursanci3[[#This Row],[czas trwania2]]*kursanci3[[#This Row],[Stawka za godzinę]]</f>
        <v>75</v>
      </c>
      <c r="J26" t="str">
        <f>MID(kursanci3[[#This Row],[Imię kursanta]],1,3)</f>
        <v>Ann</v>
      </c>
      <c r="K26" s="1" t="str">
        <f>MID(kursanci3[[#This Row],[Przedmiot]],1,3)</f>
        <v>Inf</v>
      </c>
      <c r="L26" s="1">
        <f t="shared" si="1"/>
        <v>8</v>
      </c>
      <c r="M26" s="1" t="str">
        <f>_xlfn.TEXTJOIN(,,UPPER(kursanci3[[#This Row],[Nick1]]),UPPER(kursanci3[[#This Row],[nick2]]),kursanci3[[#This Row],[nick3]])</f>
        <v>ANNINF8</v>
      </c>
      <c r="N26" s="1" t="str">
        <f>IF(kursanci3[[#This Row],[nick3]]&lt;L27," ",kursanci3[[#This Row],[nick]])</f>
        <v xml:space="preserve"> </v>
      </c>
    </row>
    <row r="27" spans="1:14" x14ac:dyDescent="0.3">
      <c r="A27" s="1" t="s">
        <v>24</v>
      </c>
      <c r="B27" s="1" t="s">
        <v>7</v>
      </c>
      <c r="C27" s="2">
        <v>46064</v>
      </c>
      <c r="D27" s="3">
        <v>0.44791666666666669</v>
      </c>
      <c r="E27" s="3">
        <v>0.5</v>
      </c>
      <c r="F27">
        <v>60</v>
      </c>
      <c r="G27" s="3">
        <f>kursanci3[[#This Row],[Godzina zakończenia]]-kursanci3[[#This Row],[Godzina rozpoczęcia]]</f>
        <v>5.2083333333333315E-2</v>
      </c>
      <c r="H27" s="1">
        <v>1.25</v>
      </c>
      <c r="I27" s="1">
        <f>kursanci3[[#This Row],[czas trwania2]]*kursanci3[[#This Row],[Stawka za godzinę]]</f>
        <v>75</v>
      </c>
      <c r="J27" t="str">
        <f>MID(kursanci3[[#This Row],[Imię kursanta]],1,3)</f>
        <v>Ann</v>
      </c>
      <c r="K27" s="1" t="str">
        <f>MID(kursanci3[[#This Row],[Przedmiot]],1,3)</f>
        <v>Inf</v>
      </c>
      <c r="L27" s="1">
        <f t="shared" si="1"/>
        <v>9</v>
      </c>
      <c r="M27" s="1" t="str">
        <f>_xlfn.TEXTJOIN(,,UPPER(kursanci3[[#This Row],[Nick1]]),UPPER(kursanci3[[#This Row],[nick2]]),kursanci3[[#This Row],[nick3]])</f>
        <v>ANNINF9</v>
      </c>
      <c r="N27" s="1" t="str">
        <f>IF(kursanci3[[#This Row],[nick3]]&lt;L28," ",kursanci3[[#This Row],[nick]])</f>
        <v xml:space="preserve"> </v>
      </c>
    </row>
    <row r="28" spans="1:14" x14ac:dyDescent="0.3">
      <c r="A28" s="1" t="s">
        <v>24</v>
      </c>
      <c r="B28" s="1" t="s">
        <v>7</v>
      </c>
      <c r="C28" s="2">
        <v>46071</v>
      </c>
      <c r="D28" s="3">
        <v>0.58333333333333337</v>
      </c>
      <c r="E28" s="3">
        <v>0.64583333333333337</v>
      </c>
      <c r="F28">
        <v>60</v>
      </c>
      <c r="G28" s="3">
        <f>kursanci3[[#This Row],[Godzina zakończenia]]-kursanci3[[#This Row],[Godzina rozpoczęcia]]</f>
        <v>6.25E-2</v>
      </c>
      <c r="H28" s="1">
        <v>1.5</v>
      </c>
      <c r="I28" s="1">
        <f>kursanci3[[#This Row],[czas trwania2]]*kursanci3[[#This Row],[Stawka za godzinę]]</f>
        <v>90</v>
      </c>
      <c r="J28" t="str">
        <f>MID(kursanci3[[#This Row],[Imię kursanta]],1,3)</f>
        <v>Ann</v>
      </c>
      <c r="K28" s="1" t="str">
        <f>MID(kursanci3[[#This Row],[Przedmiot]],1,3)</f>
        <v>Inf</v>
      </c>
      <c r="L28" s="1">
        <f t="shared" si="1"/>
        <v>10</v>
      </c>
      <c r="M28" s="1" t="str">
        <f>_xlfn.TEXTJOIN(,,UPPER(kursanci3[[#This Row],[Nick1]]),UPPER(kursanci3[[#This Row],[nick2]]),kursanci3[[#This Row],[nick3]])</f>
        <v>ANNINF10</v>
      </c>
      <c r="N28" s="1" t="str">
        <f>IF(kursanci3[[#This Row],[nick3]]&lt;L29," ",kursanci3[[#This Row],[nick]])</f>
        <v>ANNINF10</v>
      </c>
    </row>
    <row r="29" spans="1:14" x14ac:dyDescent="0.3">
      <c r="A29" s="1" t="s">
        <v>6</v>
      </c>
      <c r="B29" s="1" t="s">
        <v>7</v>
      </c>
      <c r="C29" s="2">
        <v>45931</v>
      </c>
      <c r="D29" s="3">
        <v>0.375</v>
      </c>
      <c r="E29" s="3">
        <v>0.41666666666666669</v>
      </c>
      <c r="F29">
        <v>60</v>
      </c>
      <c r="G29" s="3">
        <f>kursanci3[[#This Row],[Godzina zakończenia]]-kursanci3[[#This Row],[Godzina rozpoczęcia]]</f>
        <v>4.1666666666666685E-2</v>
      </c>
      <c r="H29" s="1">
        <v>1</v>
      </c>
      <c r="I29" s="1">
        <f>kursanci3[[#This Row],[czas trwania2]]*kursanci3[[#This Row],[Stawka za godzinę]]</f>
        <v>60</v>
      </c>
      <c r="J29" t="str">
        <f>MID(kursanci3[[#This Row],[Imię kursanta]],1,3)</f>
        <v>Bar</v>
      </c>
      <c r="K29" s="1" t="str">
        <f>MID(kursanci3[[#This Row],[Przedmiot]],1,3)</f>
        <v>Inf</v>
      </c>
      <c r="L29" s="1">
        <v>1</v>
      </c>
      <c r="M29" s="1" t="str">
        <f>_xlfn.TEXTJOIN(,,UPPER(kursanci3[[#This Row],[Nick1]]),UPPER(kursanci3[[#This Row],[nick2]]),kursanci3[[#This Row],[nick3]])</f>
        <v>BARINF1</v>
      </c>
      <c r="N29" s="1" t="str">
        <f>IF(kursanci3[[#This Row],[nick3]]&lt;L30," ",kursanci3[[#This Row],[nick]])</f>
        <v xml:space="preserve"> </v>
      </c>
    </row>
    <row r="30" spans="1:14" x14ac:dyDescent="0.3">
      <c r="A30" s="1" t="s">
        <v>6</v>
      </c>
      <c r="B30" s="1" t="s">
        <v>7</v>
      </c>
      <c r="C30" s="2">
        <v>45940</v>
      </c>
      <c r="D30" s="3">
        <v>0.4375</v>
      </c>
      <c r="E30" s="3">
        <v>0.5</v>
      </c>
      <c r="F30">
        <v>60</v>
      </c>
      <c r="G30" s="3">
        <f>kursanci3[[#This Row],[Godzina zakończenia]]-kursanci3[[#This Row],[Godzina rozpoczęcia]]</f>
        <v>6.25E-2</v>
      </c>
      <c r="H30" s="1">
        <v>1.5</v>
      </c>
      <c r="I30" s="1">
        <f>kursanci3[[#This Row],[czas trwania2]]*kursanci3[[#This Row],[Stawka za godzinę]]</f>
        <v>90</v>
      </c>
      <c r="J30" t="str">
        <f>MID(kursanci3[[#This Row],[Imię kursanta]],1,3)</f>
        <v>Bar</v>
      </c>
      <c r="K30" s="1" t="str">
        <f>MID(kursanci3[[#This Row],[Przedmiot]],1,3)</f>
        <v>Inf</v>
      </c>
      <c r="L30" s="1">
        <f>L29+1</f>
        <v>2</v>
      </c>
      <c r="M30" s="1" t="str">
        <f>_xlfn.TEXTJOIN(,,UPPER(kursanci3[[#This Row],[Nick1]]),UPPER(kursanci3[[#This Row],[nick2]]),kursanci3[[#This Row],[nick3]])</f>
        <v>BARINF2</v>
      </c>
      <c r="N30" s="1" t="str">
        <f>IF(kursanci3[[#This Row],[nick3]]&lt;L31," ",kursanci3[[#This Row],[nick]])</f>
        <v xml:space="preserve"> </v>
      </c>
    </row>
    <row r="31" spans="1:14" x14ac:dyDescent="0.3">
      <c r="A31" s="1" t="s">
        <v>6</v>
      </c>
      <c r="B31" s="1" t="s">
        <v>7</v>
      </c>
      <c r="C31" s="2">
        <v>45940</v>
      </c>
      <c r="D31" s="3">
        <v>0.59375</v>
      </c>
      <c r="E31" s="3">
        <v>0.65625</v>
      </c>
      <c r="F31">
        <v>60</v>
      </c>
      <c r="G31" s="3">
        <f>kursanci3[[#This Row],[Godzina zakończenia]]-kursanci3[[#This Row],[Godzina rozpoczęcia]]</f>
        <v>6.25E-2</v>
      </c>
      <c r="H31" s="1">
        <v>1.5</v>
      </c>
      <c r="I31" s="1">
        <f>kursanci3[[#This Row],[czas trwania2]]*kursanci3[[#This Row],[Stawka za godzinę]]</f>
        <v>90</v>
      </c>
      <c r="J31" t="str">
        <f>MID(kursanci3[[#This Row],[Imię kursanta]],1,3)</f>
        <v>Bar</v>
      </c>
      <c r="K31" s="1" t="str">
        <f>MID(kursanci3[[#This Row],[Przedmiot]],1,3)</f>
        <v>Inf</v>
      </c>
      <c r="L31" s="1">
        <f t="shared" ref="L31:L48" si="2">L30+1</f>
        <v>3</v>
      </c>
      <c r="M31" s="1" t="str">
        <f>_xlfn.TEXTJOIN(,,UPPER(kursanci3[[#This Row],[Nick1]]),UPPER(kursanci3[[#This Row],[nick2]]),kursanci3[[#This Row],[nick3]])</f>
        <v>BARINF3</v>
      </c>
      <c r="N31" s="1" t="str">
        <f>IF(kursanci3[[#This Row],[nick3]]&lt;L32," ",kursanci3[[#This Row],[nick]])</f>
        <v xml:space="preserve"> </v>
      </c>
    </row>
    <row r="32" spans="1:14" x14ac:dyDescent="0.3">
      <c r="A32" s="1" t="s">
        <v>6</v>
      </c>
      <c r="B32" s="1" t="s">
        <v>7</v>
      </c>
      <c r="C32" s="2">
        <v>45954</v>
      </c>
      <c r="D32" s="3">
        <v>0.375</v>
      </c>
      <c r="E32" s="3">
        <v>0.41666666666666669</v>
      </c>
      <c r="F32">
        <v>60</v>
      </c>
      <c r="G32" s="3">
        <f>kursanci3[[#This Row],[Godzina zakończenia]]-kursanci3[[#This Row],[Godzina rozpoczęcia]]</f>
        <v>4.1666666666666685E-2</v>
      </c>
      <c r="H32" s="1">
        <v>1</v>
      </c>
      <c r="I32" s="1">
        <f>kursanci3[[#This Row],[czas trwania2]]*kursanci3[[#This Row],[Stawka za godzinę]]</f>
        <v>60</v>
      </c>
      <c r="J32" t="str">
        <f>MID(kursanci3[[#This Row],[Imię kursanta]],1,3)</f>
        <v>Bar</v>
      </c>
      <c r="K32" s="1" t="str">
        <f>MID(kursanci3[[#This Row],[Przedmiot]],1,3)</f>
        <v>Inf</v>
      </c>
      <c r="L32" s="1">
        <f t="shared" si="2"/>
        <v>4</v>
      </c>
      <c r="M32" s="1" t="str">
        <f>_xlfn.TEXTJOIN(,,UPPER(kursanci3[[#This Row],[Nick1]]),UPPER(kursanci3[[#This Row],[nick2]]),kursanci3[[#This Row],[nick3]])</f>
        <v>BARINF4</v>
      </c>
      <c r="N32" s="1" t="str">
        <f>IF(kursanci3[[#This Row],[nick3]]&lt;L33," ",kursanci3[[#This Row],[nick]])</f>
        <v xml:space="preserve"> </v>
      </c>
    </row>
    <row r="33" spans="1:14" x14ac:dyDescent="0.3">
      <c r="A33" s="1" t="s">
        <v>6</v>
      </c>
      <c r="B33" s="1" t="s">
        <v>7</v>
      </c>
      <c r="C33" s="2">
        <v>45961</v>
      </c>
      <c r="D33" s="3">
        <v>0.60416666666666663</v>
      </c>
      <c r="E33" s="3">
        <v>0.67708333333333337</v>
      </c>
      <c r="F33">
        <v>60</v>
      </c>
      <c r="G33" s="3">
        <f>kursanci3[[#This Row],[Godzina zakończenia]]-kursanci3[[#This Row],[Godzina rozpoczęcia]]</f>
        <v>7.2916666666666741E-2</v>
      </c>
      <c r="H33" s="1">
        <v>1.75</v>
      </c>
      <c r="I33" s="1">
        <f>kursanci3[[#This Row],[czas trwania2]]*kursanci3[[#This Row],[Stawka za godzinę]]</f>
        <v>105</v>
      </c>
      <c r="J33" t="str">
        <f>MID(kursanci3[[#This Row],[Imię kursanta]],1,3)</f>
        <v>Bar</v>
      </c>
      <c r="K33" s="1" t="str">
        <f>MID(kursanci3[[#This Row],[Przedmiot]],1,3)</f>
        <v>Inf</v>
      </c>
      <c r="L33" s="1">
        <f t="shared" si="2"/>
        <v>5</v>
      </c>
      <c r="M33" s="1" t="str">
        <f>_xlfn.TEXTJOIN(,,UPPER(kursanci3[[#This Row],[Nick1]]),UPPER(kursanci3[[#This Row],[nick2]]),kursanci3[[#This Row],[nick3]])</f>
        <v>BARINF5</v>
      </c>
      <c r="N33" s="1" t="str">
        <f>IF(kursanci3[[#This Row],[nick3]]&lt;L34," ",kursanci3[[#This Row],[nick]])</f>
        <v xml:space="preserve"> </v>
      </c>
    </row>
    <row r="34" spans="1:14" x14ac:dyDescent="0.3">
      <c r="A34" s="1" t="s">
        <v>6</v>
      </c>
      <c r="B34" s="1" t="s">
        <v>7</v>
      </c>
      <c r="C34" s="2">
        <v>45967</v>
      </c>
      <c r="D34" s="3">
        <v>0.375</v>
      </c>
      <c r="E34" s="3">
        <v>0.4375</v>
      </c>
      <c r="F34">
        <v>60</v>
      </c>
      <c r="G34" s="3">
        <f>kursanci3[[#This Row],[Godzina zakończenia]]-kursanci3[[#This Row],[Godzina rozpoczęcia]]</f>
        <v>6.25E-2</v>
      </c>
      <c r="H34" s="1">
        <v>1.5</v>
      </c>
      <c r="I34" s="1">
        <f>kursanci3[[#This Row],[czas trwania2]]*kursanci3[[#This Row],[Stawka za godzinę]]</f>
        <v>90</v>
      </c>
      <c r="J34" t="str">
        <f>MID(kursanci3[[#This Row],[Imię kursanta]],1,3)</f>
        <v>Bar</v>
      </c>
      <c r="K34" s="1" t="str">
        <f>MID(kursanci3[[#This Row],[Przedmiot]],1,3)</f>
        <v>Inf</v>
      </c>
      <c r="L34" s="1">
        <f t="shared" si="2"/>
        <v>6</v>
      </c>
      <c r="M34" s="1" t="str">
        <f>_xlfn.TEXTJOIN(,,UPPER(kursanci3[[#This Row],[Nick1]]),UPPER(kursanci3[[#This Row],[nick2]]),kursanci3[[#This Row],[nick3]])</f>
        <v>BARINF6</v>
      </c>
      <c r="N34" s="1" t="str">
        <f>IF(kursanci3[[#This Row],[nick3]]&lt;L35," ",kursanci3[[#This Row],[nick]])</f>
        <v xml:space="preserve"> </v>
      </c>
    </row>
    <row r="35" spans="1:14" x14ac:dyDescent="0.3">
      <c r="A35" s="1" t="s">
        <v>6</v>
      </c>
      <c r="B35" s="1" t="s">
        <v>7</v>
      </c>
      <c r="C35" s="2">
        <v>45973</v>
      </c>
      <c r="D35" s="3">
        <v>0.53125</v>
      </c>
      <c r="E35" s="3">
        <v>0.57291666666666663</v>
      </c>
      <c r="F35">
        <v>60</v>
      </c>
      <c r="G35" s="3">
        <f>kursanci3[[#This Row],[Godzina zakończenia]]-kursanci3[[#This Row],[Godzina rozpoczęcia]]</f>
        <v>4.166666666666663E-2</v>
      </c>
      <c r="H35" s="1">
        <v>1</v>
      </c>
      <c r="I35" s="1">
        <f>kursanci3[[#This Row],[czas trwania2]]*kursanci3[[#This Row],[Stawka za godzinę]]</f>
        <v>60</v>
      </c>
      <c r="J35" t="str">
        <f>MID(kursanci3[[#This Row],[Imię kursanta]],1,3)</f>
        <v>Bar</v>
      </c>
      <c r="K35" s="1" t="str">
        <f>MID(kursanci3[[#This Row],[Przedmiot]],1,3)</f>
        <v>Inf</v>
      </c>
      <c r="L35" s="1">
        <f t="shared" si="2"/>
        <v>7</v>
      </c>
      <c r="M35" s="1" t="str">
        <f>_xlfn.TEXTJOIN(,,UPPER(kursanci3[[#This Row],[Nick1]]),UPPER(kursanci3[[#This Row],[nick2]]),kursanci3[[#This Row],[nick3]])</f>
        <v>BARINF7</v>
      </c>
      <c r="N35" s="1" t="str">
        <f>IF(kursanci3[[#This Row],[nick3]]&lt;L36," ",kursanci3[[#This Row],[nick]])</f>
        <v xml:space="preserve"> </v>
      </c>
    </row>
    <row r="36" spans="1:14" x14ac:dyDescent="0.3">
      <c r="A36" s="1" t="s">
        <v>6</v>
      </c>
      <c r="B36" s="1" t="s">
        <v>7</v>
      </c>
      <c r="C36" s="2">
        <v>45978</v>
      </c>
      <c r="D36" s="3">
        <v>0.47916666666666669</v>
      </c>
      <c r="E36" s="3">
        <v>0.55208333333333337</v>
      </c>
      <c r="F36">
        <v>60</v>
      </c>
      <c r="G36" s="3">
        <f>kursanci3[[#This Row],[Godzina zakończenia]]-kursanci3[[#This Row],[Godzina rozpoczęcia]]</f>
        <v>7.2916666666666685E-2</v>
      </c>
      <c r="H36" s="1">
        <v>1.75</v>
      </c>
      <c r="I36" s="1">
        <f>kursanci3[[#This Row],[czas trwania2]]*kursanci3[[#This Row],[Stawka za godzinę]]</f>
        <v>105</v>
      </c>
      <c r="J36" t="str">
        <f>MID(kursanci3[[#This Row],[Imię kursanta]],1,3)</f>
        <v>Bar</v>
      </c>
      <c r="K36" s="1" t="str">
        <f>MID(kursanci3[[#This Row],[Przedmiot]],1,3)</f>
        <v>Inf</v>
      </c>
      <c r="L36" s="1">
        <f t="shared" si="2"/>
        <v>8</v>
      </c>
      <c r="M36" s="1" t="str">
        <f>_xlfn.TEXTJOIN(,,UPPER(kursanci3[[#This Row],[Nick1]]),UPPER(kursanci3[[#This Row],[nick2]]),kursanci3[[#This Row],[nick3]])</f>
        <v>BARINF8</v>
      </c>
      <c r="N36" s="1" t="str">
        <f>IF(kursanci3[[#This Row],[nick3]]&lt;L37," ",kursanci3[[#This Row],[nick]])</f>
        <v xml:space="preserve"> </v>
      </c>
    </row>
    <row r="37" spans="1:14" x14ac:dyDescent="0.3">
      <c r="A37" s="1" t="s">
        <v>6</v>
      </c>
      <c r="B37" s="1" t="s">
        <v>7</v>
      </c>
      <c r="C37" s="2">
        <v>45978</v>
      </c>
      <c r="D37" s="3">
        <v>0.5625</v>
      </c>
      <c r="E37" s="3">
        <v>0.625</v>
      </c>
      <c r="F37">
        <v>60</v>
      </c>
      <c r="G37" s="3">
        <f>kursanci3[[#This Row],[Godzina zakończenia]]-kursanci3[[#This Row],[Godzina rozpoczęcia]]</f>
        <v>6.25E-2</v>
      </c>
      <c r="H37" s="1">
        <v>1.5</v>
      </c>
      <c r="I37" s="1">
        <f>kursanci3[[#This Row],[czas trwania2]]*kursanci3[[#This Row],[Stawka za godzinę]]</f>
        <v>90</v>
      </c>
      <c r="J37" t="str">
        <f>MID(kursanci3[[#This Row],[Imię kursanta]],1,3)</f>
        <v>Bar</v>
      </c>
      <c r="K37" s="1" t="str">
        <f>MID(kursanci3[[#This Row],[Przedmiot]],1,3)</f>
        <v>Inf</v>
      </c>
      <c r="L37" s="1">
        <f t="shared" si="2"/>
        <v>9</v>
      </c>
      <c r="M37" s="1" t="str">
        <f>_xlfn.TEXTJOIN(,,UPPER(kursanci3[[#This Row],[Nick1]]),UPPER(kursanci3[[#This Row],[nick2]]),kursanci3[[#This Row],[nick3]])</f>
        <v>BARINF9</v>
      </c>
      <c r="N37" s="1" t="str">
        <f>IF(kursanci3[[#This Row],[nick3]]&lt;L38," ",kursanci3[[#This Row],[nick]])</f>
        <v xml:space="preserve"> </v>
      </c>
    </row>
    <row r="38" spans="1:14" x14ac:dyDescent="0.3">
      <c r="A38" s="1" t="s">
        <v>6</v>
      </c>
      <c r="B38" s="1" t="s">
        <v>7</v>
      </c>
      <c r="C38" s="2">
        <v>45987</v>
      </c>
      <c r="D38" s="3">
        <v>0.6875</v>
      </c>
      <c r="E38" s="3">
        <v>0.72916666666666663</v>
      </c>
      <c r="F38">
        <v>60</v>
      </c>
      <c r="G38" s="3">
        <f>kursanci3[[#This Row],[Godzina zakończenia]]-kursanci3[[#This Row],[Godzina rozpoczęcia]]</f>
        <v>4.166666666666663E-2</v>
      </c>
      <c r="H38" s="1">
        <v>1</v>
      </c>
      <c r="I38" s="1">
        <f>kursanci3[[#This Row],[czas trwania2]]*kursanci3[[#This Row],[Stawka za godzinę]]</f>
        <v>60</v>
      </c>
      <c r="J38" t="str">
        <f>MID(kursanci3[[#This Row],[Imię kursanta]],1,3)</f>
        <v>Bar</v>
      </c>
      <c r="K38" s="1" t="str">
        <f>MID(kursanci3[[#This Row],[Przedmiot]],1,3)</f>
        <v>Inf</v>
      </c>
      <c r="L38" s="1">
        <f t="shared" si="2"/>
        <v>10</v>
      </c>
      <c r="M38" s="1" t="str">
        <f>_xlfn.TEXTJOIN(,,UPPER(kursanci3[[#This Row],[Nick1]]),UPPER(kursanci3[[#This Row],[nick2]]),kursanci3[[#This Row],[nick3]])</f>
        <v>BARINF10</v>
      </c>
      <c r="N38" s="1" t="str">
        <f>IF(kursanci3[[#This Row],[nick3]]&lt;L39," ",kursanci3[[#This Row],[nick]])</f>
        <v xml:space="preserve"> </v>
      </c>
    </row>
    <row r="39" spans="1:14" x14ac:dyDescent="0.3">
      <c r="A39" s="1" t="s">
        <v>6</v>
      </c>
      <c r="B39" s="1" t="s">
        <v>7</v>
      </c>
      <c r="C39" s="2">
        <v>45993</v>
      </c>
      <c r="D39" s="3">
        <v>0.47916666666666669</v>
      </c>
      <c r="E39" s="3">
        <v>0.5625</v>
      </c>
      <c r="F39">
        <v>60</v>
      </c>
      <c r="G39" s="3">
        <f>kursanci3[[#This Row],[Godzina zakończenia]]-kursanci3[[#This Row],[Godzina rozpoczęcia]]</f>
        <v>8.3333333333333315E-2</v>
      </c>
      <c r="H39" s="1">
        <v>2</v>
      </c>
      <c r="I39" s="1">
        <f>kursanci3[[#This Row],[czas trwania2]]*kursanci3[[#This Row],[Stawka za godzinę]]</f>
        <v>120</v>
      </c>
      <c r="J39" t="str">
        <f>MID(kursanci3[[#This Row],[Imię kursanta]],1,3)</f>
        <v>Bar</v>
      </c>
      <c r="K39" s="1" t="str">
        <f>MID(kursanci3[[#This Row],[Przedmiot]],1,3)</f>
        <v>Inf</v>
      </c>
      <c r="L39" s="1">
        <f t="shared" si="2"/>
        <v>11</v>
      </c>
      <c r="M39" s="1" t="str">
        <f>_xlfn.TEXTJOIN(,,UPPER(kursanci3[[#This Row],[Nick1]]),UPPER(kursanci3[[#This Row],[nick2]]),kursanci3[[#This Row],[nick3]])</f>
        <v>BARINF11</v>
      </c>
      <c r="N39" s="1" t="str">
        <f>IF(kursanci3[[#This Row],[nick3]]&lt;L40," ",kursanci3[[#This Row],[nick]])</f>
        <v xml:space="preserve"> </v>
      </c>
    </row>
    <row r="40" spans="1:14" x14ac:dyDescent="0.3">
      <c r="A40" s="1" t="s">
        <v>6</v>
      </c>
      <c r="B40" s="1" t="s">
        <v>7</v>
      </c>
      <c r="C40" s="2">
        <v>46003</v>
      </c>
      <c r="D40" s="3">
        <v>0.47916666666666669</v>
      </c>
      <c r="E40" s="3">
        <v>0.55208333333333337</v>
      </c>
      <c r="F40">
        <v>60</v>
      </c>
      <c r="G40" s="3">
        <f>kursanci3[[#This Row],[Godzina zakończenia]]-kursanci3[[#This Row],[Godzina rozpoczęcia]]</f>
        <v>7.2916666666666685E-2</v>
      </c>
      <c r="H40" s="1">
        <v>1.75</v>
      </c>
      <c r="I40" s="1">
        <f>kursanci3[[#This Row],[czas trwania2]]*kursanci3[[#This Row],[Stawka za godzinę]]</f>
        <v>105</v>
      </c>
      <c r="J40" t="str">
        <f>MID(kursanci3[[#This Row],[Imię kursanta]],1,3)</f>
        <v>Bar</v>
      </c>
      <c r="K40" s="1" t="str">
        <f>MID(kursanci3[[#This Row],[Przedmiot]],1,3)</f>
        <v>Inf</v>
      </c>
      <c r="L40" s="1">
        <f t="shared" si="2"/>
        <v>12</v>
      </c>
      <c r="M40" s="1" t="str">
        <f>_xlfn.TEXTJOIN(,,UPPER(kursanci3[[#This Row],[Nick1]]),UPPER(kursanci3[[#This Row],[nick2]]),kursanci3[[#This Row],[nick3]])</f>
        <v>BARINF12</v>
      </c>
      <c r="N40" s="1" t="str">
        <f>IF(kursanci3[[#This Row],[nick3]]&lt;L41," ",kursanci3[[#This Row],[nick]])</f>
        <v xml:space="preserve"> </v>
      </c>
    </row>
    <row r="41" spans="1:14" x14ac:dyDescent="0.3">
      <c r="A41" s="1" t="s">
        <v>6</v>
      </c>
      <c r="B41" s="1" t="s">
        <v>7</v>
      </c>
      <c r="C41" s="2">
        <v>46027</v>
      </c>
      <c r="D41" s="3">
        <v>0.375</v>
      </c>
      <c r="E41" s="3">
        <v>0.44791666666666669</v>
      </c>
      <c r="F41">
        <v>60</v>
      </c>
      <c r="G41" s="3">
        <f>kursanci3[[#This Row],[Godzina zakończenia]]-kursanci3[[#This Row],[Godzina rozpoczęcia]]</f>
        <v>7.2916666666666685E-2</v>
      </c>
      <c r="H41" s="1">
        <v>1.75</v>
      </c>
      <c r="I41" s="1">
        <f>kursanci3[[#This Row],[czas trwania2]]*kursanci3[[#This Row],[Stawka za godzinę]]</f>
        <v>105</v>
      </c>
      <c r="J41" t="str">
        <f>MID(kursanci3[[#This Row],[Imię kursanta]],1,3)</f>
        <v>Bar</v>
      </c>
      <c r="K41" s="1" t="str">
        <f>MID(kursanci3[[#This Row],[Przedmiot]],1,3)</f>
        <v>Inf</v>
      </c>
      <c r="L41" s="1">
        <f t="shared" si="2"/>
        <v>13</v>
      </c>
      <c r="M41" s="1" t="str">
        <f>_xlfn.TEXTJOIN(,,UPPER(kursanci3[[#This Row],[Nick1]]),UPPER(kursanci3[[#This Row],[nick2]]),kursanci3[[#This Row],[nick3]])</f>
        <v>BARINF13</v>
      </c>
      <c r="N41" s="1" t="str">
        <f>IF(kursanci3[[#This Row],[nick3]]&lt;L42," ",kursanci3[[#This Row],[nick]])</f>
        <v xml:space="preserve"> </v>
      </c>
    </row>
    <row r="42" spans="1:14" x14ac:dyDescent="0.3">
      <c r="A42" s="1" t="s">
        <v>6</v>
      </c>
      <c r="B42" s="1" t="s">
        <v>7</v>
      </c>
      <c r="C42" s="2">
        <v>46035</v>
      </c>
      <c r="D42" s="3">
        <v>0.65625</v>
      </c>
      <c r="E42" s="3">
        <v>0.72916666666666663</v>
      </c>
      <c r="F42">
        <v>60</v>
      </c>
      <c r="G42" s="3">
        <f>kursanci3[[#This Row],[Godzina zakończenia]]-kursanci3[[#This Row],[Godzina rozpoczęcia]]</f>
        <v>7.291666666666663E-2</v>
      </c>
      <c r="H42" s="1">
        <v>1.75</v>
      </c>
      <c r="I42" s="1">
        <f>kursanci3[[#This Row],[czas trwania2]]*kursanci3[[#This Row],[Stawka za godzinę]]</f>
        <v>105</v>
      </c>
      <c r="J42" t="str">
        <f>MID(kursanci3[[#This Row],[Imię kursanta]],1,3)</f>
        <v>Bar</v>
      </c>
      <c r="K42" s="1" t="str">
        <f>MID(kursanci3[[#This Row],[Przedmiot]],1,3)</f>
        <v>Inf</v>
      </c>
      <c r="L42" s="1">
        <f t="shared" si="2"/>
        <v>14</v>
      </c>
      <c r="M42" s="1" t="str">
        <f>_xlfn.TEXTJOIN(,,UPPER(kursanci3[[#This Row],[Nick1]]),UPPER(kursanci3[[#This Row],[nick2]]),kursanci3[[#This Row],[nick3]])</f>
        <v>BARINF14</v>
      </c>
      <c r="N42" s="1" t="str">
        <f>IF(kursanci3[[#This Row],[nick3]]&lt;L43," ",kursanci3[[#This Row],[nick]])</f>
        <v xml:space="preserve"> </v>
      </c>
    </row>
    <row r="43" spans="1:14" x14ac:dyDescent="0.3">
      <c r="A43" s="1" t="s">
        <v>6</v>
      </c>
      <c r="B43" s="1" t="s">
        <v>7</v>
      </c>
      <c r="C43" s="2">
        <v>46037</v>
      </c>
      <c r="D43" s="3">
        <v>0.45833333333333331</v>
      </c>
      <c r="E43" s="3">
        <v>0.51041666666666663</v>
      </c>
      <c r="F43">
        <v>60</v>
      </c>
      <c r="G43" s="3">
        <f>kursanci3[[#This Row],[Godzina zakończenia]]-kursanci3[[#This Row],[Godzina rozpoczęcia]]</f>
        <v>5.2083333333333315E-2</v>
      </c>
      <c r="H43" s="1">
        <v>1.25</v>
      </c>
      <c r="I43" s="1">
        <f>kursanci3[[#This Row],[czas trwania2]]*kursanci3[[#This Row],[Stawka za godzinę]]</f>
        <v>75</v>
      </c>
      <c r="J43" t="str">
        <f>MID(kursanci3[[#This Row],[Imię kursanta]],1,3)</f>
        <v>Bar</v>
      </c>
      <c r="K43" s="1" t="str">
        <f>MID(kursanci3[[#This Row],[Przedmiot]],1,3)</f>
        <v>Inf</v>
      </c>
      <c r="L43" s="1">
        <f t="shared" si="2"/>
        <v>15</v>
      </c>
      <c r="M43" s="1" t="str">
        <f>_xlfn.TEXTJOIN(,,UPPER(kursanci3[[#This Row],[Nick1]]),UPPER(kursanci3[[#This Row],[nick2]]),kursanci3[[#This Row],[nick3]])</f>
        <v>BARINF15</v>
      </c>
      <c r="N43" s="1" t="str">
        <f>IF(kursanci3[[#This Row],[nick3]]&lt;L44," ",kursanci3[[#This Row],[nick]])</f>
        <v xml:space="preserve"> </v>
      </c>
    </row>
    <row r="44" spans="1:14" x14ac:dyDescent="0.3">
      <c r="A44" s="1" t="s">
        <v>6</v>
      </c>
      <c r="B44" s="1" t="s">
        <v>7</v>
      </c>
      <c r="C44" s="2">
        <v>46058</v>
      </c>
      <c r="D44" s="3">
        <v>0.57291666666666663</v>
      </c>
      <c r="E44" s="3">
        <v>0.63541666666666663</v>
      </c>
      <c r="F44">
        <v>60</v>
      </c>
      <c r="G44" s="3">
        <f>kursanci3[[#This Row],[Godzina zakończenia]]-kursanci3[[#This Row],[Godzina rozpoczęcia]]</f>
        <v>6.25E-2</v>
      </c>
      <c r="H44" s="1">
        <v>1.5</v>
      </c>
      <c r="I44" s="1">
        <f>kursanci3[[#This Row],[czas trwania2]]*kursanci3[[#This Row],[Stawka za godzinę]]</f>
        <v>90</v>
      </c>
      <c r="J44" t="str">
        <f>MID(kursanci3[[#This Row],[Imię kursanta]],1,3)</f>
        <v>Bar</v>
      </c>
      <c r="K44" s="1" t="str">
        <f>MID(kursanci3[[#This Row],[Przedmiot]],1,3)</f>
        <v>Inf</v>
      </c>
      <c r="L44" s="1">
        <f t="shared" si="2"/>
        <v>16</v>
      </c>
      <c r="M44" s="1" t="str">
        <f>_xlfn.TEXTJOIN(,,UPPER(kursanci3[[#This Row],[Nick1]]),UPPER(kursanci3[[#This Row],[nick2]]),kursanci3[[#This Row],[nick3]])</f>
        <v>BARINF16</v>
      </c>
      <c r="N44" s="1" t="str">
        <f>IF(kursanci3[[#This Row],[nick3]]&lt;L45," ",kursanci3[[#This Row],[nick]])</f>
        <v xml:space="preserve"> </v>
      </c>
    </row>
    <row r="45" spans="1:14" x14ac:dyDescent="0.3">
      <c r="A45" s="1" t="s">
        <v>6</v>
      </c>
      <c r="B45" s="1" t="s">
        <v>7</v>
      </c>
      <c r="C45" s="2">
        <v>46071</v>
      </c>
      <c r="D45" s="3">
        <v>0.47916666666666669</v>
      </c>
      <c r="E45" s="3">
        <v>0.54166666666666663</v>
      </c>
      <c r="F45">
        <v>60</v>
      </c>
      <c r="G45" s="3">
        <f>kursanci3[[#This Row],[Godzina zakończenia]]-kursanci3[[#This Row],[Godzina rozpoczęcia]]</f>
        <v>6.2499999999999944E-2</v>
      </c>
      <c r="H45" s="1">
        <v>1.5</v>
      </c>
      <c r="I45" s="1">
        <f>kursanci3[[#This Row],[czas trwania2]]*kursanci3[[#This Row],[Stawka za godzinę]]</f>
        <v>90</v>
      </c>
      <c r="J45" t="str">
        <f>MID(kursanci3[[#This Row],[Imię kursanta]],1,3)</f>
        <v>Bar</v>
      </c>
      <c r="K45" s="1" t="str">
        <f>MID(kursanci3[[#This Row],[Przedmiot]],1,3)</f>
        <v>Inf</v>
      </c>
      <c r="L45" s="1">
        <f t="shared" si="2"/>
        <v>17</v>
      </c>
      <c r="M45" s="1" t="str">
        <f>_xlfn.TEXTJOIN(,,UPPER(kursanci3[[#This Row],[Nick1]]),UPPER(kursanci3[[#This Row],[nick2]]),kursanci3[[#This Row],[nick3]])</f>
        <v>BARINF17</v>
      </c>
      <c r="N45" s="1" t="str">
        <f>IF(kursanci3[[#This Row],[nick3]]&lt;L46," ",kursanci3[[#This Row],[nick]])</f>
        <v xml:space="preserve"> </v>
      </c>
    </row>
    <row r="46" spans="1:14" x14ac:dyDescent="0.3">
      <c r="A46" s="1" t="s">
        <v>6</v>
      </c>
      <c r="B46" s="1" t="s">
        <v>7</v>
      </c>
      <c r="C46" s="2">
        <v>46073</v>
      </c>
      <c r="D46" s="3">
        <v>0.375</v>
      </c>
      <c r="E46" s="3">
        <v>0.42708333333333331</v>
      </c>
      <c r="F46">
        <v>60</v>
      </c>
      <c r="G46" s="3">
        <f>kursanci3[[#This Row],[Godzina zakończenia]]-kursanci3[[#This Row],[Godzina rozpoczęcia]]</f>
        <v>5.2083333333333315E-2</v>
      </c>
      <c r="H46" s="1">
        <v>1.25</v>
      </c>
      <c r="I46" s="1">
        <f>kursanci3[[#This Row],[czas trwania2]]*kursanci3[[#This Row],[Stawka za godzinę]]</f>
        <v>75</v>
      </c>
      <c r="J46" t="str">
        <f>MID(kursanci3[[#This Row],[Imię kursanta]],1,3)</f>
        <v>Bar</v>
      </c>
      <c r="K46" s="1" t="str">
        <f>MID(kursanci3[[#This Row],[Przedmiot]],1,3)</f>
        <v>Inf</v>
      </c>
      <c r="L46" s="1">
        <f t="shared" si="2"/>
        <v>18</v>
      </c>
      <c r="M46" s="1" t="str">
        <f>_xlfn.TEXTJOIN(,,UPPER(kursanci3[[#This Row],[Nick1]]),UPPER(kursanci3[[#This Row],[nick2]]),kursanci3[[#This Row],[nick3]])</f>
        <v>BARINF18</v>
      </c>
      <c r="N46" s="1" t="str">
        <f>IF(kursanci3[[#This Row],[nick3]]&lt;L47," ",kursanci3[[#This Row],[nick]])</f>
        <v xml:space="preserve"> </v>
      </c>
    </row>
    <row r="47" spans="1:14" x14ac:dyDescent="0.3">
      <c r="A47" s="1" t="s">
        <v>6</v>
      </c>
      <c r="B47" s="1" t="s">
        <v>7</v>
      </c>
      <c r="C47" s="2">
        <v>46073</v>
      </c>
      <c r="D47" s="3">
        <v>0.4375</v>
      </c>
      <c r="E47" s="3">
        <v>0.48958333333333331</v>
      </c>
      <c r="F47">
        <v>60</v>
      </c>
      <c r="G47" s="3">
        <f>kursanci3[[#This Row],[Godzina zakończenia]]-kursanci3[[#This Row],[Godzina rozpoczęcia]]</f>
        <v>5.2083333333333315E-2</v>
      </c>
      <c r="H47" s="1">
        <v>1.25</v>
      </c>
      <c r="I47" s="1">
        <f>kursanci3[[#This Row],[czas trwania2]]*kursanci3[[#This Row],[Stawka za godzinę]]</f>
        <v>75</v>
      </c>
      <c r="J47" t="str">
        <f>MID(kursanci3[[#This Row],[Imię kursanta]],1,3)</f>
        <v>Bar</v>
      </c>
      <c r="K47" s="1" t="str">
        <f>MID(kursanci3[[#This Row],[Przedmiot]],1,3)</f>
        <v>Inf</v>
      </c>
      <c r="L47" s="1">
        <f t="shared" si="2"/>
        <v>19</v>
      </c>
      <c r="M47" s="1" t="str">
        <f>_xlfn.TEXTJOIN(,,UPPER(kursanci3[[#This Row],[Nick1]]),UPPER(kursanci3[[#This Row],[nick2]]),kursanci3[[#This Row],[nick3]])</f>
        <v>BARINF19</v>
      </c>
      <c r="N47" s="1" t="str">
        <f>IF(kursanci3[[#This Row],[nick3]]&lt;L48," ",kursanci3[[#This Row],[nick]])</f>
        <v xml:space="preserve"> </v>
      </c>
    </row>
    <row r="48" spans="1:14" x14ac:dyDescent="0.3">
      <c r="A48" s="1" t="s">
        <v>6</v>
      </c>
      <c r="B48" s="1" t="s">
        <v>7</v>
      </c>
      <c r="C48" s="2">
        <v>46077</v>
      </c>
      <c r="D48" s="3">
        <v>0.4375</v>
      </c>
      <c r="E48" s="3">
        <v>0.51041666666666663</v>
      </c>
      <c r="F48">
        <v>60</v>
      </c>
      <c r="G48" s="3">
        <f>kursanci3[[#This Row],[Godzina zakończenia]]-kursanci3[[#This Row],[Godzina rozpoczęcia]]</f>
        <v>7.291666666666663E-2</v>
      </c>
      <c r="H48" s="1">
        <v>1.75</v>
      </c>
      <c r="I48" s="1">
        <f>kursanci3[[#This Row],[czas trwania2]]*kursanci3[[#This Row],[Stawka za godzinę]]</f>
        <v>105</v>
      </c>
      <c r="J48" t="str">
        <f>MID(kursanci3[[#This Row],[Imię kursanta]],1,3)</f>
        <v>Bar</v>
      </c>
      <c r="K48" s="1" t="str">
        <f>MID(kursanci3[[#This Row],[Przedmiot]],1,3)</f>
        <v>Inf</v>
      </c>
      <c r="L48" s="1">
        <f t="shared" si="2"/>
        <v>20</v>
      </c>
      <c r="M48" s="1" t="str">
        <f>_xlfn.TEXTJOIN(,,UPPER(kursanci3[[#This Row],[Nick1]]),UPPER(kursanci3[[#This Row],[nick2]]),kursanci3[[#This Row],[nick3]])</f>
        <v>BARINF20</v>
      </c>
      <c r="N48" s="1" t="str">
        <f>IF(kursanci3[[#This Row],[nick3]]&lt;L49," ",kursanci3[[#This Row],[nick]])</f>
        <v>BARINF20</v>
      </c>
    </row>
    <row r="49" spans="1:14" x14ac:dyDescent="0.3">
      <c r="A49" s="1" t="s">
        <v>17</v>
      </c>
      <c r="B49" s="1" t="s">
        <v>9</v>
      </c>
      <c r="C49" s="2">
        <v>45944</v>
      </c>
      <c r="D49" s="3">
        <v>0.375</v>
      </c>
      <c r="E49" s="3">
        <v>0.42708333333333331</v>
      </c>
      <c r="F49">
        <v>50</v>
      </c>
      <c r="G49" s="3">
        <f>kursanci3[[#This Row],[Godzina zakończenia]]-kursanci3[[#This Row],[Godzina rozpoczęcia]]</f>
        <v>5.2083333333333315E-2</v>
      </c>
      <c r="H49" s="1">
        <v>1.25</v>
      </c>
      <c r="I49" s="1">
        <f>kursanci3[[#This Row],[czas trwania2]]*kursanci3[[#This Row],[Stawka za godzinę]]</f>
        <v>62.5</v>
      </c>
      <c r="J49" t="str">
        <f>MID(kursanci3[[#This Row],[Imię kursanta]],1,3)</f>
        <v>Ewa</v>
      </c>
      <c r="K49" s="1" t="str">
        <f>MID(kursanci3[[#This Row],[Przedmiot]],1,3)</f>
        <v>Mat</v>
      </c>
      <c r="L49" s="1">
        <v>1</v>
      </c>
      <c r="M49" s="1" t="str">
        <f>_xlfn.TEXTJOIN(,,UPPER(kursanci3[[#This Row],[Nick1]]),UPPER(kursanci3[[#This Row],[nick2]]),kursanci3[[#This Row],[nick3]])</f>
        <v>EWAMAT1</v>
      </c>
      <c r="N49" s="1" t="str">
        <f>IF(kursanci3[[#This Row],[nick3]]&lt;L50," ",kursanci3[[#This Row],[nick]])</f>
        <v xml:space="preserve"> </v>
      </c>
    </row>
    <row r="50" spans="1:14" x14ac:dyDescent="0.3">
      <c r="A50" s="1" t="s">
        <v>17</v>
      </c>
      <c r="B50" s="1" t="s">
        <v>9</v>
      </c>
      <c r="C50" s="2">
        <v>45945</v>
      </c>
      <c r="D50" s="3">
        <v>0.375</v>
      </c>
      <c r="E50" s="3">
        <v>0.42708333333333331</v>
      </c>
      <c r="F50">
        <v>50</v>
      </c>
      <c r="G50" s="3">
        <f>kursanci3[[#This Row],[Godzina zakończenia]]-kursanci3[[#This Row],[Godzina rozpoczęcia]]</f>
        <v>5.2083333333333315E-2</v>
      </c>
      <c r="H50" s="1">
        <v>1.25</v>
      </c>
      <c r="I50" s="1">
        <f>kursanci3[[#This Row],[czas trwania2]]*kursanci3[[#This Row],[Stawka za godzinę]]</f>
        <v>62.5</v>
      </c>
      <c r="J50" t="str">
        <f>MID(kursanci3[[#This Row],[Imię kursanta]],1,3)</f>
        <v>Ewa</v>
      </c>
      <c r="K50" s="1" t="str">
        <f>MID(kursanci3[[#This Row],[Przedmiot]],1,3)</f>
        <v>Mat</v>
      </c>
      <c r="L50" s="1">
        <f>L49+1</f>
        <v>2</v>
      </c>
      <c r="M50" s="1" t="str">
        <f>_xlfn.TEXTJOIN(,,UPPER(kursanci3[[#This Row],[Nick1]]),UPPER(kursanci3[[#This Row],[nick2]]),kursanci3[[#This Row],[nick3]])</f>
        <v>EWAMAT2</v>
      </c>
      <c r="N50" s="1" t="str">
        <f>IF(kursanci3[[#This Row],[nick3]]&lt;L51," ",kursanci3[[#This Row],[nick]])</f>
        <v xml:space="preserve"> </v>
      </c>
    </row>
    <row r="51" spans="1:14" x14ac:dyDescent="0.3">
      <c r="A51" s="1" t="s">
        <v>17</v>
      </c>
      <c r="B51" s="1" t="s">
        <v>9</v>
      </c>
      <c r="C51" s="2">
        <v>45967</v>
      </c>
      <c r="D51" s="3">
        <v>0.45833333333333331</v>
      </c>
      <c r="E51" s="3">
        <v>0.53125</v>
      </c>
      <c r="F51">
        <v>50</v>
      </c>
      <c r="G51" s="3">
        <f>kursanci3[[#This Row],[Godzina zakończenia]]-kursanci3[[#This Row],[Godzina rozpoczęcia]]</f>
        <v>7.2916666666666685E-2</v>
      </c>
      <c r="H51" s="1">
        <v>1.75</v>
      </c>
      <c r="I51" s="1">
        <f>kursanci3[[#This Row],[czas trwania2]]*kursanci3[[#This Row],[Stawka za godzinę]]</f>
        <v>87.5</v>
      </c>
      <c r="J51" t="str">
        <f>MID(kursanci3[[#This Row],[Imię kursanta]],1,3)</f>
        <v>Ewa</v>
      </c>
      <c r="K51" s="1" t="str">
        <f>MID(kursanci3[[#This Row],[Przedmiot]],1,3)</f>
        <v>Mat</v>
      </c>
      <c r="L51" s="1">
        <f t="shared" ref="L51:L62" si="3">L50+1</f>
        <v>3</v>
      </c>
      <c r="M51" s="1" t="str">
        <f>_xlfn.TEXTJOIN(,,UPPER(kursanci3[[#This Row],[Nick1]]),UPPER(kursanci3[[#This Row],[nick2]]),kursanci3[[#This Row],[nick3]])</f>
        <v>EWAMAT3</v>
      </c>
      <c r="N51" s="1" t="str">
        <f>IF(kursanci3[[#This Row],[nick3]]&lt;L52," ",kursanci3[[#This Row],[nick]])</f>
        <v xml:space="preserve"> </v>
      </c>
    </row>
    <row r="52" spans="1:14" x14ac:dyDescent="0.3">
      <c r="A52" s="1" t="s">
        <v>17</v>
      </c>
      <c r="B52" s="1" t="s">
        <v>9</v>
      </c>
      <c r="C52" s="2">
        <v>45980</v>
      </c>
      <c r="D52" s="3">
        <v>0.375</v>
      </c>
      <c r="E52" s="3">
        <v>0.44791666666666669</v>
      </c>
      <c r="F52">
        <v>50</v>
      </c>
      <c r="G52" s="3">
        <f>kursanci3[[#This Row],[Godzina zakończenia]]-kursanci3[[#This Row],[Godzina rozpoczęcia]]</f>
        <v>7.2916666666666685E-2</v>
      </c>
      <c r="H52" s="1">
        <v>1.75</v>
      </c>
      <c r="I52" s="1">
        <f>kursanci3[[#This Row],[czas trwania2]]*kursanci3[[#This Row],[Stawka za godzinę]]</f>
        <v>87.5</v>
      </c>
      <c r="J52" t="str">
        <f>MID(kursanci3[[#This Row],[Imię kursanta]],1,3)</f>
        <v>Ewa</v>
      </c>
      <c r="K52" s="1" t="str">
        <f>MID(kursanci3[[#This Row],[Przedmiot]],1,3)</f>
        <v>Mat</v>
      </c>
      <c r="L52" s="1">
        <f t="shared" si="3"/>
        <v>4</v>
      </c>
      <c r="M52" s="1" t="str">
        <f>_xlfn.TEXTJOIN(,,UPPER(kursanci3[[#This Row],[Nick1]]),UPPER(kursanci3[[#This Row],[nick2]]),kursanci3[[#This Row],[nick3]])</f>
        <v>EWAMAT4</v>
      </c>
      <c r="N52" s="1" t="str">
        <f>IF(kursanci3[[#This Row],[nick3]]&lt;L53," ",kursanci3[[#This Row],[nick]])</f>
        <v xml:space="preserve"> </v>
      </c>
    </row>
    <row r="53" spans="1:14" x14ac:dyDescent="0.3">
      <c r="A53" s="1" t="s">
        <v>17</v>
      </c>
      <c r="B53" s="1" t="s">
        <v>9</v>
      </c>
      <c r="C53" s="2">
        <v>45980</v>
      </c>
      <c r="D53" s="3">
        <v>0.65625</v>
      </c>
      <c r="E53" s="3">
        <v>0.71875</v>
      </c>
      <c r="F53">
        <v>50</v>
      </c>
      <c r="G53" s="3">
        <f>kursanci3[[#This Row],[Godzina zakończenia]]-kursanci3[[#This Row],[Godzina rozpoczęcia]]</f>
        <v>6.25E-2</v>
      </c>
      <c r="H53" s="1">
        <v>1.5</v>
      </c>
      <c r="I53" s="1">
        <f>kursanci3[[#This Row],[czas trwania2]]*kursanci3[[#This Row],[Stawka za godzinę]]</f>
        <v>75</v>
      </c>
      <c r="J53" t="str">
        <f>MID(kursanci3[[#This Row],[Imię kursanta]],1,3)</f>
        <v>Ewa</v>
      </c>
      <c r="K53" s="1" t="str">
        <f>MID(kursanci3[[#This Row],[Przedmiot]],1,3)</f>
        <v>Mat</v>
      </c>
      <c r="L53" s="1">
        <f t="shared" si="3"/>
        <v>5</v>
      </c>
      <c r="M53" s="1" t="str">
        <f>_xlfn.TEXTJOIN(,,UPPER(kursanci3[[#This Row],[Nick1]]),UPPER(kursanci3[[#This Row],[nick2]]),kursanci3[[#This Row],[nick3]])</f>
        <v>EWAMAT5</v>
      </c>
      <c r="N53" s="1" t="str">
        <f>IF(kursanci3[[#This Row],[nick3]]&lt;L54," ",kursanci3[[#This Row],[nick]])</f>
        <v xml:space="preserve"> </v>
      </c>
    </row>
    <row r="54" spans="1:14" x14ac:dyDescent="0.3">
      <c r="A54" s="1" t="s">
        <v>17</v>
      </c>
      <c r="B54" s="1" t="s">
        <v>9</v>
      </c>
      <c r="C54" s="2">
        <v>45994</v>
      </c>
      <c r="D54" s="3">
        <v>0.375</v>
      </c>
      <c r="E54" s="3">
        <v>0.44791666666666669</v>
      </c>
      <c r="F54">
        <v>50</v>
      </c>
      <c r="G54" s="3">
        <f>kursanci3[[#This Row],[Godzina zakończenia]]-kursanci3[[#This Row],[Godzina rozpoczęcia]]</f>
        <v>7.2916666666666685E-2</v>
      </c>
      <c r="H54" s="1">
        <v>1.75</v>
      </c>
      <c r="I54" s="1">
        <f>kursanci3[[#This Row],[czas trwania2]]*kursanci3[[#This Row],[Stawka za godzinę]]</f>
        <v>87.5</v>
      </c>
      <c r="J54" t="str">
        <f>MID(kursanci3[[#This Row],[Imię kursanta]],1,3)</f>
        <v>Ewa</v>
      </c>
      <c r="K54" s="1" t="str">
        <f>MID(kursanci3[[#This Row],[Przedmiot]],1,3)</f>
        <v>Mat</v>
      </c>
      <c r="L54" s="1">
        <f t="shared" si="3"/>
        <v>6</v>
      </c>
      <c r="M54" s="1" t="str">
        <f>_xlfn.TEXTJOIN(,,UPPER(kursanci3[[#This Row],[Nick1]]),UPPER(kursanci3[[#This Row],[nick2]]),kursanci3[[#This Row],[nick3]])</f>
        <v>EWAMAT6</v>
      </c>
      <c r="N54" s="1" t="str">
        <f>IF(kursanci3[[#This Row],[nick3]]&lt;L55," ",kursanci3[[#This Row],[nick]])</f>
        <v xml:space="preserve"> </v>
      </c>
    </row>
    <row r="55" spans="1:14" x14ac:dyDescent="0.3">
      <c r="A55" s="1" t="s">
        <v>17</v>
      </c>
      <c r="B55" s="1" t="s">
        <v>9</v>
      </c>
      <c r="C55" s="2">
        <v>45994</v>
      </c>
      <c r="D55" s="3">
        <v>0.57291666666666663</v>
      </c>
      <c r="E55" s="3">
        <v>0.61458333333333337</v>
      </c>
      <c r="F55">
        <v>50</v>
      </c>
      <c r="G55" s="3">
        <f>kursanci3[[#This Row],[Godzina zakończenia]]-kursanci3[[#This Row],[Godzina rozpoczęcia]]</f>
        <v>4.1666666666666741E-2</v>
      </c>
      <c r="H55" s="1">
        <v>1</v>
      </c>
      <c r="I55" s="1">
        <f>kursanci3[[#This Row],[czas trwania2]]*kursanci3[[#This Row],[Stawka za godzinę]]</f>
        <v>50</v>
      </c>
      <c r="J55" t="str">
        <f>MID(kursanci3[[#This Row],[Imię kursanta]],1,3)</f>
        <v>Ewa</v>
      </c>
      <c r="K55" s="1" t="str">
        <f>MID(kursanci3[[#This Row],[Przedmiot]],1,3)</f>
        <v>Mat</v>
      </c>
      <c r="L55" s="1">
        <f t="shared" si="3"/>
        <v>7</v>
      </c>
      <c r="M55" s="1" t="str">
        <f>_xlfn.TEXTJOIN(,,UPPER(kursanci3[[#This Row],[Nick1]]),UPPER(kursanci3[[#This Row],[nick2]]),kursanci3[[#This Row],[nick3]])</f>
        <v>EWAMAT7</v>
      </c>
      <c r="N55" s="1" t="str">
        <f>IF(kursanci3[[#This Row],[nick3]]&lt;L56," ",kursanci3[[#This Row],[nick]])</f>
        <v xml:space="preserve"> </v>
      </c>
    </row>
    <row r="56" spans="1:14" x14ac:dyDescent="0.3">
      <c r="A56" s="1" t="s">
        <v>17</v>
      </c>
      <c r="B56" s="1" t="s">
        <v>9</v>
      </c>
      <c r="C56" s="2">
        <v>46034</v>
      </c>
      <c r="D56" s="3">
        <v>0.55208333333333337</v>
      </c>
      <c r="E56" s="3">
        <v>0.63541666666666663</v>
      </c>
      <c r="F56">
        <v>50</v>
      </c>
      <c r="G56" s="3">
        <f>kursanci3[[#This Row],[Godzina zakończenia]]-kursanci3[[#This Row],[Godzina rozpoczęcia]]</f>
        <v>8.3333333333333259E-2</v>
      </c>
      <c r="H56" s="1">
        <v>2</v>
      </c>
      <c r="I56" s="1">
        <f>kursanci3[[#This Row],[czas trwania2]]*kursanci3[[#This Row],[Stawka za godzinę]]</f>
        <v>100</v>
      </c>
      <c r="J56" t="str">
        <f>MID(kursanci3[[#This Row],[Imię kursanta]],1,3)</f>
        <v>Ewa</v>
      </c>
      <c r="K56" s="1" t="str">
        <f>MID(kursanci3[[#This Row],[Przedmiot]],1,3)</f>
        <v>Mat</v>
      </c>
      <c r="L56" s="1">
        <f t="shared" si="3"/>
        <v>8</v>
      </c>
      <c r="M56" s="1" t="str">
        <f>_xlfn.TEXTJOIN(,,UPPER(kursanci3[[#This Row],[Nick1]]),UPPER(kursanci3[[#This Row],[nick2]]),kursanci3[[#This Row],[nick3]])</f>
        <v>EWAMAT8</v>
      </c>
      <c r="N56" s="1" t="str">
        <f>IF(kursanci3[[#This Row],[nick3]]&lt;L57," ",kursanci3[[#This Row],[nick]])</f>
        <v xml:space="preserve"> </v>
      </c>
    </row>
    <row r="57" spans="1:14" x14ac:dyDescent="0.3">
      <c r="A57" s="1" t="s">
        <v>17</v>
      </c>
      <c r="B57" s="1" t="s">
        <v>9</v>
      </c>
      <c r="C57" s="2">
        <v>46036</v>
      </c>
      <c r="D57" s="3">
        <v>0.46875</v>
      </c>
      <c r="E57" s="3">
        <v>0.55208333333333337</v>
      </c>
      <c r="F57">
        <v>50</v>
      </c>
      <c r="G57" s="3">
        <f>kursanci3[[#This Row],[Godzina zakończenia]]-kursanci3[[#This Row],[Godzina rozpoczęcia]]</f>
        <v>8.333333333333337E-2</v>
      </c>
      <c r="H57" s="1">
        <v>2</v>
      </c>
      <c r="I57" s="1">
        <f>kursanci3[[#This Row],[czas trwania2]]*kursanci3[[#This Row],[Stawka za godzinę]]</f>
        <v>100</v>
      </c>
      <c r="J57" t="str">
        <f>MID(kursanci3[[#This Row],[Imię kursanta]],1,3)</f>
        <v>Ewa</v>
      </c>
      <c r="K57" s="1" t="str">
        <f>MID(kursanci3[[#This Row],[Przedmiot]],1,3)</f>
        <v>Mat</v>
      </c>
      <c r="L57" s="1">
        <f t="shared" si="3"/>
        <v>9</v>
      </c>
      <c r="M57" s="1" t="str">
        <f>_xlfn.TEXTJOIN(,,UPPER(kursanci3[[#This Row],[Nick1]]),UPPER(kursanci3[[#This Row],[nick2]]),kursanci3[[#This Row],[nick3]])</f>
        <v>EWAMAT9</v>
      </c>
      <c r="N57" s="1" t="str">
        <f>IF(kursanci3[[#This Row],[nick3]]&lt;L58," ",kursanci3[[#This Row],[nick]])</f>
        <v xml:space="preserve"> </v>
      </c>
    </row>
    <row r="58" spans="1:14" x14ac:dyDescent="0.3">
      <c r="A58" s="1" t="s">
        <v>17</v>
      </c>
      <c r="B58" s="1" t="s">
        <v>9</v>
      </c>
      <c r="C58" s="2">
        <v>46037</v>
      </c>
      <c r="D58" s="3">
        <v>0.375</v>
      </c>
      <c r="E58" s="3">
        <v>0.45833333333333331</v>
      </c>
      <c r="F58">
        <v>50</v>
      </c>
      <c r="G58" s="3">
        <f>kursanci3[[#This Row],[Godzina zakończenia]]-kursanci3[[#This Row],[Godzina rozpoczęcia]]</f>
        <v>8.3333333333333315E-2</v>
      </c>
      <c r="H58" s="1">
        <v>2</v>
      </c>
      <c r="I58" s="1">
        <f>kursanci3[[#This Row],[czas trwania2]]*kursanci3[[#This Row],[Stawka za godzinę]]</f>
        <v>100</v>
      </c>
      <c r="J58" t="str">
        <f>MID(kursanci3[[#This Row],[Imię kursanta]],1,3)</f>
        <v>Ewa</v>
      </c>
      <c r="K58" s="1" t="str">
        <f>MID(kursanci3[[#This Row],[Przedmiot]],1,3)</f>
        <v>Mat</v>
      </c>
      <c r="L58" s="1">
        <f t="shared" si="3"/>
        <v>10</v>
      </c>
      <c r="M58" s="1" t="str">
        <f>_xlfn.TEXTJOIN(,,UPPER(kursanci3[[#This Row],[Nick1]]),UPPER(kursanci3[[#This Row],[nick2]]),kursanci3[[#This Row],[nick3]])</f>
        <v>EWAMAT10</v>
      </c>
      <c r="N58" s="1" t="str">
        <f>IF(kursanci3[[#This Row],[nick3]]&lt;L59," ",kursanci3[[#This Row],[nick]])</f>
        <v xml:space="preserve"> </v>
      </c>
    </row>
    <row r="59" spans="1:14" x14ac:dyDescent="0.3">
      <c r="A59" s="1" t="s">
        <v>17</v>
      </c>
      <c r="B59" s="1" t="s">
        <v>9</v>
      </c>
      <c r="C59" s="2">
        <v>46044</v>
      </c>
      <c r="D59" s="3">
        <v>0.4375</v>
      </c>
      <c r="E59" s="3">
        <v>0.48958333333333331</v>
      </c>
      <c r="F59">
        <v>50</v>
      </c>
      <c r="G59" s="3">
        <f>kursanci3[[#This Row],[Godzina zakończenia]]-kursanci3[[#This Row],[Godzina rozpoczęcia]]</f>
        <v>5.2083333333333315E-2</v>
      </c>
      <c r="H59" s="1">
        <v>1.25</v>
      </c>
      <c r="I59" s="1">
        <f>kursanci3[[#This Row],[czas trwania2]]*kursanci3[[#This Row],[Stawka za godzinę]]</f>
        <v>62.5</v>
      </c>
      <c r="J59" t="str">
        <f>MID(kursanci3[[#This Row],[Imię kursanta]],1,3)</f>
        <v>Ewa</v>
      </c>
      <c r="K59" s="1" t="str">
        <f>MID(kursanci3[[#This Row],[Przedmiot]],1,3)</f>
        <v>Mat</v>
      </c>
      <c r="L59" s="1">
        <f t="shared" si="3"/>
        <v>11</v>
      </c>
      <c r="M59" s="1" t="str">
        <f>_xlfn.TEXTJOIN(,,UPPER(kursanci3[[#This Row],[Nick1]]),UPPER(kursanci3[[#This Row],[nick2]]),kursanci3[[#This Row],[nick3]])</f>
        <v>EWAMAT11</v>
      </c>
      <c r="N59" s="1" t="str">
        <f>IF(kursanci3[[#This Row],[nick3]]&lt;L60," ",kursanci3[[#This Row],[nick]])</f>
        <v xml:space="preserve"> </v>
      </c>
    </row>
    <row r="60" spans="1:14" x14ac:dyDescent="0.3">
      <c r="A60" s="1" t="s">
        <v>17</v>
      </c>
      <c r="B60" s="1" t="s">
        <v>9</v>
      </c>
      <c r="C60" s="2">
        <v>46056</v>
      </c>
      <c r="D60" s="3">
        <v>0.58333333333333337</v>
      </c>
      <c r="E60" s="3">
        <v>0.66666666666666663</v>
      </c>
      <c r="F60">
        <v>50</v>
      </c>
      <c r="G60" s="3">
        <f>kursanci3[[#This Row],[Godzina zakończenia]]-kursanci3[[#This Row],[Godzina rozpoczęcia]]</f>
        <v>8.3333333333333259E-2</v>
      </c>
      <c r="H60" s="1">
        <v>2</v>
      </c>
      <c r="I60" s="1">
        <f>kursanci3[[#This Row],[czas trwania2]]*kursanci3[[#This Row],[Stawka za godzinę]]</f>
        <v>100</v>
      </c>
      <c r="J60" t="str">
        <f>MID(kursanci3[[#This Row],[Imię kursanta]],1,3)</f>
        <v>Ewa</v>
      </c>
      <c r="K60" s="1" t="str">
        <f>MID(kursanci3[[#This Row],[Przedmiot]],1,3)</f>
        <v>Mat</v>
      </c>
      <c r="L60" s="1">
        <f t="shared" si="3"/>
        <v>12</v>
      </c>
      <c r="M60" s="1" t="str">
        <f>_xlfn.TEXTJOIN(,,UPPER(kursanci3[[#This Row],[Nick1]]),UPPER(kursanci3[[#This Row],[nick2]]),kursanci3[[#This Row],[nick3]])</f>
        <v>EWAMAT12</v>
      </c>
      <c r="N60" s="1" t="str">
        <f>IF(kursanci3[[#This Row],[nick3]]&lt;L61," ",kursanci3[[#This Row],[nick]])</f>
        <v xml:space="preserve"> </v>
      </c>
    </row>
    <row r="61" spans="1:14" x14ac:dyDescent="0.3">
      <c r="A61" s="1" t="s">
        <v>17</v>
      </c>
      <c r="B61" s="1" t="s">
        <v>9</v>
      </c>
      <c r="C61" s="2">
        <v>46066</v>
      </c>
      <c r="D61" s="3">
        <v>0.52083333333333337</v>
      </c>
      <c r="E61" s="3">
        <v>0.57291666666666663</v>
      </c>
      <c r="F61">
        <v>50</v>
      </c>
      <c r="G61" s="3">
        <f>kursanci3[[#This Row],[Godzina zakończenia]]-kursanci3[[#This Row],[Godzina rozpoczęcia]]</f>
        <v>5.2083333333333259E-2</v>
      </c>
      <c r="H61" s="1">
        <v>1.25</v>
      </c>
      <c r="I61" s="1">
        <f>kursanci3[[#This Row],[czas trwania2]]*kursanci3[[#This Row],[Stawka za godzinę]]</f>
        <v>62.5</v>
      </c>
      <c r="J61" t="str">
        <f>MID(kursanci3[[#This Row],[Imię kursanta]],1,3)</f>
        <v>Ewa</v>
      </c>
      <c r="K61" s="1" t="str">
        <f>MID(kursanci3[[#This Row],[Przedmiot]],1,3)</f>
        <v>Mat</v>
      </c>
      <c r="L61" s="1">
        <f t="shared" si="3"/>
        <v>13</v>
      </c>
      <c r="M61" s="1" t="str">
        <f>_xlfn.TEXTJOIN(,,UPPER(kursanci3[[#This Row],[Nick1]]),UPPER(kursanci3[[#This Row],[nick2]]),kursanci3[[#This Row],[nick3]])</f>
        <v>EWAMAT13</v>
      </c>
      <c r="N61" s="1" t="str">
        <f>IF(kursanci3[[#This Row],[nick3]]&lt;L62," ",kursanci3[[#This Row],[nick]])</f>
        <v xml:space="preserve"> </v>
      </c>
    </row>
    <row r="62" spans="1:14" x14ac:dyDescent="0.3">
      <c r="A62" s="1" t="s">
        <v>17</v>
      </c>
      <c r="B62" s="1" t="s">
        <v>9</v>
      </c>
      <c r="C62" s="2">
        <v>46073</v>
      </c>
      <c r="D62" s="3">
        <v>0.60416666666666663</v>
      </c>
      <c r="E62" s="3">
        <v>0.65625</v>
      </c>
      <c r="F62">
        <v>50</v>
      </c>
      <c r="G62" s="3">
        <f>kursanci3[[#This Row],[Godzina zakończenia]]-kursanci3[[#This Row],[Godzina rozpoczęcia]]</f>
        <v>5.208333333333337E-2</v>
      </c>
      <c r="H62" s="1">
        <v>1.25</v>
      </c>
      <c r="I62" s="1">
        <f>kursanci3[[#This Row],[czas trwania2]]*kursanci3[[#This Row],[Stawka za godzinę]]</f>
        <v>62.5</v>
      </c>
      <c r="J62" t="str">
        <f>MID(kursanci3[[#This Row],[Imię kursanta]],1,3)</f>
        <v>Ewa</v>
      </c>
      <c r="K62" s="1" t="str">
        <f>MID(kursanci3[[#This Row],[Przedmiot]],1,3)</f>
        <v>Mat</v>
      </c>
      <c r="L62" s="1">
        <f t="shared" si="3"/>
        <v>14</v>
      </c>
      <c r="M62" s="1" t="str">
        <f>_xlfn.TEXTJOIN(,,UPPER(kursanci3[[#This Row],[Nick1]]),UPPER(kursanci3[[#This Row],[nick2]]),kursanci3[[#This Row],[nick3]])</f>
        <v>EWAMAT14</v>
      </c>
      <c r="N62" s="1" t="str">
        <f>IF(kursanci3[[#This Row],[nick3]]&lt;L63," ",kursanci3[[#This Row],[nick]])</f>
        <v>EWAMAT14</v>
      </c>
    </row>
    <row r="63" spans="1:14" x14ac:dyDescent="0.3">
      <c r="A63" s="1" t="s">
        <v>11</v>
      </c>
      <c r="B63" s="1" t="s">
        <v>12</v>
      </c>
      <c r="C63" s="2">
        <v>45936</v>
      </c>
      <c r="D63" s="3">
        <v>0.375</v>
      </c>
      <c r="E63" s="3">
        <v>0.45833333333333331</v>
      </c>
      <c r="F63">
        <v>40</v>
      </c>
      <c r="G63" s="3">
        <f>kursanci3[[#This Row],[Godzina zakończenia]]-kursanci3[[#This Row],[Godzina rozpoczęcia]]</f>
        <v>8.3333333333333315E-2</v>
      </c>
      <c r="H63" s="1">
        <v>2</v>
      </c>
      <c r="I63" s="1">
        <f>kursanci3[[#This Row],[czas trwania2]]*kursanci3[[#This Row],[Stawka za godzinę]]</f>
        <v>80</v>
      </c>
      <c r="J63" t="str">
        <f>MID(kursanci3[[#This Row],[Imię kursanta]],1,3)</f>
        <v>Jan</v>
      </c>
      <c r="K63" s="1" t="str">
        <f>MID(kursanci3[[#This Row],[Przedmiot]],1,3)</f>
        <v>Fiz</v>
      </c>
      <c r="L63" s="1">
        <v>1</v>
      </c>
      <c r="M63" s="1" t="str">
        <f>_xlfn.TEXTJOIN(,,UPPER(kursanci3[[#This Row],[Nick1]]),UPPER(kursanci3[[#This Row],[nick2]]),kursanci3[[#This Row],[nick3]])</f>
        <v>JANFIZ1</v>
      </c>
      <c r="N63" s="1" t="str">
        <f>IF(kursanci3[[#This Row],[nick3]]&lt;L64," ",kursanci3[[#This Row],[nick]])</f>
        <v xml:space="preserve"> </v>
      </c>
    </row>
    <row r="64" spans="1:14" x14ac:dyDescent="0.3">
      <c r="A64" s="1" t="s">
        <v>11</v>
      </c>
      <c r="B64" s="1" t="s">
        <v>12</v>
      </c>
      <c r="C64" s="2">
        <v>45938</v>
      </c>
      <c r="D64" s="3">
        <v>0.52083333333333337</v>
      </c>
      <c r="E64" s="3">
        <v>0.59375</v>
      </c>
      <c r="F64">
        <v>40</v>
      </c>
      <c r="G64" s="3">
        <f>kursanci3[[#This Row],[Godzina zakończenia]]-kursanci3[[#This Row],[Godzina rozpoczęcia]]</f>
        <v>7.291666666666663E-2</v>
      </c>
      <c r="H64" s="1">
        <v>1.75</v>
      </c>
      <c r="I64" s="1">
        <f>kursanci3[[#This Row],[czas trwania2]]*kursanci3[[#This Row],[Stawka za godzinę]]</f>
        <v>70</v>
      </c>
      <c r="J64" t="str">
        <f>MID(kursanci3[[#This Row],[Imię kursanta]],1,3)</f>
        <v>Jan</v>
      </c>
      <c r="K64" s="1" t="str">
        <f>MID(kursanci3[[#This Row],[Przedmiot]],1,3)</f>
        <v>Fiz</v>
      </c>
      <c r="L64" s="1">
        <f>L63+1</f>
        <v>2</v>
      </c>
      <c r="M64" s="1" t="str">
        <f>_xlfn.TEXTJOIN(,,UPPER(kursanci3[[#This Row],[Nick1]]),UPPER(kursanci3[[#This Row],[nick2]]),kursanci3[[#This Row],[nick3]])</f>
        <v>JANFIZ2</v>
      </c>
      <c r="N64" s="1" t="str">
        <f>IF(kursanci3[[#This Row],[nick3]]&lt;L65," ",kursanci3[[#This Row],[nick]])</f>
        <v xml:space="preserve"> </v>
      </c>
    </row>
    <row r="65" spans="1:14" x14ac:dyDescent="0.3">
      <c r="A65" s="1" t="s">
        <v>11</v>
      </c>
      <c r="B65" s="1" t="s">
        <v>12</v>
      </c>
      <c r="C65" s="2">
        <v>45938</v>
      </c>
      <c r="D65" s="3">
        <v>0.44791666666666669</v>
      </c>
      <c r="E65" s="3">
        <v>0.51041666666666663</v>
      </c>
      <c r="F65">
        <v>40</v>
      </c>
      <c r="G65" s="3">
        <f>kursanci3[[#This Row],[Godzina zakończenia]]-kursanci3[[#This Row],[Godzina rozpoczęcia]]</f>
        <v>6.2499999999999944E-2</v>
      </c>
      <c r="H65" s="1">
        <v>1.5</v>
      </c>
      <c r="I65" s="1">
        <f>kursanci3[[#This Row],[czas trwania2]]*kursanci3[[#This Row],[Stawka za godzinę]]</f>
        <v>60</v>
      </c>
      <c r="J65" t="str">
        <f>MID(kursanci3[[#This Row],[Imię kursanta]],1,3)</f>
        <v>Jan</v>
      </c>
      <c r="K65" s="1" t="str">
        <f>MID(kursanci3[[#This Row],[Przedmiot]],1,3)</f>
        <v>Fiz</v>
      </c>
      <c r="L65" s="1">
        <f t="shared" ref="L65:L86" si="4">L64+1</f>
        <v>3</v>
      </c>
      <c r="M65" s="1" t="str">
        <f>_xlfn.TEXTJOIN(,,UPPER(kursanci3[[#This Row],[Nick1]]),UPPER(kursanci3[[#This Row],[nick2]]),kursanci3[[#This Row],[nick3]])</f>
        <v>JANFIZ3</v>
      </c>
      <c r="N65" s="1" t="str">
        <f>IF(kursanci3[[#This Row],[nick3]]&lt;L66," ",kursanci3[[#This Row],[nick]])</f>
        <v xml:space="preserve"> </v>
      </c>
    </row>
    <row r="66" spans="1:14" x14ac:dyDescent="0.3">
      <c r="A66" s="1" t="s">
        <v>11</v>
      </c>
      <c r="B66" s="1" t="s">
        <v>12</v>
      </c>
      <c r="C66" s="2">
        <v>45943</v>
      </c>
      <c r="D66" s="3">
        <v>0.625</v>
      </c>
      <c r="E66" s="3">
        <v>0.70833333333333337</v>
      </c>
      <c r="F66">
        <v>40</v>
      </c>
      <c r="G66" s="3">
        <f>kursanci3[[#This Row],[Godzina zakończenia]]-kursanci3[[#This Row],[Godzina rozpoczęcia]]</f>
        <v>8.333333333333337E-2</v>
      </c>
      <c r="H66" s="1">
        <v>2</v>
      </c>
      <c r="I66" s="1">
        <f>kursanci3[[#This Row],[czas trwania2]]*kursanci3[[#This Row],[Stawka za godzinę]]</f>
        <v>80</v>
      </c>
      <c r="J66" t="str">
        <f>MID(kursanci3[[#This Row],[Imię kursanta]],1,3)</f>
        <v>Jan</v>
      </c>
      <c r="K66" s="1" t="str">
        <f>MID(kursanci3[[#This Row],[Przedmiot]],1,3)</f>
        <v>Fiz</v>
      </c>
      <c r="L66" s="1">
        <f t="shared" si="4"/>
        <v>4</v>
      </c>
      <c r="M66" s="1" t="str">
        <f>_xlfn.TEXTJOIN(,,UPPER(kursanci3[[#This Row],[Nick1]]),UPPER(kursanci3[[#This Row],[nick2]]),kursanci3[[#This Row],[nick3]])</f>
        <v>JANFIZ4</v>
      </c>
      <c r="N66" s="1" t="str">
        <f>IF(kursanci3[[#This Row],[nick3]]&lt;L67," ",kursanci3[[#This Row],[nick]])</f>
        <v xml:space="preserve"> </v>
      </c>
    </row>
    <row r="67" spans="1:14" x14ac:dyDescent="0.3">
      <c r="A67" s="1" t="s">
        <v>11</v>
      </c>
      <c r="B67" s="1" t="s">
        <v>12</v>
      </c>
      <c r="C67" s="2">
        <v>45943</v>
      </c>
      <c r="D67" s="3">
        <v>0.46875</v>
      </c>
      <c r="E67" s="3">
        <v>0.52083333333333337</v>
      </c>
      <c r="F67">
        <v>40</v>
      </c>
      <c r="G67" s="3">
        <f>kursanci3[[#This Row],[Godzina zakończenia]]-kursanci3[[#This Row],[Godzina rozpoczęcia]]</f>
        <v>5.208333333333337E-2</v>
      </c>
      <c r="H67" s="1">
        <v>1.25</v>
      </c>
      <c r="I67" s="1">
        <f>kursanci3[[#This Row],[czas trwania2]]*kursanci3[[#This Row],[Stawka za godzinę]]</f>
        <v>50</v>
      </c>
      <c r="J67" t="str">
        <f>MID(kursanci3[[#This Row],[Imię kursanta]],1,3)</f>
        <v>Jan</v>
      </c>
      <c r="K67" s="1" t="str">
        <f>MID(kursanci3[[#This Row],[Przedmiot]],1,3)</f>
        <v>Fiz</v>
      </c>
      <c r="L67" s="1">
        <f t="shared" si="4"/>
        <v>5</v>
      </c>
      <c r="M67" s="1" t="str">
        <f>_xlfn.TEXTJOIN(,,UPPER(kursanci3[[#This Row],[Nick1]]),UPPER(kursanci3[[#This Row],[nick2]]),kursanci3[[#This Row],[nick3]])</f>
        <v>JANFIZ5</v>
      </c>
      <c r="N67" s="1" t="str">
        <f>IF(kursanci3[[#This Row],[nick3]]&lt;L68," ",kursanci3[[#This Row],[nick]])</f>
        <v xml:space="preserve"> </v>
      </c>
    </row>
    <row r="68" spans="1:14" x14ac:dyDescent="0.3">
      <c r="A68" s="1" t="s">
        <v>11</v>
      </c>
      <c r="B68" s="1" t="s">
        <v>12</v>
      </c>
      <c r="C68" s="2">
        <v>45950</v>
      </c>
      <c r="D68" s="3">
        <v>0.63541666666666663</v>
      </c>
      <c r="E68" s="3">
        <v>0.69791666666666663</v>
      </c>
      <c r="F68">
        <v>40</v>
      </c>
      <c r="G68" s="3">
        <f>kursanci3[[#This Row],[Godzina zakończenia]]-kursanci3[[#This Row],[Godzina rozpoczęcia]]</f>
        <v>6.25E-2</v>
      </c>
      <c r="H68" s="1">
        <v>1.5</v>
      </c>
      <c r="I68" s="1">
        <f>kursanci3[[#This Row],[czas trwania2]]*kursanci3[[#This Row],[Stawka za godzinę]]</f>
        <v>60</v>
      </c>
      <c r="J68" t="str">
        <f>MID(kursanci3[[#This Row],[Imię kursanta]],1,3)</f>
        <v>Jan</v>
      </c>
      <c r="K68" s="1" t="str">
        <f>MID(kursanci3[[#This Row],[Przedmiot]],1,3)</f>
        <v>Fiz</v>
      </c>
      <c r="L68" s="1">
        <f t="shared" si="4"/>
        <v>6</v>
      </c>
      <c r="M68" s="1" t="str">
        <f>_xlfn.TEXTJOIN(,,UPPER(kursanci3[[#This Row],[Nick1]]),UPPER(kursanci3[[#This Row],[nick2]]),kursanci3[[#This Row],[nick3]])</f>
        <v>JANFIZ6</v>
      </c>
      <c r="N68" s="1" t="str">
        <f>IF(kursanci3[[#This Row],[nick3]]&lt;L69," ",kursanci3[[#This Row],[nick]])</f>
        <v xml:space="preserve"> </v>
      </c>
    </row>
    <row r="69" spans="1:14" x14ac:dyDescent="0.3">
      <c r="A69" s="1" t="s">
        <v>11</v>
      </c>
      <c r="B69" s="1" t="s">
        <v>12</v>
      </c>
      <c r="C69" s="2">
        <v>45971</v>
      </c>
      <c r="D69" s="3">
        <v>0.375</v>
      </c>
      <c r="E69" s="3">
        <v>0.42708333333333331</v>
      </c>
      <c r="F69">
        <v>40</v>
      </c>
      <c r="G69" s="3">
        <f>kursanci3[[#This Row],[Godzina zakończenia]]-kursanci3[[#This Row],[Godzina rozpoczęcia]]</f>
        <v>5.2083333333333315E-2</v>
      </c>
      <c r="H69" s="1">
        <v>1.25</v>
      </c>
      <c r="I69" s="1">
        <f>kursanci3[[#This Row],[czas trwania2]]*kursanci3[[#This Row],[Stawka za godzinę]]</f>
        <v>50</v>
      </c>
      <c r="J69" t="str">
        <f>MID(kursanci3[[#This Row],[Imię kursanta]],1,3)</f>
        <v>Jan</v>
      </c>
      <c r="K69" s="1" t="str">
        <f>MID(kursanci3[[#This Row],[Przedmiot]],1,3)</f>
        <v>Fiz</v>
      </c>
      <c r="L69" s="1">
        <f t="shared" si="4"/>
        <v>7</v>
      </c>
      <c r="M69" s="1" t="str">
        <f>_xlfn.TEXTJOIN(,,UPPER(kursanci3[[#This Row],[Nick1]]),UPPER(kursanci3[[#This Row],[nick2]]),kursanci3[[#This Row],[nick3]])</f>
        <v>JANFIZ7</v>
      </c>
      <c r="N69" s="1" t="str">
        <f>IF(kursanci3[[#This Row],[nick3]]&lt;L70," ",kursanci3[[#This Row],[nick]])</f>
        <v xml:space="preserve"> </v>
      </c>
    </row>
    <row r="70" spans="1:14" x14ac:dyDescent="0.3">
      <c r="A70" s="1" t="s">
        <v>11</v>
      </c>
      <c r="B70" s="1" t="s">
        <v>12</v>
      </c>
      <c r="C70" s="2">
        <v>45971</v>
      </c>
      <c r="D70" s="3">
        <v>0.42708333333333331</v>
      </c>
      <c r="E70" s="3">
        <v>0.47916666666666669</v>
      </c>
      <c r="F70">
        <v>40</v>
      </c>
      <c r="G70" s="3">
        <f>kursanci3[[#This Row],[Godzina zakończenia]]-kursanci3[[#This Row],[Godzina rozpoczęcia]]</f>
        <v>5.208333333333337E-2</v>
      </c>
      <c r="H70" s="1">
        <v>1.25</v>
      </c>
      <c r="I70" s="1">
        <f>kursanci3[[#This Row],[czas trwania2]]*kursanci3[[#This Row],[Stawka za godzinę]]</f>
        <v>50</v>
      </c>
      <c r="J70" t="str">
        <f>MID(kursanci3[[#This Row],[Imię kursanta]],1,3)</f>
        <v>Jan</v>
      </c>
      <c r="K70" s="1" t="str">
        <f>MID(kursanci3[[#This Row],[Przedmiot]],1,3)</f>
        <v>Fiz</v>
      </c>
      <c r="L70" s="1">
        <f t="shared" si="4"/>
        <v>8</v>
      </c>
      <c r="M70" s="1" t="str">
        <f>_xlfn.TEXTJOIN(,,UPPER(kursanci3[[#This Row],[Nick1]]),UPPER(kursanci3[[#This Row],[nick2]]),kursanci3[[#This Row],[nick3]])</f>
        <v>JANFIZ8</v>
      </c>
      <c r="N70" s="1" t="str">
        <f>IF(kursanci3[[#This Row],[nick3]]&lt;L71," ",kursanci3[[#This Row],[nick]])</f>
        <v xml:space="preserve"> </v>
      </c>
    </row>
    <row r="71" spans="1:14" x14ac:dyDescent="0.3">
      <c r="A71" s="1" t="s">
        <v>11</v>
      </c>
      <c r="B71" s="1" t="s">
        <v>12</v>
      </c>
      <c r="C71" s="2">
        <v>45975</v>
      </c>
      <c r="D71" s="3">
        <v>0.51041666666666663</v>
      </c>
      <c r="E71" s="3">
        <v>0.59375</v>
      </c>
      <c r="F71">
        <v>40</v>
      </c>
      <c r="G71" s="3">
        <f>kursanci3[[#This Row],[Godzina zakończenia]]-kursanci3[[#This Row],[Godzina rozpoczęcia]]</f>
        <v>8.333333333333337E-2</v>
      </c>
      <c r="H71" s="1">
        <v>2</v>
      </c>
      <c r="I71" s="1">
        <f>kursanci3[[#This Row],[czas trwania2]]*kursanci3[[#This Row],[Stawka za godzinę]]</f>
        <v>80</v>
      </c>
      <c r="J71" t="str">
        <f>MID(kursanci3[[#This Row],[Imię kursanta]],1,3)</f>
        <v>Jan</v>
      </c>
      <c r="K71" s="1" t="str">
        <f>MID(kursanci3[[#This Row],[Przedmiot]],1,3)</f>
        <v>Fiz</v>
      </c>
      <c r="L71" s="1">
        <f t="shared" si="4"/>
        <v>9</v>
      </c>
      <c r="M71" s="1" t="str">
        <f>_xlfn.TEXTJOIN(,,UPPER(kursanci3[[#This Row],[Nick1]]),UPPER(kursanci3[[#This Row],[nick2]]),kursanci3[[#This Row],[nick3]])</f>
        <v>JANFIZ9</v>
      </c>
      <c r="N71" s="1" t="str">
        <f>IF(kursanci3[[#This Row],[nick3]]&lt;L72," ",kursanci3[[#This Row],[nick]])</f>
        <v xml:space="preserve"> </v>
      </c>
    </row>
    <row r="72" spans="1:14" x14ac:dyDescent="0.3">
      <c r="A72" s="1" t="s">
        <v>11</v>
      </c>
      <c r="B72" s="1" t="s">
        <v>12</v>
      </c>
      <c r="C72" s="2">
        <v>45978</v>
      </c>
      <c r="D72" s="3">
        <v>0.375</v>
      </c>
      <c r="E72" s="3">
        <v>0.45833333333333331</v>
      </c>
      <c r="F72">
        <v>40</v>
      </c>
      <c r="G72" s="3">
        <f>kursanci3[[#This Row],[Godzina zakończenia]]-kursanci3[[#This Row],[Godzina rozpoczęcia]]</f>
        <v>8.3333333333333315E-2</v>
      </c>
      <c r="H72" s="1">
        <v>2</v>
      </c>
      <c r="I72" s="1">
        <f>kursanci3[[#This Row],[czas trwania2]]*kursanci3[[#This Row],[Stawka za godzinę]]</f>
        <v>80</v>
      </c>
      <c r="J72" t="str">
        <f>MID(kursanci3[[#This Row],[Imię kursanta]],1,3)</f>
        <v>Jan</v>
      </c>
      <c r="K72" s="1" t="str">
        <f>MID(kursanci3[[#This Row],[Przedmiot]],1,3)</f>
        <v>Fiz</v>
      </c>
      <c r="L72" s="1">
        <f t="shared" si="4"/>
        <v>10</v>
      </c>
      <c r="M72" s="1" t="str">
        <f>_xlfn.TEXTJOIN(,,UPPER(kursanci3[[#This Row],[Nick1]]),UPPER(kursanci3[[#This Row],[nick2]]),kursanci3[[#This Row],[nick3]])</f>
        <v>JANFIZ10</v>
      </c>
      <c r="N72" s="1" t="str">
        <f>IF(kursanci3[[#This Row],[nick3]]&lt;L73," ",kursanci3[[#This Row],[nick]])</f>
        <v xml:space="preserve"> </v>
      </c>
    </row>
    <row r="73" spans="1:14" x14ac:dyDescent="0.3">
      <c r="A73" s="1" t="s">
        <v>11</v>
      </c>
      <c r="B73" s="1" t="s">
        <v>12</v>
      </c>
      <c r="C73" s="2">
        <v>45981</v>
      </c>
      <c r="D73" s="3">
        <v>0.41666666666666669</v>
      </c>
      <c r="E73" s="3">
        <v>0.5</v>
      </c>
      <c r="F73">
        <v>40</v>
      </c>
      <c r="G73" s="3">
        <f>kursanci3[[#This Row],[Godzina zakończenia]]-kursanci3[[#This Row],[Godzina rozpoczęcia]]</f>
        <v>8.3333333333333315E-2</v>
      </c>
      <c r="H73" s="1">
        <v>2</v>
      </c>
      <c r="I73" s="1">
        <f>kursanci3[[#This Row],[czas trwania2]]*kursanci3[[#This Row],[Stawka za godzinę]]</f>
        <v>80</v>
      </c>
      <c r="J73" t="str">
        <f>MID(kursanci3[[#This Row],[Imię kursanta]],1,3)</f>
        <v>Jan</v>
      </c>
      <c r="K73" s="1" t="str">
        <f>MID(kursanci3[[#This Row],[Przedmiot]],1,3)</f>
        <v>Fiz</v>
      </c>
      <c r="L73" s="1">
        <f t="shared" si="4"/>
        <v>11</v>
      </c>
      <c r="M73" s="1" t="str">
        <f>_xlfn.TEXTJOIN(,,UPPER(kursanci3[[#This Row],[Nick1]]),UPPER(kursanci3[[#This Row],[nick2]]),kursanci3[[#This Row],[nick3]])</f>
        <v>JANFIZ11</v>
      </c>
      <c r="N73" s="1" t="str">
        <f>IF(kursanci3[[#This Row],[nick3]]&lt;L74," ",kursanci3[[#This Row],[nick]])</f>
        <v xml:space="preserve"> </v>
      </c>
    </row>
    <row r="74" spans="1:14" x14ac:dyDescent="0.3">
      <c r="A74" s="1" t="s">
        <v>11</v>
      </c>
      <c r="B74" s="1" t="s">
        <v>12</v>
      </c>
      <c r="C74" s="2">
        <v>45985</v>
      </c>
      <c r="D74" s="3">
        <v>0.375</v>
      </c>
      <c r="E74" s="3">
        <v>0.4375</v>
      </c>
      <c r="F74">
        <v>40</v>
      </c>
      <c r="G74" s="3">
        <f>kursanci3[[#This Row],[Godzina zakończenia]]-kursanci3[[#This Row],[Godzina rozpoczęcia]]</f>
        <v>6.25E-2</v>
      </c>
      <c r="H74" s="1">
        <v>1.5</v>
      </c>
      <c r="I74" s="1">
        <f>kursanci3[[#This Row],[czas trwania2]]*kursanci3[[#This Row],[Stawka za godzinę]]</f>
        <v>60</v>
      </c>
      <c r="J74" t="str">
        <f>MID(kursanci3[[#This Row],[Imię kursanta]],1,3)</f>
        <v>Jan</v>
      </c>
      <c r="K74" s="1" t="str">
        <f>MID(kursanci3[[#This Row],[Przedmiot]],1,3)</f>
        <v>Fiz</v>
      </c>
      <c r="L74" s="1">
        <f t="shared" si="4"/>
        <v>12</v>
      </c>
      <c r="M74" s="1" t="str">
        <f>_xlfn.TEXTJOIN(,,UPPER(kursanci3[[#This Row],[Nick1]]),UPPER(kursanci3[[#This Row],[nick2]]),kursanci3[[#This Row],[nick3]])</f>
        <v>JANFIZ12</v>
      </c>
      <c r="N74" s="1" t="str">
        <f>IF(kursanci3[[#This Row],[nick3]]&lt;L75," ",kursanci3[[#This Row],[nick]])</f>
        <v xml:space="preserve"> </v>
      </c>
    </row>
    <row r="75" spans="1:14" x14ac:dyDescent="0.3">
      <c r="A75" s="1" t="s">
        <v>11</v>
      </c>
      <c r="B75" s="1" t="s">
        <v>12</v>
      </c>
      <c r="C75" s="2">
        <v>45989</v>
      </c>
      <c r="D75" s="3">
        <v>0.47916666666666669</v>
      </c>
      <c r="E75" s="3">
        <v>0.53125</v>
      </c>
      <c r="F75">
        <v>40</v>
      </c>
      <c r="G75" s="3">
        <f>kursanci3[[#This Row],[Godzina zakończenia]]-kursanci3[[#This Row],[Godzina rozpoczęcia]]</f>
        <v>5.2083333333333315E-2</v>
      </c>
      <c r="H75" s="1">
        <v>1.25</v>
      </c>
      <c r="I75" s="1">
        <f>kursanci3[[#This Row],[czas trwania2]]*kursanci3[[#This Row],[Stawka za godzinę]]</f>
        <v>50</v>
      </c>
      <c r="J75" t="str">
        <f>MID(kursanci3[[#This Row],[Imię kursanta]],1,3)</f>
        <v>Jan</v>
      </c>
      <c r="K75" s="1" t="str">
        <f>MID(kursanci3[[#This Row],[Przedmiot]],1,3)</f>
        <v>Fiz</v>
      </c>
      <c r="L75" s="1">
        <f t="shared" si="4"/>
        <v>13</v>
      </c>
      <c r="M75" s="1" t="str">
        <f>_xlfn.TEXTJOIN(,,UPPER(kursanci3[[#This Row],[Nick1]]),UPPER(kursanci3[[#This Row],[nick2]]),kursanci3[[#This Row],[nick3]])</f>
        <v>JANFIZ13</v>
      </c>
      <c r="N75" s="1" t="str">
        <f>IF(kursanci3[[#This Row],[nick3]]&lt;L76," ",kursanci3[[#This Row],[nick]])</f>
        <v xml:space="preserve"> </v>
      </c>
    </row>
    <row r="76" spans="1:14" x14ac:dyDescent="0.3">
      <c r="A76" s="1" t="s">
        <v>11</v>
      </c>
      <c r="B76" s="1" t="s">
        <v>12</v>
      </c>
      <c r="C76" s="2">
        <v>45999</v>
      </c>
      <c r="D76" s="3">
        <v>0.46875</v>
      </c>
      <c r="E76" s="3">
        <v>0.54166666666666663</v>
      </c>
      <c r="F76">
        <v>40</v>
      </c>
      <c r="G76" s="3">
        <f>kursanci3[[#This Row],[Godzina zakończenia]]-kursanci3[[#This Row],[Godzina rozpoczęcia]]</f>
        <v>7.291666666666663E-2</v>
      </c>
      <c r="H76" s="1">
        <v>1.75</v>
      </c>
      <c r="I76" s="1">
        <f>kursanci3[[#This Row],[czas trwania2]]*kursanci3[[#This Row],[Stawka za godzinę]]</f>
        <v>70</v>
      </c>
      <c r="J76" t="str">
        <f>MID(kursanci3[[#This Row],[Imię kursanta]],1,3)</f>
        <v>Jan</v>
      </c>
      <c r="K76" s="1" t="str">
        <f>MID(kursanci3[[#This Row],[Przedmiot]],1,3)</f>
        <v>Fiz</v>
      </c>
      <c r="L76" s="1">
        <f t="shared" si="4"/>
        <v>14</v>
      </c>
      <c r="M76" s="1" t="str">
        <f>_xlfn.TEXTJOIN(,,UPPER(kursanci3[[#This Row],[Nick1]]),UPPER(kursanci3[[#This Row],[nick2]]),kursanci3[[#This Row],[nick3]])</f>
        <v>JANFIZ14</v>
      </c>
      <c r="N76" s="1" t="str">
        <f>IF(kursanci3[[#This Row],[nick3]]&lt;L77," ",kursanci3[[#This Row],[nick]])</f>
        <v xml:space="preserve"> </v>
      </c>
    </row>
    <row r="77" spans="1:14" x14ac:dyDescent="0.3">
      <c r="A77" s="1" t="s">
        <v>11</v>
      </c>
      <c r="B77" s="1" t="s">
        <v>12</v>
      </c>
      <c r="C77" s="2">
        <v>46001</v>
      </c>
      <c r="D77" s="3">
        <v>0.67708333333333337</v>
      </c>
      <c r="E77" s="3">
        <v>0.73958333333333337</v>
      </c>
      <c r="F77">
        <v>40</v>
      </c>
      <c r="G77" s="3">
        <f>kursanci3[[#This Row],[Godzina zakończenia]]-kursanci3[[#This Row],[Godzina rozpoczęcia]]</f>
        <v>6.25E-2</v>
      </c>
      <c r="H77" s="1">
        <v>1.5</v>
      </c>
      <c r="I77" s="1">
        <f>kursanci3[[#This Row],[czas trwania2]]*kursanci3[[#This Row],[Stawka za godzinę]]</f>
        <v>60</v>
      </c>
      <c r="J77" t="str">
        <f>MID(kursanci3[[#This Row],[Imię kursanta]],1,3)</f>
        <v>Jan</v>
      </c>
      <c r="K77" s="1" t="str">
        <f>MID(kursanci3[[#This Row],[Przedmiot]],1,3)</f>
        <v>Fiz</v>
      </c>
      <c r="L77" s="1">
        <f t="shared" si="4"/>
        <v>15</v>
      </c>
      <c r="M77" s="1" t="str">
        <f>_xlfn.TEXTJOIN(,,UPPER(kursanci3[[#This Row],[Nick1]]),UPPER(kursanci3[[#This Row],[nick2]]),kursanci3[[#This Row],[nick3]])</f>
        <v>JANFIZ15</v>
      </c>
      <c r="N77" s="1" t="str">
        <f>IF(kursanci3[[#This Row],[nick3]]&lt;L78," ",kursanci3[[#This Row],[nick]])</f>
        <v xml:space="preserve"> </v>
      </c>
    </row>
    <row r="78" spans="1:14" x14ac:dyDescent="0.3">
      <c r="A78" s="1" t="s">
        <v>11</v>
      </c>
      <c r="B78" s="1" t="s">
        <v>12</v>
      </c>
      <c r="C78" s="2">
        <v>46003</v>
      </c>
      <c r="D78" s="3">
        <v>0.375</v>
      </c>
      <c r="E78" s="3">
        <v>0.42708333333333331</v>
      </c>
      <c r="F78">
        <v>40</v>
      </c>
      <c r="G78" s="3">
        <f>kursanci3[[#This Row],[Godzina zakończenia]]-kursanci3[[#This Row],[Godzina rozpoczęcia]]</f>
        <v>5.2083333333333315E-2</v>
      </c>
      <c r="H78" s="1">
        <v>1.25</v>
      </c>
      <c r="I78" s="1">
        <f>kursanci3[[#This Row],[czas trwania2]]*kursanci3[[#This Row],[Stawka za godzinę]]</f>
        <v>50</v>
      </c>
      <c r="J78" t="str">
        <f>MID(kursanci3[[#This Row],[Imię kursanta]],1,3)</f>
        <v>Jan</v>
      </c>
      <c r="K78" s="1" t="str">
        <f>MID(kursanci3[[#This Row],[Przedmiot]],1,3)</f>
        <v>Fiz</v>
      </c>
      <c r="L78" s="1">
        <f t="shared" si="4"/>
        <v>16</v>
      </c>
      <c r="M78" s="1" t="str">
        <f>_xlfn.TEXTJOIN(,,UPPER(kursanci3[[#This Row],[Nick1]]),UPPER(kursanci3[[#This Row],[nick2]]),kursanci3[[#This Row],[nick3]])</f>
        <v>JANFIZ16</v>
      </c>
      <c r="N78" s="1" t="str">
        <f>IF(kursanci3[[#This Row],[nick3]]&lt;L79," ",kursanci3[[#This Row],[nick]])</f>
        <v xml:space="preserve"> </v>
      </c>
    </row>
    <row r="79" spans="1:14" x14ac:dyDescent="0.3">
      <c r="A79" s="1" t="s">
        <v>11</v>
      </c>
      <c r="B79" s="1" t="s">
        <v>12</v>
      </c>
      <c r="C79" s="2">
        <v>46036</v>
      </c>
      <c r="D79" s="3">
        <v>0.57291666666666663</v>
      </c>
      <c r="E79" s="3">
        <v>0.61458333333333337</v>
      </c>
      <c r="F79">
        <v>40</v>
      </c>
      <c r="G79" s="3">
        <f>kursanci3[[#This Row],[Godzina zakończenia]]-kursanci3[[#This Row],[Godzina rozpoczęcia]]</f>
        <v>4.1666666666666741E-2</v>
      </c>
      <c r="H79" s="1">
        <v>1</v>
      </c>
      <c r="I79" s="1">
        <f>kursanci3[[#This Row],[czas trwania2]]*kursanci3[[#This Row],[Stawka za godzinę]]</f>
        <v>40</v>
      </c>
      <c r="J79" t="str">
        <f>MID(kursanci3[[#This Row],[Imię kursanta]],1,3)</f>
        <v>Jan</v>
      </c>
      <c r="K79" s="1" t="str">
        <f>MID(kursanci3[[#This Row],[Przedmiot]],1,3)</f>
        <v>Fiz</v>
      </c>
      <c r="L79" s="1">
        <f t="shared" si="4"/>
        <v>17</v>
      </c>
      <c r="M79" s="1" t="str">
        <f>_xlfn.TEXTJOIN(,,UPPER(kursanci3[[#This Row],[Nick1]]),UPPER(kursanci3[[#This Row],[nick2]]),kursanci3[[#This Row],[nick3]])</f>
        <v>JANFIZ17</v>
      </c>
      <c r="N79" s="1" t="str">
        <f>IF(kursanci3[[#This Row],[nick3]]&lt;L80," ",kursanci3[[#This Row],[nick]])</f>
        <v xml:space="preserve"> </v>
      </c>
    </row>
    <row r="80" spans="1:14" x14ac:dyDescent="0.3">
      <c r="A80" s="1" t="s">
        <v>11</v>
      </c>
      <c r="B80" s="1" t="s">
        <v>12</v>
      </c>
      <c r="C80" s="2">
        <v>46045</v>
      </c>
      <c r="D80" s="3">
        <v>0.57291666666666663</v>
      </c>
      <c r="E80" s="3">
        <v>0.63541666666666663</v>
      </c>
      <c r="F80">
        <v>40</v>
      </c>
      <c r="G80" s="3">
        <f>kursanci3[[#This Row],[Godzina zakończenia]]-kursanci3[[#This Row],[Godzina rozpoczęcia]]</f>
        <v>6.25E-2</v>
      </c>
      <c r="H80" s="1">
        <v>1.5</v>
      </c>
      <c r="I80" s="1">
        <f>kursanci3[[#This Row],[czas trwania2]]*kursanci3[[#This Row],[Stawka za godzinę]]</f>
        <v>60</v>
      </c>
      <c r="J80" t="str">
        <f>MID(kursanci3[[#This Row],[Imię kursanta]],1,3)</f>
        <v>Jan</v>
      </c>
      <c r="K80" s="1" t="str">
        <f>MID(kursanci3[[#This Row],[Przedmiot]],1,3)</f>
        <v>Fiz</v>
      </c>
      <c r="L80" s="1">
        <f t="shared" si="4"/>
        <v>18</v>
      </c>
      <c r="M80" s="1" t="str">
        <f>_xlfn.TEXTJOIN(,,UPPER(kursanci3[[#This Row],[Nick1]]),UPPER(kursanci3[[#This Row],[nick2]]),kursanci3[[#This Row],[nick3]])</f>
        <v>JANFIZ18</v>
      </c>
      <c r="N80" s="1" t="str">
        <f>IF(kursanci3[[#This Row],[nick3]]&lt;L81," ",kursanci3[[#This Row],[nick]])</f>
        <v xml:space="preserve"> </v>
      </c>
    </row>
    <row r="81" spans="1:14" x14ac:dyDescent="0.3">
      <c r="A81" s="1" t="s">
        <v>11</v>
      </c>
      <c r="B81" s="1" t="s">
        <v>12</v>
      </c>
      <c r="C81" s="2">
        <v>46045</v>
      </c>
      <c r="D81" s="3">
        <v>0.41666666666666669</v>
      </c>
      <c r="E81" s="3">
        <v>0.45833333333333331</v>
      </c>
      <c r="F81">
        <v>40</v>
      </c>
      <c r="G81" s="3">
        <f>kursanci3[[#This Row],[Godzina zakończenia]]-kursanci3[[#This Row],[Godzina rozpoczęcia]]</f>
        <v>4.166666666666663E-2</v>
      </c>
      <c r="H81" s="1">
        <v>1</v>
      </c>
      <c r="I81" s="1">
        <f>kursanci3[[#This Row],[czas trwania2]]*kursanci3[[#This Row],[Stawka za godzinę]]</f>
        <v>40</v>
      </c>
      <c r="J81" t="str">
        <f>MID(kursanci3[[#This Row],[Imię kursanta]],1,3)</f>
        <v>Jan</v>
      </c>
      <c r="K81" s="1" t="str">
        <f>MID(kursanci3[[#This Row],[Przedmiot]],1,3)</f>
        <v>Fiz</v>
      </c>
      <c r="L81" s="1">
        <f t="shared" si="4"/>
        <v>19</v>
      </c>
      <c r="M81" s="1" t="str">
        <f>_xlfn.TEXTJOIN(,,UPPER(kursanci3[[#This Row],[Nick1]]),UPPER(kursanci3[[#This Row],[nick2]]),kursanci3[[#This Row],[nick3]])</f>
        <v>JANFIZ19</v>
      </c>
      <c r="N81" s="1" t="str">
        <f>IF(kursanci3[[#This Row],[nick3]]&lt;L82," ",kursanci3[[#This Row],[nick]])</f>
        <v xml:space="preserve"> </v>
      </c>
    </row>
    <row r="82" spans="1:14" x14ac:dyDescent="0.3">
      <c r="A82" s="1" t="s">
        <v>11</v>
      </c>
      <c r="B82" s="1" t="s">
        <v>12</v>
      </c>
      <c r="C82" s="2">
        <v>46056</v>
      </c>
      <c r="D82" s="3">
        <v>0.66666666666666663</v>
      </c>
      <c r="E82" s="3">
        <v>0.72916666666666663</v>
      </c>
      <c r="F82">
        <v>40</v>
      </c>
      <c r="G82" s="3">
        <f>kursanci3[[#This Row],[Godzina zakończenia]]-kursanci3[[#This Row],[Godzina rozpoczęcia]]</f>
        <v>6.25E-2</v>
      </c>
      <c r="H82" s="1">
        <v>1.5</v>
      </c>
      <c r="I82" s="1">
        <f>kursanci3[[#This Row],[czas trwania2]]*kursanci3[[#This Row],[Stawka za godzinę]]</f>
        <v>60</v>
      </c>
      <c r="J82" t="str">
        <f>MID(kursanci3[[#This Row],[Imię kursanta]],1,3)</f>
        <v>Jan</v>
      </c>
      <c r="K82" s="1" t="str">
        <f>MID(kursanci3[[#This Row],[Przedmiot]],1,3)</f>
        <v>Fiz</v>
      </c>
      <c r="L82" s="1">
        <f t="shared" si="4"/>
        <v>20</v>
      </c>
      <c r="M82" s="1" t="str">
        <f>_xlfn.TEXTJOIN(,,UPPER(kursanci3[[#This Row],[Nick1]]),UPPER(kursanci3[[#This Row],[nick2]]),kursanci3[[#This Row],[nick3]])</f>
        <v>JANFIZ20</v>
      </c>
      <c r="N82" s="1" t="str">
        <f>IF(kursanci3[[#This Row],[nick3]]&lt;L83," ",kursanci3[[#This Row],[nick]])</f>
        <v xml:space="preserve"> </v>
      </c>
    </row>
    <row r="83" spans="1:14" x14ac:dyDescent="0.3">
      <c r="A83" s="1" t="s">
        <v>11</v>
      </c>
      <c r="B83" s="1" t="s">
        <v>12</v>
      </c>
      <c r="C83" s="2">
        <v>46059</v>
      </c>
      <c r="D83" s="3">
        <v>0.64583333333333337</v>
      </c>
      <c r="E83" s="3">
        <v>0.72916666666666663</v>
      </c>
      <c r="F83">
        <v>40</v>
      </c>
      <c r="G83" s="3">
        <f>kursanci3[[#This Row],[Godzina zakończenia]]-kursanci3[[#This Row],[Godzina rozpoczęcia]]</f>
        <v>8.3333333333333259E-2</v>
      </c>
      <c r="H83" s="1">
        <v>2</v>
      </c>
      <c r="I83" s="1">
        <f>kursanci3[[#This Row],[czas trwania2]]*kursanci3[[#This Row],[Stawka za godzinę]]</f>
        <v>80</v>
      </c>
      <c r="J83" t="str">
        <f>MID(kursanci3[[#This Row],[Imię kursanta]],1,3)</f>
        <v>Jan</v>
      </c>
      <c r="K83" s="1" t="str">
        <f>MID(kursanci3[[#This Row],[Przedmiot]],1,3)</f>
        <v>Fiz</v>
      </c>
      <c r="L83" s="1">
        <f t="shared" si="4"/>
        <v>21</v>
      </c>
      <c r="M83" s="1" t="str">
        <f>_xlfn.TEXTJOIN(,,UPPER(kursanci3[[#This Row],[Nick1]]),UPPER(kursanci3[[#This Row],[nick2]]),kursanci3[[#This Row],[nick3]])</f>
        <v>JANFIZ21</v>
      </c>
      <c r="N83" s="1" t="str">
        <f>IF(kursanci3[[#This Row],[nick3]]&lt;L84," ",kursanci3[[#This Row],[nick]])</f>
        <v xml:space="preserve"> </v>
      </c>
    </row>
    <row r="84" spans="1:14" x14ac:dyDescent="0.3">
      <c r="A84" s="1" t="s">
        <v>11</v>
      </c>
      <c r="B84" s="1" t="s">
        <v>12</v>
      </c>
      <c r="C84" s="2">
        <v>46064</v>
      </c>
      <c r="D84" s="3">
        <v>0.375</v>
      </c>
      <c r="E84" s="3">
        <v>0.42708333333333331</v>
      </c>
      <c r="F84">
        <v>40</v>
      </c>
      <c r="G84" s="3">
        <f>kursanci3[[#This Row],[Godzina zakończenia]]-kursanci3[[#This Row],[Godzina rozpoczęcia]]</f>
        <v>5.2083333333333315E-2</v>
      </c>
      <c r="H84" s="1">
        <v>1.25</v>
      </c>
      <c r="I84" s="1">
        <f>kursanci3[[#This Row],[czas trwania2]]*kursanci3[[#This Row],[Stawka za godzinę]]</f>
        <v>50</v>
      </c>
      <c r="J84" t="str">
        <f>MID(kursanci3[[#This Row],[Imię kursanta]],1,3)</f>
        <v>Jan</v>
      </c>
      <c r="K84" s="1" t="str">
        <f>MID(kursanci3[[#This Row],[Przedmiot]],1,3)</f>
        <v>Fiz</v>
      </c>
      <c r="L84" s="1">
        <f t="shared" si="4"/>
        <v>22</v>
      </c>
      <c r="M84" s="1" t="str">
        <f>_xlfn.TEXTJOIN(,,UPPER(kursanci3[[#This Row],[Nick1]]),UPPER(kursanci3[[#This Row],[nick2]]),kursanci3[[#This Row],[nick3]])</f>
        <v>JANFIZ22</v>
      </c>
      <c r="N84" s="1" t="str">
        <f>IF(kursanci3[[#This Row],[nick3]]&lt;L85," ",kursanci3[[#This Row],[nick]])</f>
        <v xml:space="preserve"> </v>
      </c>
    </row>
    <row r="85" spans="1:14" x14ac:dyDescent="0.3">
      <c r="A85" s="1" t="s">
        <v>11</v>
      </c>
      <c r="B85" s="1" t="s">
        <v>12</v>
      </c>
      <c r="C85" s="2">
        <v>46070</v>
      </c>
      <c r="D85" s="3">
        <v>0.55208333333333337</v>
      </c>
      <c r="E85" s="3">
        <v>0.63541666666666663</v>
      </c>
      <c r="F85">
        <v>40</v>
      </c>
      <c r="G85" s="3">
        <f>kursanci3[[#This Row],[Godzina zakończenia]]-kursanci3[[#This Row],[Godzina rozpoczęcia]]</f>
        <v>8.3333333333333259E-2</v>
      </c>
      <c r="H85" s="1">
        <v>2</v>
      </c>
      <c r="I85" s="1">
        <f>kursanci3[[#This Row],[czas trwania2]]*kursanci3[[#This Row],[Stawka za godzinę]]</f>
        <v>80</v>
      </c>
      <c r="J85" t="str">
        <f>MID(kursanci3[[#This Row],[Imię kursanta]],1,3)</f>
        <v>Jan</v>
      </c>
      <c r="K85" s="1" t="str">
        <f>MID(kursanci3[[#This Row],[Przedmiot]],1,3)</f>
        <v>Fiz</v>
      </c>
      <c r="L85" s="1">
        <f t="shared" si="4"/>
        <v>23</v>
      </c>
      <c r="M85" s="1" t="str">
        <f>_xlfn.TEXTJOIN(,,UPPER(kursanci3[[#This Row],[Nick1]]),UPPER(kursanci3[[#This Row],[nick2]]),kursanci3[[#This Row],[nick3]])</f>
        <v>JANFIZ23</v>
      </c>
      <c r="N85" s="1" t="str">
        <f>IF(kursanci3[[#This Row],[nick3]]&lt;L86," ",kursanci3[[#This Row],[nick]])</f>
        <v xml:space="preserve"> </v>
      </c>
    </row>
    <row r="86" spans="1:14" x14ac:dyDescent="0.3">
      <c r="A86" s="1" t="s">
        <v>11</v>
      </c>
      <c r="B86" s="1" t="s">
        <v>12</v>
      </c>
      <c r="C86" s="2">
        <v>46073</v>
      </c>
      <c r="D86" s="3">
        <v>0.51041666666666663</v>
      </c>
      <c r="E86" s="3">
        <v>0.59375</v>
      </c>
      <c r="F86">
        <v>40</v>
      </c>
      <c r="G86" s="3">
        <f>kursanci3[[#This Row],[Godzina zakończenia]]-kursanci3[[#This Row],[Godzina rozpoczęcia]]</f>
        <v>8.333333333333337E-2</v>
      </c>
      <c r="H86" s="1">
        <v>2</v>
      </c>
      <c r="I86" s="1">
        <f>kursanci3[[#This Row],[czas trwania2]]*kursanci3[[#This Row],[Stawka za godzinę]]</f>
        <v>80</v>
      </c>
      <c r="J86" t="str">
        <f>MID(kursanci3[[#This Row],[Imię kursanta]],1,3)</f>
        <v>Jan</v>
      </c>
      <c r="K86" s="1" t="str">
        <f>MID(kursanci3[[#This Row],[Przedmiot]],1,3)</f>
        <v>Fiz</v>
      </c>
      <c r="L86" s="1">
        <f t="shared" si="4"/>
        <v>24</v>
      </c>
      <c r="M86" s="1" t="str">
        <f>_xlfn.TEXTJOIN(,,UPPER(kursanci3[[#This Row],[Nick1]]),UPPER(kursanci3[[#This Row],[nick2]]),kursanci3[[#This Row],[nick3]])</f>
        <v>JANFIZ24</v>
      </c>
      <c r="N86" s="1" t="str">
        <f>IF(kursanci3[[#This Row],[nick3]]&lt;L87," ",kursanci3[[#This Row],[nick]])</f>
        <v>JANFIZ24</v>
      </c>
    </row>
    <row r="87" spans="1:14" x14ac:dyDescent="0.3">
      <c r="A87" s="1" t="s">
        <v>16</v>
      </c>
      <c r="B87" s="1" t="s">
        <v>7</v>
      </c>
      <c r="C87" s="2">
        <v>45943</v>
      </c>
      <c r="D87" s="3">
        <v>0.70833333333333337</v>
      </c>
      <c r="E87" s="3">
        <v>0.76041666666666663</v>
      </c>
      <c r="F87">
        <v>60</v>
      </c>
      <c r="G87" s="3">
        <f>kursanci3[[#This Row],[Godzina zakończenia]]-kursanci3[[#This Row],[Godzina rozpoczęcia]]</f>
        <v>5.2083333333333259E-2</v>
      </c>
      <c r="H87" s="1">
        <v>1.25</v>
      </c>
      <c r="I87" s="1">
        <f>kursanci3[[#This Row],[czas trwania2]]*kursanci3[[#This Row],[Stawka za godzinę]]</f>
        <v>75</v>
      </c>
      <c r="J87" t="str">
        <f>MID(kursanci3[[#This Row],[Imię kursanta]],1,3)</f>
        <v>Jul</v>
      </c>
      <c r="K87" s="1" t="str">
        <f>MID(kursanci3[[#This Row],[Przedmiot]],1,3)</f>
        <v>Inf</v>
      </c>
      <c r="L87" s="1">
        <v>1</v>
      </c>
      <c r="M87" s="1" t="str">
        <f>_xlfn.TEXTJOIN(,,UPPER(kursanci3[[#This Row],[Nick1]]),UPPER(kursanci3[[#This Row],[nick2]]),kursanci3[[#This Row],[nick3]])</f>
        <v>JULINF1</v>
      </c>
      <c r="N87" s="1" t="str">
        <f>IF(kursanci3[[#This Row],[nick3]]&lt;L88," ",kursanci3[[#This Row],[nick]])</f>
        <v xml:space="preserve"> </v>
      </c>
    </row>
    <row r="88" spans="1:14" x14ac:dyDescent="0.3">
      <c r="A88" s="1" t="s">
        <v>16</v>
      </c>
      <c r="B88" s="1" t="s">
        <v>7</v>
      </c>
      <c r="C88" s="2">
        <v>45950</v>
      </c>
      <c r="D88" s="3">
        <v>0.58333333333333337</v>
      </c>
      <c r="E88" s="3">
        <v>0.625</v>
      </c>
      <c r="F88">
        <v>60</v>
      </c>
      <c r="G88" s="3">
        <f>kursanci3[[#This Row],[Godzina zakończenia]]-kursanci3[[#This Row],[Godzina rozpoczęcia]]</f>
        <v>4.166666666666663E-2</v>
      </c>
      <c r="H88" s="1">
        <v>1</v>
      </c>
      <c r="I88" s="1">
        <f>kursanci3[[#This Row],[czas trwania2]]*kursanci3[[#This Row],[Stawka za godzinę]]</f>
        <v>60</v>
      </c>
      <c r="J88" t="str">
        <f>MID(kursanci3[[#This Row],[Imię kursanta]],1,3)</f>
        <v>Jul</v>
      </c>
      <c r="K88" s="1" t="str">
        <f>MID(kursanci3[[#This Row],[Przedmiot]],1,3)</f>
        <v>Inf</v>
      </c>
      <c r="L88" s="1">
        <f>L87+1</f>
        <v>2</v>
      </c>
      <c r="M88" s="1" t="str">
        <f>_xlfn.TEXTJOIN(,,UPPER(kursanci3[[#This Row],[Nick1]]),UPPER(kursanci3[[#This Row],[nick2]]),kursanci3[[#This Row],[nick3]])</f>
        <v>JULINF2</v>
      </c>
      <c r="N88" s="1" t="str">
        <f>IF(kursanci3[[#This Row],[nick3]]&lt;L89," ",kursanci3[[#This Row],[nick]])</f>
        <v xml:space="preserve"> </v>
      </c>
    </row>
    <row r="89" spans="1:14" x14ac:dyDescent="0.3">
      <c r="A89" s="1" t="s">
        <v>16</v>
      </c>
      <c r="B89" s="1" t="s">
        <v>12</v>
      </c>
      <c r="C89" s="2">
        <v>45972</v>
      </c>
      <c r="D89" s="3">
        <v>0.375</v>
      </c>
      <c r="E89" s="3">
        <v>0.41666666666666669</v>
      </c>
      <c r="F89">
        <v>40</v>
      </c>
      <c r="G89" s="3">
        <f>kursanci3[[#This Row],[Godzina zakończenia]]-kursanci3[[#This Row],[Godzina rozpoczęcia]]</f>
        <v>4.1666666666666685E-2</v>
      </c>
      <c r="H89" s="1">
        <v>1</v>
      </c>
      <c r="I89" s="1">
        <f>kursanci3[[#This Row],[czas trwania2]]*kursanci3[[#This Row],[Stawka za godzinę]]</f>
        <v>40</v>
      </c>
      <c r="J89" t="str">
        <f>MID(kursanci3[[#This Row],[Imię kursanta]],1,3)</f>
        <v>Jul</v>
      </c>
      <c r="K89" s="1" t="str">
        <f>MID(kursanci3[[#This Row],[Przedmiot]],1,3)</f>
        <v>Fiz</v>
      </c>
      <c r="L89" s="1">
        <f t="shared" ref="L89:L104" si="5">L88+1</f>
        <v>3</v>
      </c>
      <c r="M89" s="1" t="str">
        <f>_xlfn.TEXTJOIN(,,UPPER(kursanci3[[#This Row],[Nick1]]),UPPER(kursanci3[[#This Row],[nick2]]),kursanci3[[#This Row],[nick3]])</f>
        <v>JULFIZ3</v>
      </c>
      <c r="N89" s="1" t="str">
        <f>IF(kursanci3[[#This Row],[nick3]]&lt;L90," ",kursanci3[[#This Row],[nick]])</f>
        <v xml:space="preserve"> </v>
      </c>
    </row>
    <row r="90" spans="1:14" x14ac:dyDescent="0.3">
      <c r="A90" s="1" t="s">
        <v>16</v>
      </c>
      <c r="B90" s="1" t="s">
        <v>7</v>
      </c>
      <c r="C90" s="2">
        <v>45973</v>
      </c>
      <c r="D90" s="3">
        <v>0.45833333333333331</v>
      </c>
      <c r="E90" s="3">
        <v>0.52083333333333337</v>
      </c>
      <c r="F90">
        <v>60</v>
      </c>
      <c r="G90" s="3">
        <f>kursanci3[[#This Row],[Godzina zakończenia]]-kursanci3[[#This Row],[Godzina rozpoczęcia]]</f>
        <v>6.2500000000000056E-2</v>
      </c>
      <c r="H90" s="1">
        <v>1.5</v>
      </c>
      <c r="I90" s="1">
        <f>kursanci3[[#This Row],[czas trwania2]]*kursanci3[[#This Row],[Stawka za godzinę]]</f>
        <v>90</v>
      </c>
      <c r="J90" t="str">
        <f>MID(kursanci3[[#This Row],[Imię kursanta]],1,3)</f>
        <v>Jul</v>
      </c>
      <c r="K90" s="1" t="str">
        <f>MID(kursanci3[[#This Row],[Przedmiot]],1,3)</f>
        <v>Inf</v>
      </c>
      <c r="L90" s="1">
        <f t="shared" si="5"/>
        <v>4</v>
      </c>
      <c r="M90" s="1" t="str">
        <f>_xlfn.TEXTJOIN(,,UPPER(kursanci3[[#This Row],[Nick1]]),UPPER(kursanci3[[#This Row],[nick2]]),kursanci3[[#This Row],[nick3]])</f>
        <v>JULINF4</v>
      </c>
      <c r="N90" s="1" t="str">
        <f>IF(kursanci3[[#This Row],[nick3]]&lt;L91," ",kursanci3[[#This Row],[nick]])</f>
        <v xml:space="preserve"> </v>
      </c>
    </row>
    <row r="91" spans="1:14" x14ac:dyDescent="0.3">
      <c r="A91" s="1" t="s">
        <v>16</v>
      </c>
      <c r="B91" s="1" t="s">
        <v>12</v>
      </c>
      <c r="C91" s="2">
        <v>45975</v>
      </c>
      <c r="D91" s="3">
        <v>0.375</v>
      </c>
      <c r="E91" s="3">
        <v>0.42708333333333331</v>
      </c>
      <c r="F91">
        <v>40</v>
      </c>
      <c r="G91" s="3">
        <f>kursanci3[[#This Row],[Godzina zakończenia]]-kursanci3[[#This Row],[Godzina rozpoczęcia]]</f>
        <v>5.2083333333333315E-2</v>
      </c>
      <c r="H91" s="1">
        <v>1.25</v>
      </c>
      <c r="I91" s="1">
        <f>kursanci3[[#This Row],[czas trwania2]]*kursanci3[[#This Row],[Stawka za godzinę]]</f>
        <v>50</v>
      </c>
      <c r="J91" t="str">
        <f>MID(kursanci3[[#This Row],[Imię kursanta]],1,3)</f>
        <v>Jul</v>
      </c>
      <c r="K91" s="1" t="str">
        <f>MID(kursanci3[[#This Row],[Przedmiot]],1,3)</f>
        <v>Fiz</v>
      </c>
      <c r="L91" s="1">
        <f t="shared" si="5"/>
        <v>5</v>
      </c>
      <c r="M91" s="1" t="str">
        <f>_xlfn.TEXTJOIN(,,UPPER(kursanci3[[#This Row],[Nick1]]),UPPER(kursanci3[[#This Row],[nick2]]),kursanci3[[#This Row],[nick3]])</f>
        <v>JULFIZ5</v>
      </c>
      <c r="N91" s="1" t="str">
        <f>IF(kursanci3[[#This Row],[nick3]]&lt;L92," ",kursanci3[[#This Row],[nick]])</f>
        <v xml:space="preserve"> </v>
      </c>
    </row>
    <row r="92" spans="1:14" x14ac:dyDescent="0.3">
      <c r="A92" s="1" t="s">
        <v>16</v>
      </c>
      <c r="B92" s="1" t="s">
        <v>12</v>
      </c>
      <c r="C92" s="2">
        <v>45996</v>
      </c>
      <c r="D92" s="3">
        <v>0.45833333333333331</v>
      </c>
      <c r="E92" s="3">
        <v>0.5</v>
      </c>
      <c r="F92">
        <v>40</v>
      </c>
      <c r="G92" s="3">
        <f>kursanci3[[#This Row],[Godzina zakończenia]]-kursanci3[[#This Row],[Godzina rozpoczęcia]]</f>
        <v>4.1666666666666685E-2</v>
      </c>
      <c r="H92" s="1">
        <v>1</v>
      </c>
      <c r="I92" s="1">
        <f>kursanci3[[#This Row],[czas trwania2]]*kursanci3[[#This Row],[Stawka za godzinę]]</f>
        <v>40</v>
      </c>
      <c r="J92" t="str">
        <f>MID(kursanci3[[#This Row],[Imię kursanta]],1,3)</f>
        <v>Jul</v>
      </c>
      <c r="K92" s="1" t="str">
        <f>MID(kursanci3[[#This Row],[Przedmiot]],1,3)</f>
        <v>Fiz</v>
      </c>
      <c r="L92" s="1">
        <f t="shared" si="5"/>
        <v>6</v>
      </c>
      <c r="M92" s="1" t="str">
        <f>_xlfn.TEXTJOIN(,,UPPER(kursanci3[[#This Row],[Nick1]]),UPPER(kursanci3[[#This Row],[nick2]]),kursanci3[[#This Row],[nick3]])</f>
        <v>JULFIZ6</v>
      </c>
      <c r="N92" s="1" t="str">
        <f>IF(kursanci3[[#This Row],[nick3]]&lt;L93," ",kursanci3[[#This Row],[nick]])</f>
        <v xml:space="preserve"> </v>
      </c>
    </row>
    <row r="93" spans="1:14" x14ac:dyDescent="0.3">
      <c r="A93" s="1" t="s">
        <v>16</v>
      </c>
      <c r="B93" s="1" t="s">
        <v>7</v>
      </c>
      <c r="C93" s="2">
        <v>46001</v>
      </c>
      <c r="D93" s="3">
        <v>0.61458333333333337</v>
      </c>
      <c r="E93" s="3">
        <v>0.65625</v>
      </c>
      <c r="F93">
        <v>60</v>
      </c>
      <c r="G93" s="3">
        <f>kursanci3[[#This Row],[Godzina zakończenia]]-kursanci3[[#This Row],[Godzina rozpoczęcia]]</f>
        <v>4.166666666666663E-2</v>
      </c>
      <c r="H93" s="1">
        <v>1</v>
      </c>
      <c r="I93" s="1">
        <f>kursanci3[[#This Row],[czas trwania2]]*kursanci3[[#This Row],[Stawka za godzinę]]</f>
        <v>60</v>
      </c>
      <c r="J93" t="str">
        <f>MID(kursanci3[[#This Row],[Imię kursanta]],1,3)</f>
        <v>Jul</v>
      </c>
      <c r="K93" s="1" t="str">
        <f>MID(kursanci3[[#This Row],[Przedmiot]],1,3)</f>
        <v>Inf</v>
      </c>
      <c r="L93" s="1">
        <f t="shared" si="5"/>
        <v>7</v>
      </c>
      <c r="M93" s="1" t="str">
        <f>_xlfn.TEXTJOIN(,,UPPER(kursanci3[[#This Row],[Nick1]]),UPPER(kursanci3[[#This Row],[nick2]]),kursanci3[[#This Row],[nick3]])</f>
        <v>JULINF7</v>
      </c>
      <c r="N93" s="1" t="str">
        <f>IF(kursanci3[[#This Row],[nick3]]&lt;L94," ",kursanci3[[#This Row],[nick]])</f>
        <v xml:space="preserve"> </v>
      </c>
    </row>
    <row r="94" spans="1:14" x14ac:dyDescent="0.3">
      <c r="A94" s="1" t="s">
        <v>16</v>
      </c>
      <c r="B94" s="1" t="s">
        <v>7</v>
      </c>
      <c r="C94" s="2">
        <v>46034</v>
      </c>
      <c r="D94" s="3">
        <v>0.64583333333333337</v>
      </c>
      <c r="E94" s="3">
        <v>0.71875</v>
      </c>
      <c r="F94">
        <v>60</v>
      </c>
      <c r="G94" s="3">
        <f>kursanci3[[#This Row],[Godzina zakończenia]]-kursanci3[[#This Row],[Godzina rozpoczęcia]]</f>
        <v>7.291666666666663E-2</v>
      </c>
      <c r="H94" s="1">
        <v>1.75</v>
      </c>
      <c r="I94" s="1">
        <f>kursanci3[[#This Row],[czas trwania2]]*kursanci3[[#This Row],[Stawka za godzinę]]</f>
        <v>105</v>
      </c>
      <c r="J94" t="str">
        <f>MID(kursanci3[[#This Row],[Imię kursanta]],1,3)</f>
        <v>Jul</v>
      </c>
      <c r="K94" s="1" t="str">
        <f>MID(kursanci3[[#This Row],[Przedmiot]],1,3)</f>
        <v>Inf</v>
      </c>
      <c r="L94" s="1">
        <f t="shared" si="5"/>
        <v>8</v>
      </c>
      <c r="M94" s="1" t="str">
        <f>_xlfn.TEXTJOIN(,,UPPER(kursanci3[[#This Row],[Nick1]]),UPPER(kursanci3[[#This Row],[nick2]]),kursanci3[[#This Row],[nick3]])</f>
        <v>JULINF8</v>
      </c>
      <c r="N94" s="1" t="str">
        <f>IF(kursanci3[[#This Row],[nick3]]&lt;L95," ",kursanci3[[#This Row],[nick]])</f>
        <v xml:space="preserve"> </v>
      </c>
    </row>
    <row r="95" spans="1:14" x14ac:dyDescent="0.3">
      <c r="A95" s="1" t="s">
        <v>16</v>
      </c>
      <c r="B95" s="1" t="s">
        <v>12</v>
      </c>
      <c r="C95" s="2">
        <v>46035</v>
      </c>
      <c r="D95" s="3">
        <v>0.54166666666666663</v>
      </c>
      <c r="E95" s="3">
        <v>0.625</v>
      </c>
      <c r="F95">
        <v>40</v>
      </c>
      <c r="G95" s="3">
        <f>kursanci3[[#This Row],[Godzina zakończenia]]-kursanci3[[#This Row],[Godzina rozpoczęcia]]</f>
        <v>8.333333333333337E-2</v>
      </c>
      <c r="H95" s="1">
        <v>2</v>
      </c>
      <c r="I95" s="1">
        <f>kursanci3[[#This Row],[czas trwania2]]*kursanci3[[#This Row],[Stawka za godzinę]]</f>
        <v>80</v>
      </c>
      <c r="J95" t="str">
        <f>MID(kursanci3[[#This Row],[Imię kursanta]],1,3)</f>
        <v>Jul</v>
      </c>
      <c r="K95" s="1" t="str">
        <f>MID(kursanci3[[#This Row],[Przedmiot]],1,3)</f>
        <v>Fiz</v>
      </c>
      <c r="L95" s="1">
        <f t="shared" si="5"/>
        <v>9</v>
      </c>
      <c r="M95" s="1" t="str">
        <f>_xlfn.TEXTJOIN(,,UPPER(kursanci3[[#This Row],[Nick1]]),UPPER(kursanci3[[#This Row],[nick2]]),kursanci3[[#This Row],[nick3]])</f>
        <v>JULFIZ9</v>
      </c>
      <c r="N95" s="1" t="str">
        <f>IF(kursanci3[[#This Row],[nick3]]&lt;L96," ",kursanci3[[#This Row],[nick]])</f>
        <v xml:space="preserve"> </v>
      </c>
    </row>
    <row r="96" spans="1:14" x14ac:dyDescent="0.3">
      <c r="A96" s="1" t="s">
        <v>16</v>
      </c>
      <c r="B96" s="1" t="s">
        <v>7</v>
      </c>
      <c r="C96" s="2">
        <v>46042</v>
      </c>
      <c r="D96" s="3">
        <v>0.4375</v>
      </c>
      <c r="E96" s="3">
        <v>0.47916666666666669</v>
      </c>
      <c r="F96">
        <v>60</v>
      </c>
      <c r="G96" s="3">
        <f>kursanci3[[#This Row],[Godzina zakończenia]]-kursanci3[[#This Row],[Godzina rozpoczęcia]]</f>
        <v>4.1666666666666685E-2</v>
      </c>
      <c r="H96" s="1">
        <v>1</v>
      </c>
      <c r="I96" s="1">
        <f>kursanci3[[#This Row],[czas trwania2]]*kursanci3[[#This Row],[Stawka za godzinę]]</f>
        <v>60</v>
      </c>
      <c r="J96" t="str">
        <f>MID(kursanci3[[#This Row],[Imię kursanta]],1,3)</f>
        <v>Jul</v>
      </c>
      <c r="K96" s="1" t="str">
        <f>MID(kursanci3[[#This Row],[Przedmiot]],1,3)</f>
        <v>Inf</v>
      </c>
      <c r="L96" s="1">
        <f t="shared" si="5"/>
        <v>10</v>
      </c>
      <c r="M96" s="1" t="str">
        <f>_xlfn.TEXTJOIN(,,UPPER(kursanci3[[#This Row],[Nick1]]),UPPER(kursanci3[[#This Row],[nick2]]),kursanci3[[#This Row],[nick3]])</f>
        <v>JULINF10</v>
      </c>
      <c r="N96" s="1" t="str">
        <f>IF(kursanci3[[#This Row],[nick3]]&lt;L97," ",kursanci3[[#This Row],[nick]])</f>
        <v xml:space="preserve"> </v>
      </c>
    </row>
    <row r="97" spans="1:14" x14ac:dyDescent="0.3">
      <c r="A97" s="1" t="s">
        <v>16</v>
      </c>
      <c r="B97" s="1" t="s">
        <v>12</v>
      </c>
      <c r="C97" s="2">
        <v>46043</v>
      </c>
      <c r="D97" s="3">
        <v>0.375</v>
      </c>
      <c r="E97" s="3">
        <v>0.44791666666666669</v>
      </c>
      <c r="F97">
        <v>40</v>
      </c>
      <c r="G97" s="3">
        <f>kursanci3[[#This Row],[Godzina zakończenia]]-kursanci3[[#This Row],[Godzina rozpoczęcia]]</f>
        <v>7.2916666666666685E-2</v>
      </c>
      <c r="H97" s="1">
        <v>1.75</v>
      </c>
      <c r="I97" s="1">
        <f>kursanci3[[#This Row],[czas trwania2]]*kursanci3[[#This Row],[Stawka za godzinę]]</f>
        <v>70</v>
      </c>
      <c r="J97" t="str">
        <f>MID(kursanci3[[#This Row],[Imię kursanta]],1,3)</f>
        <v>Jul</v>
      </c>
      <c r="K97" s="1" t="str">
        <f>MID(kursanci3[[#This Row],[Przedmiot]],1,3)</f>
        <v>Fiz</v>
      </c>
      <c r="L97" s="1">
        <f t="shared" si="5"/>
        <v>11</v>
      </c>
      <c r="M97" s="1" t="str">
        <f>_xlfn.TEXTJOIN(,,UPPER(kursanci3[[#This Row],[Nick1]]),UPPER(kursanci3[[#This Row],[nick2]]),kursanci3[[#This Row],[nick3]])</f>
        <v>JULFIZ11</v>
      </c>
      <c r="N97" s="1" t="str">
        <f>IF(kursanci3[[#This Row],[nick3]]&lt;L98," ",kursanci3[[#This Row],[nick]])</f>
        <v xml:space="preserve"> </v>
      </c>
    </row>
    <row r="98" spans="1:14" x14ac:dyDescent="0.3">
      <c r="A98" s="1" t="s">
        <v>16</v>
      </c>
      <c r="B98" s="1" t="s">
        <v>7</v>
      </c>
      <c r="C98" s="2">
        <v>46056</v>
      </c>
      <c r="D98" s="3">
        <v>0.46875</v>
      </c>
      <c r="E98" s="3">
        <v>0.54166666666666663</v>
      </c>
      <c r="F98">
        <v>60</v>
      </c>
      <c r="G98" s="3">
        <f>kursanci3[[#This Row],[Godzina zakończenia]]-kursanci3[[#This Row],[Godzina rozpoczęcia]]</f>
        <v>7.291666666666663E-2</v>
      </c>
      <c r="H98" s="1">
        <v>1.75</v>
      </c>
      <c r="I98" s="1">
        <f>kursanci3[[#This Row],[czas trwania2]]*kursanci3[[#This Row],[Stawka za godzinę]]</f>
        <v>105</v>
      </c>
      <c r="J98" t="str">
        <f>MID(kursanci3[[#This Row],[Imię kursanta]],1,3)</f>
        <v>Jul</v>
      </c>
      <c r="K98" s="1" t="str">
        <f>MID(kursanci3[[#This Row],[Przedmiot]],1,3)</f>
        <v>Inf</v>
      </c>
      <c r="L98" s="1">
        <f t="shared" si="5"/>
        <v>12</v>
      </c>
      <c r="M98" s="1" t="str">
        <f>_xlfn.TEXTJOIN(,,UPPER(kursanci3[[#This Row],[Nick1]]),UPPER(kursanci3[[#This Row],[nick2]]),kursanci3[[#This Row],[nick3]])</f>
        <v>JULINF12</v>
      </c>
      <c r="N98" s="1" t="str">
        <f>IF(kursanci3[[#This Row],[nick3]]&lt;L99," ",kursanci3[[#This Row],[nick]])</f>
        <v xml:space="preserve"> </v>
      </c>
    </row>
    <row r="99" spans="1:14" x14ac:dyDescent="0.3">
      <c r="A99" s="1" t="s">
        <v>16</v>
      </c>
      <c r="B99" s="1" t="s">
        <v>7</v>
      </c>
      <c r="C99" s="2">
        <v>46056</v>
      </c>
      <c r="D99" s="3">
        <v>0.375</v>
      </c>
      <c r="E99" s="3">
        <v>0.42708333333333331</v>
      </c>
      <c r="F99">
        <v>60</v>
      </c>
      <c r="G99" s="3">
        <f>kursanci3[[#This Row],[Godzina zakończenia]]-kursanci3[[#This Row],[Godzina rozpoczęcia]]</f>
        <v>5.2083333333333315E-2</v>
      </c>
      <c r="H99" s="1">
        <v>1.25</v>
      </c>
      <c r="I99" s="1">
        <f>kursanci3[[#This Row],[czas trwania2]]*kursanci3[[#This Row],[Stawka za godzinę]]</f>
        <v>75</v>
      </c>
      <c r="J99" t="str">
        <f>MID(kursanci3[[#This Row],[Imię kursanta]],1,3)</f>
        <v>Jul</v>
      </c>
      <c r="K99" s="1" t="str">
        <f>MID(kursanci3[[#This Row],[Przedmiot]],1,3)</f>
        <v>Inf</v>
      </c>
      <c r="L99" s="1">
        <f t="shared" si="5"/>
        <v>13</v>
      </c>
      <c r="M99" s="1" t="str">
        <f>_xlfn.TEXTJOIN(,,UPPER(kursanci3[[#This Row],[Nick1]]),UPPER(kursanci3[[#This Row],[nick2]]),kursanci3[[#This Row],[nick3]])</f>
        <v>JULINF13</v>
      </c>
      <c r="N99" s="1" t="str">
        <f>IF(kursanci3[[#This Row],[nick3]]&lt;L100," ",kursanci3[[#This Row],[nick]])</f>
        <v xml:space="preserve"> </v>
      </c>
    </row>
    <row r="100" spans="1:14" x14ac:dyDescent="0.3">
      <c r="A100" s="1" t="s">
        <v>16</v>
      </c>
      <c r="B100" s="1" t="s">
        <v>7</v>
      </c>
      <c r="C100" s="2">
        <v>46063</v>
      </c>
      <c r="D100" s="3">
        <v>0.44791666666666669</v>
      </c>
      <c r="E100" s="3">
        <v>0.52083333333333337</v>
      </c>
      <c r="F100">
        <v>60</v>
      </c>
      <c r="G100" s="3">
        <f>kursanci3[[#This Row],[Godzina zakończenia]]-kursanci3[[#This Row],[Godzina rozpoczęcia]]</f>
        <v>7.2916666666666685E-2</v>
      </c>
      <c r="H100" s="1">
        <v>1.75</v>
      </c>
      <c r="I100" s="1">
        <f>kursanci3[[#This Row],[czas trwania2]]*kursanci3[[#This Row],[Stawka za godzinę]]</f>
        <v>105</v>
      </c>
      <c r="J100" t="str">
        <f>MID(kursanci3[[#This Row],[Imię kursanta]],1,3)</f>
        <v>Jul</v>
      </c>
      <c r="K100" s="1" t="str">
        <f>MID(kursanci3[[#This Row],[Przedmiot]],1,3)</f>
        <v>Inf</v>
      </c>
      <c r="L100" s="1">
        <f t="shared" si="5"/>
        <v>14</v>
      </c>
      <c r="M100" s="1" t="str">
        <f>_xlfn.TEXTJOIN(,,UPPER(kursanci3[[#This Row],[Nick1]]),UPPER(kursanci3[[#This Row],[nick2]]),kursanci3[[#This Row],[nick3]])</f>
        <v>JULINF14</v>
      </c>
      <c r="N100" s="1" t="str">
        <f>IF(kursanci3[[#This Row],[nick3]]&lt;L101," ",kursanci3[[#This Row],[nick]])</f>
        <v xml:space="preserve"> </v>
      </c>
    </row>
    <row r="101" spans="1:14" x14ac:dyDescent="0.3">
      <c r="A101" s="1" t="s">
        <v>16</v>
      </c>
      <c r="B101" s="1" t="s">
        <v>7</v>
      </c>
      <c r="C101" s="2">
        <v>46065</v>
      </c>
      <c r="D101" s="3">
        <v>0.55208333333333337</v>
      </c>
      <c r="E101" s="3">
        <v>0.60416666666666663</v>
      </c>
      <c r="F101">
        <v>60</v>
      </c>
      <c r="G101" s="3">
        <f>kursanci3[[#This Row],[Godzina zakończenia]]-kursanci3[[#This Row],[Godzina rozpoczęcia]]</f>
        <v>5.2083333333333259E-2</v>
      </c>
      <c r="H101" s="1">
        <v>1.25</v>
      </c>
      <c r="I101" s="1">
        <f>kursanci3[[#This Row],[czas trwania2]]*kursanci3[[#This Row],[Stawka za godzinę]]</f>
        <v>75</v>
      </c>
      <c r="J101" t="str">
        <f>MID(kursanci3[[#This Row],[Imię kursanta]],1,3)</f>
        <v>Jul</v>
      </c>
      <c r="K101" s="1" t="str">
        <f>MID(kursanci3[[#This Row],[Przedmiot]],1,3)</f>
        <v>Inf</v>
      </c>
      <c r="L101" s="1">
        <f t="shared" si="5"/>
        <v>15</v>
      </c>
      <c r="M101" s="1" t="str">
        <f>_xlfn.TEXTJOIN(,,UPPER(kursanci3[[#This Row],[Nick1]]),UPPER(kursanci3[[#This Row],[nick2]]),kursanci3[[#This Row],[nick3]])</f>
        <v>JULINF15</v>
      </c>
      <c r="N101" s="1" t="str">
        <f>IF(kursanci3[[#This Row],[nick3]]&lt;L102," ",kursanci3[[#This Row],[nick]])</f>
        <v xml:space="preserve"> </v>
      </c>
    </row>
    <row r="102" spans="1:14" x14ac:dyDescent="0.3">
      <c r="A102" s="1" t="s">
        <v>16</v>
      </c>
      <c r="B102" s="1" t="s">
        <v>7</v>
      </c>
      <c r="C102" s="2">
        <v>46066</v>
      </c>
      <c r="D102" s="3">
        <v>0.375</v>
      </c>
      <c r="E102" s="3">
        <v>0.42708333333333331</v>
      </c>
      <c r="F102">
        <v>60</v>
      </c>
      <c r="G102" s="3">
        <f>kursanci3[[#This Row],[Godzina zakończenia]]-kursanci3[[#This Row],[Godzina rozpoczęcia]]</f>
        <v>5.2083333333333315E-2</v>
      </c>
      <c r="H102" s="1">
        <v>1.25</v>
      </c>
      <c r="I102" s="1">
        <f>kursanci3[[#This Row],[czas trwania2]]*kursanci3[[#This Row],[Stawka za godzinę]]</f>
        <v>75</v>
      </c>
      <c r="J102" t="str">
        <f>MID(kursanci3[[#This Row],[Imię kursanta]],1,3)</f>
        <v>Jul</v>
      </c>
      <c r="K102" s="1" t="str">
        <f>MID(kursanci3[[#This Row],[Przedmiot]],1,3)</f>
        <v>Inf</v>
      </c>
      <c r="L102" s="1">
        <f t="shared" si="5"/>
        <v>16</v>
      </c>
      <c r="M102" s="1" t="str">
        <f>_xlfn.TEXTJOIN(,,UPPER(kursanci3[[#This Row],[Nick1]]),UPPER(kursanci3[[#This Row],[nick2]]),kursanci3[[#This Row],[nick3]])</f>
        <v>JULINF16</v>
      </c>
      <c r="N102" s="1" t="str">
        <f>IF(kursanci3[[#This Row],[nick3]]&lt;L103," ",kursanci3[[#This Row],[nick]])</f>
        <v xml:space="preserve"> </v>
      </c>
    </row>
    <row r="103" spans="1:14" x14ac:dyDescent="0.3">
      <c r="A103" s="1" t="s">
        <v>16</v>
      </c>
      <c r="B103" s="1" t="s">
        <v>12</v>
      </c>
      <c r="C103" s="2">
        <v>46076</v>
      </c>
      <c r="D103" s="3">
        <v>0.375</v>
      </c>
      <c r="E103" s="3">
        <v>0.42708333333333331</v>
      </c>
      <c r="F103">
        <v>40</v>
      </c>
      <c r="G103" s="3">
        <f>kursanci3[[#This Row],[Godzina zakończenia]]-kursanci3[[#This Row],[Godzina rozpoczęcia]]</f>
        <v>5.2083333333333315E-2</v>
      </c>
      <c r="H103" s="1">
        <v>1.25</v>
      </c>
      <c r="I103" s="1">
        <f>kursanci3[[#This Row],[czas trwania2]]*kursanci3[[#This Row],[Stawka za godzinę]]</f>
        <v>50</v>
      </c>
      <c r="J103" t="str">
        <f>MID(kursanci3[[#This Row],[Imię kursanta]],1,3)</f>
        <v>Jul</v>
      </c>
      <c r="K103" s="1" t="str">
        <f>MID(kursanci3[[#This Row],[Przedmiot]],1,3)</f>
        <v>Fiz</v>
      </c>
      <c r="L103" s="1">
        <f t="shared" si="5"/>
        <v>17</v>
      </c>
      <c r="M103" s="1" t="str">
        <f>_xlfn.TEXTJOIN(,,UPPER(kursanci3[[#This Row],[Nick1]]),UPPER(kursanci3[[#This Row],[nick2]]),kursanci3[[#This Row],[nick3]])</f>
        <v>JULFIZ17</v>
      </c>
      <c r="N103" s="1" t="str">
        <f>IF(kursanci3[[#This Row],[nick3]]&lt;L104," ",kursanci3[[#This Row],[nick]])</f>
        <v xml:space="preserve"> </v>
      </c>
    </row>
    <row r="104" spans="1:14" x14ac:dyDescent="0.3">
      <c r="A104" s="1" t="s">
        <v>16</v>
      </c>
      <c r="B104" s="1" t="s">
        <v>12</v>
      </c>
      <c r="C104" s="2">
        <v>46079</v>
      </c>
      <c r="D104" s="3">
        <v>0.375</v>
      </c>
      <c r="E104" s="3">
        <v>0.45833333333333331</v>
      </c>
      <c r="F104">
        <v>40</v>
      </c>
      <c r="G104" s="3">
        <f>kursanci3[[#This Row],[Godzina zakończenia]]-kursanci3[[#This Row],[Godzina rozpoczęcia]]</f>
        <v>8.3333333333333315E-2</v>
      </c>
      <c r="H104" s="1">
        <v>2</v>
      </c>
      <c r="I104" s="1">
        <f>kursanci3[[#This Row],[czas trwania2]]*kursanci3[[#This Row],[Stawka za godzinę]]</f>
        <v>80</v>
      </c>
      <c r="J104" t="str">
        <f>MID(kursanci3[[#This Row],[Imię kursanta]],1,3)</f>
        <v>Jul</v>
      </c>
      <c r="K104" s="1" t="str">
        <f>MID(kursanci3[[#This Row],[Przedmiot]],1,3)</f>
        <v>Fiz</v>
      </c>
      <c r="L104" s="1">
        <f t="shared" si="5"/>
        <v>18</v>
      </c>
      <c r="M104" s="1" t="str">
        <f>_xlfn.TEXTJOIN(,,UPPER(kursanci3[[#This Row],[Nick1]]),UPPER(kursanci3[[#This Row],[nick2]]),kursanci3[[#This Row],[nick3]])</f>
        <v>JULFIZ18</v>
      </c>
      <c r="N104" s="1" t="str">
        <f>IF(kursanci3[[#This Row],[nick3]]&lt;L105," ",kursanci3[[#This Row],[nick]])</f>
        <v>JULFIZ18</v>
      </c>
    </row>
    <row r="105" spans="1:14" x14ac:dyDescent="0.3">
      <c r="A105" s="1" t="s">
        <v>14</v>
      </c>
      <c r="B105" s="1" t="s">
        <v>7</v>
      </c>
      <c r="C105" s="2">
        <v>45937</v>
      </c>
      <c r="D105" s="3">
        <v>0.45833333333333331</v>
      </c>
      <c r="E105" s="3">
        <v>0.53125</v>
      </c>
      <c r="F105">
        <v>60</v>
      </c>
      <c r="G105" s="3">
        <f>kursanci3[[#This Row],[Godzina zakończenia]]-kursanci3[[#This Row],[Godzina rozpoczęcia]]</f>
        <v>7.2916666666666685E-2</v>
      </c>
      <c r="H105" s="1">
        <v>1.75</v>
      </c>
      <c r="I105" s="1">
        <f>kursanci3[[#This Row],[czas trwania2]]*kursanci3[[#This Row],[Stawka za godzinę]]</f>
        <v>105</v>
      </c>
      <c r="J105" t="str">
        <f>MID(kursanci3[[#This Row],[Imię kursanta]],1,3)</f>
        <v>Kat</v>
      </c>
      <c r="K105" s="1" t="str">
        <f>MID(kursanci3[[#This Row],[Przedmiot]],1,3)</f>
        <v>Inf</v>
      </c>
      <c r="L105" s="1">
        <v>1</v>
      </c>
      <c r="M105" s="1" t="str">
        <f>_xlfn.TEXTJOIN(,,UPPER(kursanci3[[#This Row],[Nick1]]),UPPER(kursanci3[[#This Row],[nick2]]),kursanci3[[#This Row],[nick3]])</f>
        <v>KATINF1</v>
      </c>
      <c r="N105" s="1" t="str">
        <f>IF(kursanci3[[#This Row],[nick3]]&lt;L106," ",kursanci3[[#This Row],[nick]])</f>
        <v xml:space="preserve"> </v>
      </c>
    </row>
    <row r="106" spans="1:14" x14ac:dyDescent="0.3">
      <c r="A106" s="1" t="s">
        <v>14</v>
      </c>
      <c r="B106" s="1" t="s">
        <v>7</v>
      </c>
      <c r="C106" s="2">
        <v>45938</v>
      </c>
      <c r="D106" s="3">
        <v>0.375</v>
      </c>
      <c r="E106" s="3">
        <v>0.41666666666666669</v>
      </c>
      <c r="F106">
        <v>60</v>
      </c>
      <c r="G106" s="3">
        <f>kursanci3[[#This Row],[Godzina zakończenia]]-kursanci3[[#This Row],[Godzina rozpoczęcia]]</f>
        <v>4.1666666666666685E-2</v>
      </c>
      <c r="H106" s="1">
        <v>1</v>
      </c>
      <c r="I106" s="1">
        <f>kursanci3[[#This Row],[czas trwania2]]*kursanci3[[#This Row],[Stawka za godzinę]]</f>
        <v>60</v>
      </c>
      <c r="J106" t="str">
        <f>MID(kursanci3[[#This Row],[Imię kursanta]],1,3)</f>
        <v>Kat</v>
      </c>
      <c r="K106" s="1" t="str">
        <f>MID(kursanci3[[#This Row],[Przedmiot]],1,3)</f>
        <v>Inf</v>
      </c>
      <c r="L106" s="1">
        <f>L105+1</f>
        <v>2</v>
      </c>
      <c r="M106" s="1" t="str">
        <f>_xlfn.TEXTJOIN(,,UPPER(kursanci3[[#This Row],[Nick1]]),UPPER(kursanci3[[#This Row],[nick2]]),kursanci3[[#This Row],[nick3]])</f>
        <v>KATINF2</v>
      </c>
      <c r="N106" s="1" t="str">
        <f>IF(kursanci3[[#This Row],[nick3]]&lt;L107," ",kursanci3[[#This Row],[nick]])</f>
        <v xml:space="preserve"> </v>
      </c>
    </row>
    <row r="107" spans="1:14" x14ac:dyDescent="0.3">
      <c r="A107" s="1" t="s">
        <v>14</v>
      </c>
      <c r="B107" s="1" t="s">
        <v>7</v>
      </c>
      <c r="C107" s="2">
        <v>45940</v>
      </c>
      <c r="D107" s="3">
        <v>0.53125</v>
      </c>
      <c r="E107" s="3">
        <v>0.57291666666666663</v>
      </c>
      <c r="F107">
        <v>60</v>
      </c>
      <c r="G107" s="3">
        <f>kursanci3[[#This Row],[Godzina zakończenia]]-kursanci3[[#This Row],[Godzina rozpoczęcia]]</f>
        <v>4.166666666666663E-2</v>
      </c>
      <c r="H107" s="1">
        <v>1</v>
      </c>
      <c r="I107" s="1">
        <f>kursanci3[[#This Row],[czas trwania2]]*kursanci3[[#This Row],[Stawka za godzinę]]</f>
        <v>60</v>
      </c>
      <c r="J107" t="str">
        <f>MID(kursanci3[[#This Row],[Imię kursanta]],1,3)</f>
        <v>Kat</v>
      </c>
      <c r="K107" s="1" t="str">
        <f>MID(kursanci3[[#This Row],[Przedmiot]],1,3)</f>
        <v>Inf</v>
      </c>
      <c r="L107" s="1">
        <f t="shared" ref="L107:L128" si="6">L106+1</f>
        <v>3</v>
      </c>
      <c r="M107" s="1" t="str">
        <f>_xlfn.TEXTJOIN(,,UPPER(kursanci3[[#This Row],[Nick1]]),UPPER(kursanci3[[#This Row],[nick2]]),kursanci3[[#This Row],[nick3]])</f>
        <v>KATINF3</v>
      </c>
      <c r="N107" s="1" t="str">
        <f>IF(kursanci3[[#This Row],[nick3]]&lt;L108," ",kursanci3[[#This Row],[nick]])</f>
        <v xml:space="preserve"> </v>
      </c>
    </row>
    <row r="108" spans="1:14" x14ac:dyDescent="0.3">
      <c r="A108" s="1" t="s">
        <v>14</v>
      </c>
      <c r="B108" s="1" t="s">
        <v>7</v>
      </c>
      <c r="C108" s="2">
        <v>45945</v>
      </c>
      <c r="D108" s="3">
        <v>0.42708333333333331</v>
      </c>
      <c r="E108" s="3">
        <v>0.47916666666666669</v>
      </c>
      <c r="F108">
        <v>60</v>
      </c>
      <c r="G108" s="3">
        <f>kursanci3[[#This Row],[Godzina zakończenia]]-kursanci3[[#This Row],[Godzina rozpoczęcia]]</f>
        <v>5.208333333333337E-2</v>
      </c>
      <c r="H108" s="1">
        <v>1.25</v>
      </c>
      <c r="I108" s="1">
        <f>kursanci3[[#This Row],[czas trwania2]]*kursanci3[[#This Row],[Stawka za godzinę]]</f>
        <v>75</v>
      </c>
      <c r="J108" t="str">
        <f>MID(kursanci3[[#This Row],[Imię kursanta]],1,3)</f>
        <v>Kat</v>
      </c>
      <c r="K108" s="1" t="str">
        <f>MID(kursanci3[[#This Row],[Przedmiot]],1,3)</f>
        <v>Inf</v>
      </c>
      <c r="L108" s="1">
        <f t="shared" si="6"/>
        <v>4</v>
      </c>
      <c r="M108" s="1" t="str">
        <f>_xlfn.TEXTJOIN(,,UPPER(kursanci3[[#This Row],[Nick1]]),UPPER(kursanci3[[#This Row],[nick2]]),kursanci3[[#This Row],[nick3]])</f>
        <v>KATINF4</v>
      </c>
      <c r="N108" s="1" t="str">
        <f>IF(kursanci3[[#This Row],[nick3]]&lt;L109," ",kursanci3[[#This Row],[nick]])</f>
        <v xml:space="preserve"> </v>
      </c>
    </row>
    <row r="109" spans="1:14" x14ac:dyDescent="0.3">
      <c r="A109" s="1" t="s">
        <v>14</v>
      </c>
      <c r="B109" s="1" t="s">
        <v>7</v>
      </c>
      <c r="C109" s="2">
        <v>45961</v>
      </c>
      <c r="D109" s="3">
        <v>0.44791666666666669</v>
      </c>
      <c r="E109" s="3">
        <v>0.51041666666666663</v>
      </c>
      <c r="F109">
        <v>60</v>
      </c>
      <c r="G109" s="3">
        <f>kursanci3[[#This Row],[Godzina zakończenia]]-kursanci3[[#This Row],[Godzina rozpoczęcia]]</f>
        <v>6.2499999999999944E-2</v>
      </c>
      <c r="H109" s="1">
        <v>1.5</v>
      </c>
      <c r="I109" s="1">
        <f>kursanci3[[#This Row],[czas trwania2]]*kursanci3[[#This Row],[Stawka za godzinę]]</f>
        <v>90</v>
      </c>
      <c r="J109" t="str">
        <f>MID(kursanci3[[#This Row],[Imię kursanta]],1,3)</f>
        <v>Kat</v>
      </c>
      <c r="K109" s="1" t="str">
        <f>MID(kursanci3[[#This Row],[Przedmiot]],1,3)</f>
        <v>Inf</v>
      </c>
      <c r="L109" s="1">
        <f t="shared" si="6"/>
        <v>5</v>
      </c>
      <c r="M109" s="1" t="str">
        <f>_xlfn.TEXTJOIN(,,UPPER(kursanci3[[#This Row],[Nick1]]),UPPER(kursanci3[[#This Row],[nick2]]),kursanci3[[#This Row],[nick3]])</f>
        <v>KATINF5</v>
      </c>
      <c r="N109" s="1" t="str">
        <f>IF(kursanci3[[#This Row],[nick3]]&lt;L110," ",kursanci3[[#This Row],[nick]])</f>
        <v xml:space="preserve"> </v>
      </c>
    </row>
    <row r="110" spans="1:14" x14ac:dyDescent="0.3">
      <c r="A110" s="1" t="s">
        <v>14</v>
      </c>
      <c r="B110" s="1" t="s">
        <v>7</v>
      </c>
      <c r="C110" s="2">
        <v>45968</v>
      </c>
      <c r="D110" s="3">
        <v>0.375</v>
      </c>
      <c r="E110" s="3">
        <v>0.41666666666666669</v>
      </c>
      <c r="F110">
        <v>60</v>
      </c>
      <c r="G110" s="3">
        <f>kursanci3[[#This Row],[Godzina zakończenia]]-kursanci3[[#This Row],[Godzina rozpoczęcia]]</f>
        <v>4.1666666666666685E-2</v>
      </c>
      <c r="H110" s="1">
        <v>1</v>
      </c>
      <c r="I110" s="1">
        <f>kursanci3[[#This Row],[czas trwania2]]*kursanci3[[#This Row],[Stawka za godzinę]]</f>
        <v>60</v>
      </c>
      <c r="J110" t="str">
        <f>MID(kursanci3[[#This Row],[Imię kursanta]],1,3)</f>
        <v>Kat</v>
      </c>
      <c r="K110" s="1" t="str">
        <f>MID(kursanci3[[#This Row],[Przedmiot]],1,3)</f>
        <v>Inf</v>
      </c>
      <c r="L110" s="1">
        <f t="shared" si="6"/>
        <v>6</v>
      </c>
      <c r="M110" s="1" t="str">
        <f>_xlfn.TEXTJOIN(,,UPPER(kursanci3[[#This Row],[Nick1]]),UPPER(kursanci3[[#This Row],[nick2]]),kursanci3[[#This Row],[nick3]])</f>
        <v>KATINF6</v>
      </c>
      <c r="N110" s="1" t="str">
        <f>IF(kursanci3[[#This Row],[nick3]]&lt;L111," ",kursanci3[[#This Row],[nick]])</f>
        <v xml:space="preserve"> </v>
      </c>
    </row>
    <row r="111" spans="1:14" x14ac:dyDescent="0.3">
      <c r="A111" s="1" t="s">
        <v>14</v>
      </c>
      <c r="B111" s="1" t="s">
        <v>7</v>
      </c>
      <c r="C111" s="2">
        <v>45973</v>
      </c>
      <c r="D111" s="3">
        <v>0.65625</v>
      </c>
      <c r="E111" s="3">
        <v>0.71875</v>
      </c>
      <c r="F111">
        <v>60</v>
      </c>
      <c r="G111" s="3">
        <f>kursanci3[[#This Row],[Godzina zakończenia]]-kursanci3[[#This Row],[Godzina rozpoczęcia]]</f>
        <v>6.25E-2</v>
      </c>
      <c r="H111" s="1">
        <v>1.5</v>
      </c>
      <c r="I111" s="1">
        <f>kursanci3[[#This Row],[czas trwania2]]*kursanci3[[#This Row],[Stawka za godzinę]]</f>
        <v>90</v>
      </c>
      <c r="J111" t="str">
        <f>MID(kursanci3[[#This Row],[Imię kursanta]],1,3)</f>
        <v>Kat</v>
      </c>
      <c r="K111" s="1" t="str">
        <f>MID(kursanci3[[#This Row],[Przedmiot]],1,3)</f>
        <v>Inf</v>
      </c>
      <c r="L111" s="1">
        <f t="shared" si="6"/>
        <v>7</v>
      </c>
      <c r="M111" s="1" t="str">
        <f>_xlfn.TEXTJOIN(,,UPPER(kursanci3[[#This Row],[Nick1]]),UPPER(kursanci3[[#This Row],[nick2]]),kursanci3[[#This Row],[nick3]])</f>
        <v>KATINF7</v>
      </c>
      <c r="N111" s="1" t="str">
        <f>IF(kursanci3[[#This Row],[nick3]]&lt;L112," ",kursanci3[[#This Row],[nick]])</f>
        <v xml:space="preserve"> </v>
      </c>
    </row>
    <row r="112" spans="1:14" x14ac:dyDescent="0.3">
      <c r="A112" s="1" t="s">
        <v>14</v>
      </c>
      <c r="B112" s="1" t="s">
        <v>7</v>
      </c>
      <c r="C112" s="2">
        <v>45985</v>
      </c>
      <c r="D112" s="3">
        <v>0.60416666666666663</v>
      </c>
      <c r="E112" s="3">
        <v>0.66666666666666663</v>
      </c>
      <c r="F112">
        <v>60</v>
      </c>
      <c r="G112" s="3">
        <f>kursanci3[[#This Row],[Godzina zakończenia]]-kursanci3[[#This Row],[Godzina rozpoczęcia]]</f>
        <v>6.25E-2</v>
      </c>
      <c r="H112" s="1">
        <v>1.5</v>
      </c>
      <c r="I112" s="1">
        <f>kursanci3[[#This Row],[czas trwania2]]*kursanci3[[#This Row],[Stawka za godzinę]]</f>
        <v>90</v>
      </c>
      <c r="J112" t="str">
        <f>MID(kursanci3[[#This Row],[Imię kursanta]],1,3)</f>
        <v>Kat</v>
      </c>
      <c r="K112" s="1" t="str">
        <f>MID(kursanci3[[#This Row],[Przedmiot]],1,3)</f>
        <v>Inf</v>
      </c>
      <c r="L112" s="1">
        <f t="shared" si="6"/>
        <v>8</v>
      </c>
      <c r="M112" s="1" t="str">
        <f>_xlfn.TEXTJOIN(,,UPPER(kursanci3[[#This Row],[Nick1]]),UPPER(kursanci3[[#This Row],[nick2]]),kursanci3[[#This Row],[nick3]])</f>
        <v>KATINF8</v>
      </c>
      <c r="N112" s="1" t="str">
        <f>IF(kursanci3[[#This Row],[nick3]]&lt;L113," ",kursanci3[[#This Row],[nick]])</f>
        <v xml:space="preserve"> </v>
      </c>
    </row>
    <row r="113" spans="1:14" x14ac:dyDescent="0.3">
      <c r="A113" s="1" t="s">
        <v>14</v>
      </c>
      <c r="B113" s="1" t="s">
        <v>7</v>
      </c>
      <c r="C113" s="2">
        <v>45996</v>
      </c>
      <c r="D113" s="3">
        <v>0.375</v>
      </c>
      <c r="E113" s="3">
        <v>0.44791666666666669</v>
      </c>
      <c r="F113">
        <v>60</v>
      </c>
      <c r="G113" s="3">
        <f>kursanci3[[#This Row],[Godzina zakończenia]]-kursanci3[[#This Row],[Godzina rozpoczęcia]]</f>
        <v>7.2916666666666685E-2</v>
      </c>
      <c r="H113" s="1">
        <v>1.75</v>
      </c>
      <c r="I113" s="1">
        <f>kursanci3[[#This Row],[czas trwania2]]*kursanci3[[#This Row],[Stawka za godzinę]]</f>
        <v>105</v>
      </c>
      <c r="J113" t="str">
        <f>MID(kursanci3[[#This Row],[Imię kursanta]],1,3)</f>
        <v>Kat</v>
      </c>
      <c r="K113" s="1" t="str">
        <f>MID(kursanci3[[#This Row],[Przedmiot]],1,3)</f>
        <v>Inf</v>
      </c>
      <c r="L113" s="1">
        <f t="shared" si="6"/>
        <v>9</v>
      </c>
      <c r="M113" s="1" t="str">
        <f>_xlfn.TEXTJOIN(,,UPPER(kursanci3[[#This Row],[Nick1]]),UPPER(kursanci3[[#This Row],[nick2]]),kursanci3[[#This Row],[nick3]])</f>
        <v>KATINF9</v>
      </c>
      <c r="N113" s="1" t="str">
        <f>IF(kursanci3[[#This Row],[nick3]]&lt;L114," ",kursanci3[[#This Row],[nick]])</f>
        <v xml:space="preserve"> </v>
      </c>
    </row>
    <row r="114" spans="1:14" x14ac:dyDescent="0.3">
      <c r="A114" s="1" t="s">
        <v>14</v>
      </c>
      <c r="B114" s="1" t="s">
        <v>7</v>
      </c>
      <c r="C114" s="2">
        <v>46000</v>
      </c>
      <c r="D114" s="3">
        <v>0.375</v>
      </c>
      <c r="E114" s="3">
        <v>0.42708333333333331</v>
      </c>
      <c r="F114">
        <v>60</v>
      </c>
      <c r="G114" s="3">
        <f>kursanci3[[#This Row],[Godzina zakończenia]]-kursanci3[[#This Row],[Godzina rozpoczęcia]]</f>
        <v>5.2083333333333315E-2</v>
      </c>
      <c r="H114" s="1">
        <v>1.25</v>
      </c>
      <c r="I114" s="1">
        <f>kursanci3[[#This Row],[czas trwania2]]*kursanci3[[#This Row],[Stawka za godzinę]]</f>
        <v>75</v>
      </c>
      <c r="J114" t="str">
        <f>MID(kursanci3[[#This Row],[Imię kursanta]],1,3)</f>
        <v>Kat</v>
      </c>
      <c r="K114" s="1" t="str">
        <f>MID(kursanci3[[#This Row],[Przedmiot]],1,3)</f>
        <v>Inf</v>
      </c>
      <c r="L114" s="1">
        <f t="shared" si="6"/>
        <v>10</v>
      </c>
      <c r="M114" s="1" t="str">
        <f>_xlfn.TEXTJOIN(,,UPPER(kursanci3[[#This Row],[Nick1]]),UPPER(kursanci3[[#This Row],[nick2]]),kursanci3[[#This Row],[nick3]])</f>
        <v>KATINF10</v>
      </c>
      <c r="N114" s="1" t="str">
        <f>IF(kursanci3[[#This Row],[nick3]]&lt;L115," ",kursanci3[[#This Row],[nick]])</f>
        <v xml:space="preserve"> </v>
      </c>
    </row>
    <row r="115" spans="1:14" x14ac:dyDescent="0.3">
      <c r="A115" s="1" t="s">
        <v>14</v>
      </c>
      <c r="B115" s="1" t="s">
        <v>7</v>
      </c>
      <c r="C115" s="2">
        <v>46006</v>
      </c>
      <c r="D115" s="3">
        <v>0.39583333333333331</v>
      </c>
      <c r="E115" s="3">
        <v>0.45833333333333331</v>
      </c>
      <c r="F115">
        <v>60</v>
      </c>
      <c r="G115" s="3">
        <f>kursanci3[[#This Row],[Godzina zakończenia]]-kursanci3[[#This Row],[Godzina rozpoczęcia]]</f>
        <v>6.25E-2</v>
      </c>
      <c r="H115" s="1">
        <v>1.5</v>
      </c>
      <c r="I115" s="1">
        <f>kursanci3[[#This Row],[czas trwania2]]*kursanci3[[#This Row],[Stawka za godzinę]]</f>
        <v>90</v>
      </c>
      <c r="J115" t="str">
        <f>MID(kursanci3[[#This Row],[Imię kursanta]],1,3)</f>
        <v>Kat</v>
      </c>
      <c r="K115" s="1" t="str">
        <f>MID(kursanci3[[#This Row],[Przedmiot]],1,3)</f>
        <v>Inf</v>
      </c>
      <c r="L115" s="1">
        <f t="shared" si="6"/>
        <v>11</v>
      </c>
      <c r="M115" s="1" t="str">
        <f>_xlfn.TEXTJOIN(,,UPPER(kursanci3[[#This Row],[Nick1]]),UPPER(kursanci3[[#This Row],[nick2]]),kursanci3[[#This Row],[nick3]])</f>
        <v>KATINF11</v>
      </c>
      <c r="N115" s="1" t="str">
        <f>IF(kursanci3[[#This Row],[nick3]]&lt;L116," ",kursanci3[[#This Row],[nick]])</f>
        <v xml:space="preserve"> </v>
      </c>
    </row>
    <row r="116" spans="1:14" x14ac:dyDescent="0.3">
      <c r="A116" s="1" t="s">
        <v>14</v>
      </c>
      <c r="B116" s="1" t="s">
        <v>7</v>
      </c>
      <c r="C116" s="2">
        <v>46006</v>
      </c>
      <c r="D116" s="3">
        <v>0.46875</v>
      </c>
      <c r="E116" s="3">
        <v>0.53125</v>
      </c>
      <c r="F116">
        <v>60</v>
      </c>
      <c r="G116" s="3">
        <f>kursanci3[[#This Row],[Godzina zakończenia]]-kursanci3[[#This Row],[Godzina rozpoczęcia]]</f>
        <v>6.25E-2</v>
      </c>
      <c r="H116" s="1">
        <v>1.5</v>
      </c>
      <c r="I116" s="1">
        <f>kursanci3[[#This Row],[czas trwania2]]*kursanci3[[#This Row],[Stawka za godzinę]]</f>
        <v>90</v>
      </c>
      <c r="J116" t="str">
        <f>MID(kursanci3[[#This Row],[Imię kursanta]],1,3)</f>
        <v>Kat</v>
      </c>
      <c r="K116" s="1" t="str">
        <f>MID(kursanci3[[#This Row],[Przedmiot]],1,3)</f>
        <v>Inf</v>
      </c>
      <c r="L116" s="1">
        <f t="shared" si="6"/>
        <v>12</v>
      </c>
      <c r="M116" s="1" t="str">
        <f>_xlfn.TEXTJOIN(,,UPPER(kursanci3[[#This Row],[Nick1]]),UPPER(kursanci3[[#This Row],[nick2]]),kursanci3[[#This Row],[nick3]])</f>
        <v>KATINF12</v>
      </c>
      <c r="N116" s="1" t="str">
        <f>IF(kursanci3[[#This Row],[nick3]]&lt;L117," ",kursanci3[[#This Row],[nick]])</f>
        <v xml:space="preserve"> </v>
      </c>
    </row>
    <row r="117" spans="1:14" x14ac:dyDescent="0.3">
      <c r="A117" s="1" t="s">
        <v>14</v>
      </c>
      <c r="B117" s="1" t="s">
        <v>7</v>
      </c>
      <c r="C117" s="2">
        <v>46027</v>
      </c>
      <c r="D117" s="3">
        <v>0.47916666666666669</v>
      </c>
      <c r="E117" s="3">
        <v>0.54166666666666663</v>
      </c>
      <c r="F117">
        <v>60</v>
      </c>
      <c r="G117" s="3">
        <f>kursanci3[[#This Row],[Godzina zakończenia]]-kursanci3[[#This Row],[Godzina rozpoczęcia]]</f>
        <v>6.2499999999999944E-2</v>
      </c>
      <c r="H117" s="1">
        <v>1.5</v>
      </c>
      <c r="I117" s="1">
        <f>kursanci3[[#This Row],[czas trwania2]]*kursanci3[[#This Row],[Stawka za godzinę]]</f>
        <v>90</v>
      </c>
      <c r="J117" t="str">
        <f>MID(kursanci3[[#This Row],[Imię kursanta]],1,3)</f>
        <v>Kat</v>
      </c>
      <c r="K117" s="1" t="str">
        <f>MID(kursanci3[[#This Row],[Przedmiot]],1,3)</f>
        <v>Inf</v>
      </c>
      <c r="L117" s="1">
        <f t="shared" si="6"/>
        <v>13</v>
      </c>
      <c r="M117" s="1" t="str">
        <f>_xlfn.TEXTJOIN(,,UPPER(kursanci3[[#This Row],[Nick1]]),UPPER(kursanci3[[#This Row],[nick2]]),kursanci3[[#This Row],[nick3]])</f>
        <v>KATINF13</v>
      </c>
      <c r="N117" s="1" t="str">
        <f>IF(kursanci3[[#This Row],[nick3]]&lt;L118," ",kursanci3[[#This Row],[nick]])</f>
        <v xml:space="preserve"> </v>
      </c>
    </row>
    <row r="118" spans="1:14" x14ac:dyDescent="0.3">
      <c r="A118" s="1" t="s">
        <v>14</v>
      </c>
      <c r="B118" s="1" t="s">
        <v>7</v>
      </c>
      <c r="C118" s="2">
        <v>46027</v>
      </c>
      <c r="D118" s="3">
        <v>0.72916666666666663</v>
      </c>
      <c r="E118" s="3">
        <v>0.79166666666666663</v>
      </c>
      <c r="F118">
        <v>60</v>
      </c>
      <c r="G118" s="3">
        <f>kursanci3[[#This Row],[Godzina zakończenia]]-kursanci3[[#This Row],[Godzina rozpoczęcia]]</f>
        <v>6.25E-2</v>
      </c>
      <c r="H118" s="1">
        <v>1.5</v>
      </c>
      <c r="I118" s="1">
        <f>kursanci3[[#This Row],[czas trwania2]]*kursanci3[[#This Row],[Stawka za godzinę]]</f>
        <v>90</v>
      </c>
      <c r="J118" t="str">
        <f>MID(kursanci3[[#This Row],[Imię kursanta]],1,3)</f>
        <v>Kat</v>
      </c>
      <c r="K118" s="1" t="str">
        <f>MID(kursanci3[[#This Row],[Przedmiot]],1,3)</f>
        <v>Inf</v>
      </c>
      <c r="L118" s="1">
        <f t="shared" si="6"/>
        <v>14</v>
      </c>
      <c r="M118" s="1" t="str">
        <f>_xlfn.TEXTJOIN(,,UPPER(kursanci3[[#This Row],[Nick1]]),UPPER(kursanci3[[#This Row],[nick2]]),kursanci3[[#This Row],[nick3]])</f>
        <v>KATINF14</v>
      </c>
      <c r="N118" s="1" t="str">
        <f>IF(kursanci3[[#This Row],[nick3]]&lt;L119," ",kursanci3[[#This Row],[nick]])</f>
        <v xml:space="preserve"> </v>
      </c>
    </row>
    <row r="119" spans="1:14" x14ac:dyDescent="0.3">
      <c r="A119" s="1" t="s">
        <v>14</v>
      </c>
      <c r="B119" s="1" t="s">
        <v>7</v>
      </c>
      <c r="C119" s="2">
        <v>46036</v>
      </c>
      <c r="D119" s="3">
        <v>0.375</v>
      </c>
      <c r="E119" s="3">
        <v>0.4375</v>
      </c>
      <c r="F119">
        <v>60</v>
      </c>
      <c r="G119" s="3">
        <f>kursanci3[[#This Row],[Godzina zakończenia]]-kursanci3[[#This Row],[Godzina rozpoczęcia]]</f>
        <v>6.25E-2</v>
      </c>
      <c r="H119" s="1">
        <v>1.5</v>
      </c>
      <c r="I119" s="1">
        <f>kursanci3[[#This Row],[czas trwania2]]*kursanci3[[#This Row],[Stawka za godzinę]]</f>
        <v>90</v>
      </c>
      <c r="J119" t="str">
        <f>MID(kursanci3[[#This Row],[Imię kursanta]],1,3)</f>
        <v>Kat</v>
      </c>
      <c r="K119" s="1" t="str">
        <f>MID(kursanci3[[#This Row],[Przedmiot]],1,3)</f>
        <v>Inf</v>
      </c>
      <c r="L119" s="1">
        <f t="shared" si="6"/>
        <v>15</v>
      </c>
      <c r="M119" s="1" t="str">
        <f>_xlfn.TEXTJOIN(,,UPPER(kursanci3[[#This Row],[Nick1]]),UPPER(kursanci3[[#This Row],[nick2]]),kursanci3[[#This Row],[nick3]])</f>
        <v>KATINF15</v>
      </c>
      <c r="N119" s="1" t="str">
        <f>IF(kursanci3[[#This Row],[nick3]]&lt;L120," ",kursanci3[[#This Row],[nick]])</f>
        <v xml:space="preserve"> </v>
      </c>
    </row>
    <row r="120" spans="1:14" x14ac:dyDescent="0.3">
      <c r="A120" s="1" t="s">
        <v>14</v>
      </c>
      <c r="B120" s="1" t="s">
        <v>7</v>
      </c>
      <c r="C120" s="2">
        <v>46041</v>
      </c>
      <c r="D120" s="3">
        <v>0.54166666666666663</v>
      </c>
      <c r="E120" s="3">
        <v>0.60416666666666663</v>
      </c>
      <c r="F120">
        <v>60</v>
      </c>
      <c r="G120" s="3">
        <f>kursanci3[[#This Row],[Godzina zakończenia]]-kursanci3[[#This Row],[Godzina rozpoczęcia]]</f>
        <v>6.25E-2</v>
      </c>
      <c r="H120" s="1">
        <v>1.5</v>
      </c>
      <c r="I120" s="1">
        <f>kursanci3[[#This Row],[czas trwania2]]*kursanci3[[#This Row],[Stawka za godzinę]]</f>
        <v>90</v>
      </c>
      <c r="J120" t="str">
        <f>MID(kursanci3[[#This Row],[Imię kursanta]],1,3)</f>
        <v>Kat</v>
      </c>
      <c r="K120" s="1" t="str">
        <f>MID(kursanci3[[#This Row],[Przedmiot]],1,3)</f>
        <v>Inf</v>
      </c>
      <c r="L120" s="1">
        <f t="shared" si="6"/>
        <v>16</v>
      </c>
      <c r="M120" s="1" t="str">
        <f>_xlfn.TEXTJOIN(,,UPPER(kursanci3[[#This Row],[Nick1]]),UPPER(kursanci3[[#This Row],[nick2]]),kursanci3[[#This Row],[nick3]])</f>
        <v>KATINF16</v>
      </c>
      <c r="N120" s="1" t="str">
        <f>IF(kursanci3[[#This Row],[nick3]]&lt;L121," ",kursanci3[[#This Row],[nick]])</f>
        <v xml:space="preserve"> </v>
      </c>
    </row>
    <row r="121" spans="1:14" x14ac:dyDescent="0.3">
      <c r="A121" s="1" t="s">
        <v>14</v>
      </c>
      <c r="B121" s="1" t="s">
        <v>7</v>
      </c>
      <c r="C121" s="2">
        <v>46049</v>
      </c>
      <c r="D121" s="3">
        <v>0.52083333333333337</v>
      </c>
      <c r="E121" s="3">
        <v>0.58333333333333337</v>
      </c>
      <c r="F121">
        <v>60</v>
      </c>
      <c r="G121" s="3">
        <f>kursanci3[[#This Row],[Godzina zakończenia]]-kursanci3[[#This Row],[Godzina rozpoczęcia]]</f>
        <v>6.25E-2</v>
      </c>
      <c r="H121" s="1">
        <v>1.5</v>
      </c>
      <c r="I121" s="1">
        <f>kursanci3[[#This Row],[czas trwania2]]*kursanci3[[#This Row],[Stawka za godzinę]]</f>
        <v>90</v>
      </c>
      <c r="J121" t="str">
        <f>MID(kursanci3[[#This Row],[Imię kursanta]],1,3)</f>
        <v>Kat</v>
      </c>
      <c r="K121" s="1" t="str">
        <f>MID(kursanci3[[#This Row],[Przedmiot]],1,3)</f>
        <v>Inf</v>
      </c>
      <c r="L121" s="1">
        <f t="shared" si="6"/>
        <v>17</v>
      </c>
      <c r="M121" s="1" t="str">
        <f>_xlfn.TEXTJOIN(,,UPPER(kursanci3[[#This Row],[Nick1]]),UPPER(kursanci3[[#This Row],[nick2]]),kursanci3[[#This Row],[nick3]])</f>
        <v>KATINF17</v>
      </c>
      <c r="N121" s="1" t="str">
        <f>IF(kursanci3[[#This Row],[nick3]]&lt;L122," ",kursanci3[[#This Row],[nick]])</f>
        <v xml:space="preserve"> </v>
      </c>
    </row>
    <row r="122" spans="1:14" x14ac:dyDescent="0.3">
      <c r="A122" s="1" t="s">
        <v>14</v>
      </c>
      <c r="B122" s="1" t="s">
        <v>7</v>
      </c>
      <c r="C122" s="2">
        <v>46057</v>
      </c>
      <c r="D122" s="3">
        <v>0.5</v>
      </c>
      <c r="E122" s="3">
        <v>0.5625</v>
      </c>
      <c r="F122">
        <v>60</v>
      </c>
      <c r="G122" s="3">
        <f>kursanci3[[#This Row],[Godzina zakończenia]]-kursanci3[[#This Row],[Godzina rozpoczęcia]]</f>
        <v>6.25E-2</v>
      </c>
      <c r="H122" s="1">
        <v>1.5</v>
      </c>
      <c r="I122" s="1">
        <f>kursanci3[[#This Row],[czas trwania2]]*kursanci3[[#This Row],[Stawka za godzinę]]</f>
        <v>90</v>
      </c>
      <c r="J122" t="str">
        <f>MID(kursanci3[[#This Row],[Imię kursanta]],1,3)</f>
        <v>Kat</v>
      </c>
      <c r="K122" s="1" t="str">
        <f>MID(kursanci3[[#This Row],[Przedmiot]],1,3)</f>
        <v>Inf</v>
      </c>
      <c r="L122" s="1">
        <f t="shared" si="6"/>
        <v>18</v>
      </c>
      <c r="M122" s="1" t="str">
        <f>_xlfn.TEXTJOIN(,,UPPER(kursanci3[[#This Row],[Nick1]]),UPPER(kursanci3[[#This Row],[nick2]]),kursanci3[[#This Row],[nick3]])</f>
        <v>KATINF18</v>
      </c>
      <c r="N122" s="1" t="str">
        <f>IF(kursanci3[[#This Row],[nick3]]&lt;L123," ",kursanci3[[#This Row],[nick]])</f>
        <v xml:space="preserve"> </v>
      </c>
    </row>
    <row r="123" spans="1:14" x14ac:dyDescent="0.3">
      <c r="A123" s="1" t="s">
        <v>14</v>
      </c>
      <c r="B123" s="1" t="s">
        <v>7</v>
      </c>
      <c r="C123" s="2">
        <v>46057</v>
      </c>
      <c r="D123" s="3">
        <v>0.375</v>
      </c>
      <c r="E123" s="3">
        <v>0.41666666666666669</v>
      </c>
      <c r="F123">
        <v>60</v>
      </c>
      <c r="G123" s="3">
        <f>kursanci3[[#This Row],[Godzina zakończenia]]-kursanci3[[#This Row],[Godzina rozpoczęcia]]</f>
        <v>4.1666666666666685E-2</v>
      </c>
      <c r="H123" s="1">
        <v>1</v>
      </c>
      <c r="I123" s="1">
        <f>kursanci3[[#This Row],[czas trwania2]]*kursanci3[[#This Row],[Stawka za godzinę]]</f>
        <v>60</v>
      </c>
      <c r="J123" t="str">
        <f>MID(kursanci3[[#This Row],[Imię kursanta]],1,3)</f>
        <v>Kat</v>
      </c>
      <c r="K123" s="1" t="str">
        <f>MID(kursanci3[[#This Row],[Przedmiot]],1,3)</f>
        <v>Inf</v>
      </c>
      <c r="L123" s="1">
        <f t="shared" si="6"/>
        <v>19</v>
      </c>
      <c r="M123" s="1" t="str">
        <f>_xlfn.TEXTJOIN(,,UPPER(kursanci3[[#This Row],[Nick1]]),UPPER(kursanci3[[#This Row],[nick2]]),kursanci3[[#This Row],[nick3]])</f>
        <v>KATINF19</v>
      </c>
      <c r="N123" s="1" t="str">
        <f>IF(kursanci3[[#This Row],[nick3]]&lt;L124," ",kursanci3[[#This Row],[nick]])</f>
        <v xml:space="preserve"> </v>
      </c>
    </row>
    <row r="124" spans="1:14" x14ac:dyDescent="0.3">
      <c r="A124" s="1" t="s">
        <v>14</v>
      </c>
      <c r="B124" s="1" t="s">
        <v>7</v>
      </c>
      <c r="C124" s="2">
        <v>46058</v>
      </c>
      <c r="D124" s="3">
        <v>0.45833333333333331</v>
      </c>
      <c r="E124" s="3">
        <v>0.53125</v>
      </c>
      <c r="F124">
        <v>60</v>
      </c>
      <c r="G124" s="3">
        <f>kursanci3[[#This Row],[Godzina zakończenia]]-kursanci3[[#This Row],[Godzina rozpoczęcia]]</f>
        <v>7.2916666666666685E-2</v>
      </c>
      <c r="H124" s="1">
        <v>1.75</v>
      </c>
      <c r="I124" s="1">
        <f>kursanci3[[#This Row],[czas trwania2]]*kursanci3[[#This Row],[Stawka za godzinę]]</f>
        <v>105</v>
      </c>
      <c r="J124" t="str">
        <f>MID(kursanci3[[#This Row],[Imię kursanta]],1,3)</f>
        <v>Kat</v>
      </c>
      <c r="K124" s="1" t="str">
        <f>MID(kursanci3[[#This Row],[Przedmiot]],1,3)</f>
        <v>Inf</v>
      </c>
      <c r="L124" s="1">
        <f t="shared" si="6"/>
        <v>20</v>
      </c>
      <c r="M124" s="1" t="str">
        <f>_xlfn.TEXTJOIN(,,UPPER(kursanci3[[#This Row],[Nick1]]),UPPER(kursanci3[[#This Row],[nick2]]),kursanci3[[#This Row],[nick3]])</f>
        <v>KATINF20</v>
      </c>
      <c r="N124" s="1" t="str">
        <f>IF(kursanci3[[#This Row],[nick3]]&lt;L125," ",kursanci3[[#This Row],[nick]])</f>
        <v xml:space="preserve"> </v>
      </c>
    </row>
    <row r="125" spans="1:14" x14ac:dyDescent="0.3">
      <c r="A125" s="1" t="s">
        <v>14</v>
      </c>
      <c r="B125" s="1" t="s">
        <v>7</v>
      </c>
      <c r="C125" s="2">
        <v>46058</v>
      </c>
      <c r="D125" s="3">
        <v>0.375</v>
      </c>
      <c r="E125" s="3">
        <v>0.4375</v>
      </c>
      <c r="F125">
        <v>60</v>
      </c>
      <c r="G125" s="3">
        <f>kursanci3[[#This Row],[Godzina zakończenia]]-kursanci3[[#This Row],[Godzina rozpoczęcia]]</f>
        <v>6.25E-2</v>
      </c>
      <c r="H125" s="1">
        <v>1.5</v>
      </c>
      <c r="I125" s="1">
        <f>kursanci3[[#This Row],[czas trwania2]]*kursanci3[[#This Row],[Stawka za godzinę]]</f>
        <v>90</v>
      </c>
      <c r="J125" t="str">
        <f>MID(kursanci3[[#This Row],[Imię kursanta]],1,3)</f>
        <v>Kat</v>
      </c>
      <c r="K125" s="1" t="str">
        <f>MID(kursanci3[[#This Row],[Przedmiot]],1,3)</f>
        <v>Inf</v>
      </c>
      <c r="L125" s="1">
        <f t="shared" si="6"/>
        <v>21</v>
      </c>
      <c r="M125" s="1" t="str">
        <f>_xlfn.TEXTJOIN(,,UPPER(kursanci3[[#This Row],[Nick1]]),UPPER(kursanci3[[#This Row],[nick2]]),kursanci3[[#This Row],[nick3]])</f>
        <v>KATINF21</v>
      </c>
      <c r="N125" s="1" t="str">
        <f>IF(kursanci3[[#This Row],[nick3]]&lt;L126," ",kursanci3[[#This Row],[nick]])</f>
        <v xml:space="preserve"> </v>
      </c>
    </row>
    <row r="126" spans="1:14" x14ac:dyDescent="0.3">
      <c r="A126" s="1" t="s">
        <v>14</v>
      </c>
      <c r="B126" s="1" t="s">
        <v>7</v>
      </c>
      <c r="C126" s="2">
        <v>46063</v>
      </c>
      <c r="D126" s="3">
        <v>0.69791666666666663</v>
      </c>
      <c r="E126" s="3">
        <v>0.77083333333333337</v>
      </c>
      <c r="F126">
        <v>60</v>
      </c>
      <c r="G126" s="3">
        <f>kursanci3[[#This Row],[Godzina zakończenia]]-kursanci3[[#This Row],[Godzina rozpoczęcia]]</f>
        <v>7.2916666666666741E-2</v>
      </c>
      <c r="H126" s="1">
        <v>1.75</v>
      </c>
      <c r="I126" s="1">
        <f>kursanci3[[#This Row],[czas trwania2]]*kursanci3[[#This Row],[Stawka za godzinę]]</f>
        <v>105</v>
      </c>
      <c r="J126" t="str">
        <f>MID(kursanci3[[#This Row],[Imię kursanta]],1,3)</f>
        <v>Kat</v>
      </c>
      <c r="K126" s="1" t="str">
        <f>MID(kursanci3[[#This Row],[Przedmiot]],1,3)</f>
        <v>Inf</v>
      </c>
      <c r="L126" s="1">
        <f t="shared" si="6"/>
        <v>22</v>
      </c>
      <c r="M126" s="1" t="str">
        <f>_xlfn.TEXTJOIN(,,UPPER(kursanci3[[#This Row],[Nick1]]),UPPER(kursanci3[[#This Row],[nick2]]),kursanci3[[#This Row],[nick3]])</f>
        <v>KATINF22</v>
      </c>
      <c r="N126" s="1" t="str">
        <f>IF(kursanci3[[#This Row],[nick3]]&lt;L127," ",kursanci3[[#This Row],[nick]])</f>
        <v xml:space="preserve"> </v>
      </c>
    </row>
    <row r="127" spans="1:14" x14ac:dyDescent="0.3">
      <c r="A127" s="1" t="s">
        <v>14</v>
      </c>
      <c r="B127" s="1" t="s">
        <v>7</v>
      </c>
      <c r="C127" s="2">
        <v>46063</v>
      </c>
      <c r="D127" s="3">
        <v>0.375</v>
      </c>
      <c r="E127" s="3">
        <v>0.41666666666666669</v>
      </c>
      <c r="F127">
        <v>60</v>
      </c>
      <c r="G127" s="3">
        <f>kursanci3[[#This Row],[Godzina zakończenia]]-kursanci3[[#This Row],[Godzina rozpoczęcia]]</f>
        <v>4.1666666666666685E-2</v>
      </c>
      <c r="H127" s="1">
        <v>1</v>
      </c>
      <c r="I127" s="1">
        <f>kursanci3[[#This Row],[czas trwania2]]*kursanci3[[#This Row],[Stawka za godzinę]]</f>
        <v>60</v>
      </c>
      <c r="J127" t="str">
        <f>MID(kursanci3[[#This Row],[Imię kursanta]],1,3)</f>
        <v>Kat</v>
      </c>
      <c r="K127" s="1" t="str">
        <f>MID(kursanci3[[#This Row],[Przedmiot]],1,3)</f>
        <v>Inf</v>
      </c>
      <c r="L127" s="1">
        <f t="shared" si="6"/>
        <v>23</v>
      </c>
      <c r="M127" s="1" t="str">
        <f>_xlfn.TEXTJOIN(,,UPPER(kursanci3[[#This Row],[Nick1]]),UPPER(kursanci3[[#This Row],[nick2]]),kursanci3[[#This Row],[nick3]])</f>
        <v>KATINF23</v>
      </c>
      <c r="N127" s="1" t="str">
        <f>IF(kursanci3[[#This Row],[nick3]]&lt;L128," ",kursanci3[[#This Row],[nick]])</f>
        <v xml:space="preserve"> </v>
      </c>
    </row>
    <row r="128" spans="1:14" x14ac:dyDescent="0.3">
      <c r="A128" s="1" t="s">
        <v>14</v>
      </c>
      <c r="B128" s="1" t="s">
        <v>7</v>
      </c>
      <c r="C128" s="2">
        <v>46079</v>
      </c>
      <c r="D128" s="3">
        <v>0.52083333333333337</v>
      </c>
      <c r="E128" s="3">
        <v>0.58333333333333337</v>
      </c>
      <c r="F128">
        <v>60</v>
      </c>
      <c r="G128" s="3">
        <f>kursanci3[[#This Row],[Godzina zakończenia]]-kursanci3[[#This Row],[Godzina rozpoczęcia]]</f>
        <v>6.25E-2</v>
      </c>
      <c r="H128" s="1">
        <v>1.5</v>
      </c>
      <c r="I128" s="1">
        <f>kursanci3[[#This Row],[czas trwania2]]*kursanci3[[#This Row],[Stawka za godzinę]]</f>
        <v>90</v>
      </c>
      <c r="J128" t="str">
        <f>MID(kursanci3[[#This Row],[Imię kursanta]],1,3)</f>
        <v>Kat</v>
      </c>
      <c r="K128" s="1" t="str">
        <f>MID(kursanci3[[#This Row],[Przedmiot]],1,3)</f>
        <v>Inf</v>
      </c>
      <c r="L128" s="1">
        <f t="shared" si="6"/>
        <v>24</v>
      </c>
      <c r="M128" s="1" t="str">
        <f>_xlfn.TEXTJOIN(,,UPPER(kursanci3[[#This Row],[Nick1]]),UPPER(kursanci3[[#This Row],[nick2]]),kursanci3[[#This Row],[nick3]])</f>
        <v>KATINF24</v>
      </c>
      <c r="N128" s="1" t="str">
        <f>IF(kursanci3[[#This Row],[nick3]]&lt;L129," ",kursanci3[[#This Row],[nick]])</f>
        <v>KATINF24</v>
      </c>
    </row>
    <row r="129" spans="1:14" x14ac:dyDescent="0.3">
      <c r="A129" s="1" t="s">
        <v>18</v>
      </c>
      <c r="B129" s="1" t="s">
        <v>12</v>
      </c>
      <c r="C129" s="2">
        <v>45944</v>
      </c>
      <c r="D129" s="3">
        <v>0.47916666666666669</v>
      </c>
      <c r="E129" s="3">
        <v>0.53125</v>
      </c>
      <c r="F129">
        <v>40</v>
      </c>
      <c r="G129" s="3">
        <f>kursanci3[[#This Row],[Godzina zakończenia]]-kursanci3[[#This Row],[Godzina rozpoczęcia]]</f>
        <v>5.2083333333333315E-2</v>
      </c>
      <c r="H129" s="1">
        <v>1.25</v>
      </c>
      <c r="I129" s="1">
        <f>kursanci3[[#This Row],[czas trwania2]]*kursanci3[[#This Row],[Stawka za godzinę]]</f>
        <v>50</v>
      </c>
      <c r="J129" t="str">
        <f>MID(kursanci3[[#This Row],[Imię kursanta]],1,3)</f>
        <v>Mac</v>
      </c>
      <c r="K129" s="1" t="str">
        <f>MID(kursanci3[[#This Row],[Przedmiot]],1,3)</f>
        <v>Fiz</v>
      </c>
      <c r="L129" s="1">
        <v>1</v>
      </c>
      <c r="M129" s="1" t="str">
        <f>_xlfn.TEXTJOIN(,,UPPER(kursanci3[[#This Row],[Nick1]]),UPPER(kursanci3[[#This Row],[nick2]]),kursanci3[[#This Row],[nick3]])</f>
        <v>MACFIZ1</v>
      </c>
      <c r="N129" s="1" t="str">
        <f>IF(kursanci3[[#This Row],[nick3]]&lt;L130," ",kursanci3[[#This Row],[nick]])</f>
        <v xml:space="preserve"> </v>
      </c>
    </row>
    <row r="130" spans="1:14" x14ac:dyDescent="0.3">
      <c r="A130" s="1" t="s">
        <v>18</v>
      </c>
      <c r="B130" s="1" t="s">
        <v>12</v>
      </c>
      <c r="C130" s="2">
        <v>45944</v>
      </c>
      <c r="D130" s="3">
        <v>0.4375</v>
      </c>
      <c r="E130" s="3">
        <v>0.47916666666666669</v>
      </c>
      <c r="F130">
        <v>40</v>
      </c>
      <c r="G130" s="3">
        <f>kursanci3[[#This Row],[Godzina zakończenia]]-kursanci3[[#This Row],[Godzina rozpoczęcia]]</f>
        <v>4.1666666666666685E-2</v>
      </c>
      <c r="H130" s="1">
        <v>1</v>
      </c>
      <c r="I130" s="1">
        <f>kursanci3[[#This Row],[czas trwania2]]*kursanci3[[#This Row],[Stawka za godzinę]]</f>
        <v>40</v>
      </c>
      <c r="J130" t="str">
        <f>MID(kursanci3[[#This Row],[Imię kursanta]],1,3)</f>
        <v>Mac</v>
      </c>
      <c r="K130" s="1" t="str">
        <f>MID(kursanci3[[#This Row],[Przedmiot]],1,3)</f>
        <v>Fiz</v>
      </c>
      <c r="L130" s="1">
        <f>L129+1</f>
        <v>2</v>
      </c>
      <c r="M130" s="1" t="str">
        <f>_xlfn.TEXTJOIN(,,UPPER(kursanci3[[#This Row],[Nick1]]),UPPER(kursanci3[[#This Row],[nick2]]),kursanci3[[#This Row],[nick3]])</f>
        <v>MACFIZ2</v>
      </c>
      <c r="N130" s="1" t="str">
        <f>IF(kursanci3[[#This Row],[nick3]]&lt;L131," ",kursanci3[[#This Row],[nick]])</f>
        <v xml:space="preserve"> </v>
      </c>
    </row>
    <row r="131" spans="1:14" x14ac:dyDescent="0.3">
      <c r="A131" s="1" t="s">
        <v>18</v>
      </c>
      <c r="B131" s="1" t="s">
        <v>12</v>
      </c>
      <c r="C131" s="2">
        <v>45954</v>
      </c>
      <c r="D131" s="3">
        <v>0.4375</v>
      </c>
      <c r="E131" s="3">
        <v>0.47916666666666669</v>
      </c>
      <c r="F131">
        <v>40</v>
      </c>
      <c r="G131" s="3">
        <f>kursanci3[[#This Row],[Godzina zakończenia]]-kursanci3[[#This Row],[Godzina rozpoczęcia]]</f>
        <v>4.1666666666666685E-2</v>
      </c>
      <c r="H131" s="1">
        <v>1</v>
      </c>
      <c r="I131" s="1">
        <f>kursanci3[[#This Row],[czas trwania2]]*kursanci3[[#This Row],[Stawka za godzinę]]</f>
        <v>40</v>
      </c>
      <c r="J131" t="str">
        <f>MID(kursanci3[[#This Row],[Imię kursanta]],1,3)</f>
        <v>Mac</v>
      </c>
      <c r="K131" s="1" t="str">
        <f>MID(kursanci3[[#This Row],[Przedmiot]],1,3)</f>
        <v>Fiz</v>
      </c>
      <c r="L131" s="1">
        <f t="shared" ref="L131:L150" si="7">L130+1</f>
        <v>3</v>
      </c>
      <c r="M131" s="1" t="str">
        <f>_xlfn.TEXTJOIN(,,UPPER(kursanci3[[#This Row],[Nick1]]),UPPER(kursanci3[[#This Row],[nick2]]),kursanci3[[#This Row],[nick3]])</f>
        <v>MACFIZ3</v>
      </c>
      <c r="N131" s="1" t="str">
        <f>IF(kursanci3[[#This Row],[nick3]]&lt;L132," ",kursanci3[[#This Row],[nick]])</f>
        <v xml:space="preserve"> </v>
      </c>
    </row>
    <row r="132" spans="1:14" x14ac:dyDescent="0.3">
      <c r="A132" s="1" t="s">
        <v>18</v>
      </c>
      <c r="B132" s="1" t="s">
        <v>12</v>
      </c>
      <c r="C132" s="2">
        <v>45961</v>
      </c>
      <c r="D132" s="3">
        <v>0.53125</v>
      </c>
      <c r="E132" s="3">
        <v>0.60416666666666663</v>
      </c>
      <c r="F132">
        <v>40</v>
      </c>
      <c r="G132" s="3">
        <f>kursanci3[[#This Row],[Godzina zakończenia]]-kursanci3[[#This Row],[Godzina rozpoczęcia]]</f>
        <v>7.291666666666663E-2</v>
      </c>
      <c r="H132" s="1">
        <v>1.75</v>
      </c>
      <c r="I132" s="1">
        <f>kursanci3[[#This Row],[czas trwania2]]*kursanci3[[#This Row],[Stawka za godzinę]]</f>
        <v>70</v>
      </c>
      <c r="J132" t="str">
        <f>MID(kursanci3[[#This Row],[Imię kursanta]],1,3)</f>
        <v>Mac</v>
      </c>
      <c r="K132" s="1" t="str">
        <f>MID(kursanci3[[#This Row],[Przedmiot]],1,3)</f>
        <v>Fiz</v>
      </c>
      <c r="L132" s="1">
        <f t="shared" si="7"/>
        <v>4</v>
      </c>
      <c r="M132" s="1" t="str">
        <f>_xlfn.TEXTJOIN(,,UPPER(kursanci3[[#This Row],[Nick1]]),UPPER(kursanci3[[#This Row],[nick2]]),kursanci3[[#This Row],[nick3]])</f>
        <v>MACFIZ4</v>
      </c>
      <c r="N132" s="1" t="str">
        <f>IF(kursanci3[[#This Row],[nick3]]&lt;L133," ",kursanci3[[#This Row],[nick]])</f>
        <v xml:space="preserve"> </v>
      </c>
    </row>
    <row r="133" spans="1:14" x14ac:dyDescent="0.3">
      <c r="A133" s="1" t="s">
        <v>18</v>
      </c>
      <c r="B133" s="1" t="s">
        <v>12</v>
      </c>
      <c r="C133" s="2">
        <v>45973</v>
      </c>
      <c r="D133" s="3">
        <v>0.375</v>
      </c>
      <c r="E133" s="3">
        <v>0.41666666666666669</v>
      </c>
      <c r="F133">
        <v>40</v>
      </c>
      <c r="G133" s="3">
        <f>kursanci3[[#This Row],[Godzina zakończenia]]-kursanci3[[#This Row],[Godzina rozpoczęcia]]</f>
        <v>4.1666666666666685E-2</v>
      </c>
      <c r="H133" s="1">
        <v>1</v>
      </c>
      <c r="I133" s="1">
        <f>kursanci3[[#This Row],[czas trwania2]]*kursanci3[[#This Row],[Stawka za godzinę]]</f>
        <v>40</v>
      </c>
      <c r="J133" t="str">
        <f>MID(kursanci3[[#This Row],[Imię kursanta]],1,3)</f>
        <v>Mac</v>
      </c>
      <c r="K133" s="1" t="str">
        <f>MID(kursanci3[[#This Row],[Przedmiot]],1,3)</f>
        <v>Fiz</v>
      </c>
      <c r="L133" s="1">
        <f t="shared" si="7"/>
        <v>5</v>
      </c>
      <c r="M133" s="1" t="str">
        <f>_xlfn.TEXTJOIN(,,UPPER(kursanci3[[#This Row],[Nick1]]),UPPER(kursanci3[[#This Row],[nick2]]),kursanci3[[#This Row],[nick3]])</f>
        <v>MACFIZ5</v>
      </c>
      <c r="N133" s="1" t="str">
        <f>IF(kursanci3[[#This Row],[nick3]]&lt;L134," ",kursanci3[[#This Row],[nick]])</f>
        <v xml:space="preserve"> </v>
      </c>
    </row>
    <row r="134" spans="1:14" x14ac:dyDescent="0.3">
      <c r="A134" s="1" t="s">
        <v>18</v>
      </c>
      <c r="B134" s="1" t="s">
        <v>12</v>
      </c>
      <c r="C134" s="2">
        <v>45974</v>
      </c>
      <c r="D134" s="3">
        <v>0.375</v>
      </c>
      <c r="E134" s="3">
        <v>0.45833333333333331</v>
      </c>
      <c r="F134">
        <v>40</v>
      </c>
      <c r="G134" s="3">
        <f>kursanci3[[#This Row],[Godzina zakończenia]]-kursanci3[[#This Row],[Godzina rozpoczęcia]]</f>
        <v>8.3333333333333315E-2</v>
      </c>
      <c r="H134" s="1">
        <v>2</v>
      </c>
      <c r="I134" s="1">
        <f>kursanci3[[#This Row],[czas trwania2]]*kursanci3[[#This Row],[Stawka za godzinę]]</f>
        <v>80</v>
      </c>
      <c r="J134" t="str">
        <f>MID(kursanci3[[#This Row],[Imię kursanta]],1,3)</f>
        <v>Mac</v>
      </c>
      <c r="K134" s="1" t="str">
        <f>MID(kursanci3[[#This Row],[Przedmiot]],1,3)</f>
        <v>Fiz</v>
      </c>
      <c r="L134" s="1">
        <f t="shared" si="7"/>
        <v>6</v>
      </c>
      <c r="M134" s="1" t="str">
        <f>_xlfn.TEXTJOIN(,,UPPER(kursanci3[[#This Row],[Nick1]]),UPPER(kursanci3[[#This Row],[nick2]]),kursanci3[[#This Row],[nick3]])</f>
        <v>MACFIZ6</v>
      </c>
      <c r="N134" s="1" t="str">
        <f>IF(kursanci3[[#This Row],[nick3]]&lt;L135," ",kursanci3[[#This Row],[nick]])</f>
        <v xml:space="preserve"> </v>
      </c>
    </row>
    <row r="135" spans="1:14" x14ac:dyDescent="0.3">
      <c r="A135" s="1" t="s">
        <v>18</v>
      </c>
      <c r="B135" s="1" t="s">
        <v>12</v>
      </c>
      <c r="C135" s="2">
        <v>45974</v>
      </c>
      <c r="D135" s="3">
        <v>0.46875</v>
      </c>
      <c r="E135" s="3">
        <v>0.53125</v>
      </c>
      <c r="F135">
        <v>40</v>
      </c>
      <c r="G135" s="3">
        <f>kursanci3[[#This Row],[Godzina zakończenia]]-kursanci3[[#This Row],[Godzina rozpoczęcia]]</f>
        <v>6.25E-2</v>
      </c>
      <c r="H135" s="1">
        <v>1.5</v>
      </c>
      <c r="I135" s="1">
        <f>kursanci3[[#This Row],[czas trwania2]]*kursanci3[[#This Row],[Stawka za godzinę]]</f>
        <v>60</v>
      </c>
      <c r="J135" t="str">
        <f>MID(kursanci3[[#This Row],[Imię kursanta]],1,3)</f>
        <v>Mac</v>
      </c>
      <c r="K135" s="1" t="str">
        <f>MID(kursanci3[[#This Row],[Przedmiot]],1,3)</f>
        <v>Fiz</v>
      </c>
      <c r="L135" s="1">
        <f t="shared" si="7"/>
        <v>7</v>
      </c>
      <c r="M135" s="1" t="str">
        <f>_xlfn.TEXTJOIN(,,UPPER(kursanci3[[#This Row],[Nick1]]),UPPER(kursanci3[[#This Row],[nick2]]),kursanci3[[#This Row],[nick3]])</f>
        <v>MACFIZ7</v>
      </c>
      <c r="N135" s="1" t="str">
        <f>IF(kursanci3[[#This Row],[nick3]]&lt;L136," ",kursanci3[[#This Row],[nick]])</f>
        <v xml:space="preserve"> </v>
      </c>
    </row>
    <row r="136" spans="1:14" x14ac:dyDescent="0.3">
      <c r="A136" s="1" t="s">
        <v>18</v>
      </c>
      <c r="B136" s="1" t="s">
        <v>12</v>
      </c>
      <c r="C136" s="2">
        <v>45979</v>
      </c>
      <c r="D136" s="3">
        <v>0.4375</v>
      </c>
      <c r="E136" s="3">
        <v>0.48958333333333331</v>
      </c>
      <c r="F136">
        <v>40</v>
      </c>
      <c r="G136" s="3">
        <f>kursanci3[[#This Row],[Godzina zakończenia]]-kursanci3[[#This Row],[Godzina rozpoczęcia]]</f>
        <v>5.2083333333333315E-2</v>
      </c>
      <c r="H136" s="1">
        <v>1.25</v>
      </c>
      <c r="I136" s="1">
        <f>kursanci3[[#This Row],[czas trwania2]]*kursanci3[[#This Row],[Stawka za godzinę]]</f>
        <v>50</v>
      </c>
      <c r="J136" t="str">
        <f>MID(kursanci3[[#This Row],[Imię kursanta]],1,3)</f>
        <v>Mac</v>
      </c>
      <c r="K136" s="1" t="str">
        <f>MID(kursanci3[[#This Row],[Przedmiot]],1,3)</f>
        <v>Fiz</v>
      </c>
      <c r="L136" s="1">
        <f t="shared" si="7"/>
        <v>8</v>
      </c>
      <c r="M136" s="1" t="str">
        <f>_xlfn.TEXTJOIN(,,UPPER(kursanci3[[#This Row],[Nick1]]),UPPER(kursanci3[[#This Row],[nick2]]),kursanci3[[#This Row],[nick3]])</f>
        <v>MACFIZ8</v>
      </c>
      <c r="N136" s="1" t="str">
        <f>IF(kursanci3[[#This Row],[nick3]]&lt;L137," ",kursanci3[[#This Row],[nick]])</f>
        <v xml:space="preserve"> </v>
      </c>
    </row>
    <row r="137" spans="1:14" x14ac:dyDescent="0.3">
      <c r="A137" s="1" t="s">
        <v>18</v>
      </c>
      <c r="B137" s="1" t="s">
        <v>12</v>
      </c>
      <c r="C137" s="2">
        <v>45980</v>
      </c>
      <c r="D137" s="3">
        <v>0.54166666666666663</v>
      </c>
      <c r="E137" s="3">
        <v>0.61458333333333337</v>
      </c>
      <c r="F137">
        <v>40</v>
      </c>
      <c r="G137" s="3">
        <f>kursanci3[[#This Row],[Godzina zakończenia]]-kursanci3[[#This Row],[Godzina rozpoczęcia]]</f>
        <v>7.2916666666666741E-2</v>
      </c>
      <c r="H137" s="1">
        <v>1.75</v>
      </c>
      <c r="I137" s="1">
        <f>kursanci3[[#This Row],[czas trwania2]]*kursanci3[[#This Row],[Stawka za godzinę]]</f>
        <v>70</v>
      </c>
      <c r="J137" t="str">
        <f>MID(kursanci3[[#This Row],[Imię kursanta]],1,3)</f>
        <v>Mac</v>
      </c>
      <c r="K137" s="1" t="str">
        <f>MID(kursanci3[[#This Row],[Przedmiot]],1,3)</f>
        <v>Fiz</v>
      </c>
      <c r="L137" s="1">
        <f t="shared" si="7"/>
        <v>9</v>
      </c>
      <c r="M137" s="1" t="str">
        <f>_xlfn.TEXTJOIN(,,UPPER(kursanci3[[#This Row],[Nick1]]),UPPER(kursanci3[[#This Row],[nick2]]),kursanci3[[#This Row],[nick3]])</f>
        <v>MACFIZ9</v>
      </c>
      <c r="N137" s="1" t="str">
        <f>IF(kursanci3[[#This Row],[nick3]]&lt;L138," ",kursanci3[[#This Row],[nick]])</f>
        <v xml:space="preserve"> </v>
      </c>
    </row>
    <row r="138" spans="1:14" x14ac:dyDescent="0.3">
      <c r="A138" s="1" t="s">
        <v>18</v>
      </c>
      <c r="B138" s="1" t="s">
        <v>12</v>
      </c>
      <c r="C138" s="2">
        <v>45985</v>
      </c>
      <c r="D138" s="3">
        <v>0.52083333333333337</v>
      </c>
      <c r="E138" s="3">
        <v>0.5625</v>
      </c>
      <c r="F138">
        <v>40</v>
      </c>
      <c r="G138" s="3">
        <f>kursanci3[[#This Row],[Godzina zakończenia]]-kursanci3[[#This Row],[Godzina rozpoczęcia]]</f>
        <v>4.166666666666663E-2</v>
      </c>
      <c r="H138" s="1">
        <v>1</v>
      </c>
      <c r="I138" s="1">
        <f>kursanci3[[#This Row],[czas trwania2]]*kursanci3[[#This Row],[Stawka za godzinę]]</f>
        <v>40</v>
      </c>
      <c r="J138" t="str">
        <f>MID(kursanci3[[#This Row],[Imię kursanta]],1,3)</f>
        <v>Mac</v>
      </c>
      <c r="K138" s="1" t="str">
        <f>MID(kursanci3[[#This Row],[Przedmiot]],1,3)</f>
        <v>Fiz</v>
      </c>
      <c r="L138" s="1">
        <f t="shared" si="7"/>
        <v>10</v>
      </c>
      <c r="M138" s="1" t="str">
        <f>_xlfn.TEXTJOIN(,,UPPER(kursanci3[[#This Row],[Nick1]]),UPPER(kursanci3[[#This Row],[nick2]]),kursanci3[[#This Row],[nick3]])</f>
        <v>MACFIZ10</v>
      </c>
      <c r="N138" s="1" t="str">
        <f>IF(kursanci3[[#This Row],[nick3]]&lt;L139," ",kursanci3[[#This Row],[nick]])</f>
        <v xml:space="preserve"> </v>
      </c>
    </row>
    <row r="139" spans="1:14" x14ac:dyDescent="0.3">
      <c r="A139" s="1" t="s">
        <v>18</v>
      </c>
      <c r="B139" s="1" t="s">
        <v>12</v>
      </c>
      <c r="C139" s="2">
        <v>45987</v>
      </c>
      <c r="D139" s="3">
        <v>0.57291666666666663</v>
      </c>
      <c r="E139" s="3">
        <v>0.65625</v>
      </c>
      <c r="F139">
        <v>40</v>
      </c>
      <c r="G139" s="3">
        <f>kursanci3[[#This Row],[Godzina zakończenia]]-kursanci3[[#This Row],[Godzina rozpoczęcia]]</f>
        <v>8.333333333333337E-2</v>
      </c>
      <c r="H139" s="1">
        <v>2</v>
      </c>
      <c r="I139" s="1">
        <f>kursanci3[[#This Row],[czas trwania2]]*kursanci3[[#This Row],[Stawka za godzinę]]</f>
        <v>80</v>
      </c>
      <c r="J139" t="str">
        <f>MID(kursanci3[[#This Row],[Imię kursanta]],1,3)</f>
        <v>Mac</v>
      </c>
      <c r="K139" s="1" t="str">
        <f>MID(kursanci3[[#This Row],[Przedmiot]],1,3)</f>
        <v>Fiz</v>
      </c>
      <c r="L139" s="1">
        <f t="shared" si="7"/>
        <v>11</v>
      </c>
      <c r="M139" s="1" t="str">
        <f>_xlfn.TEXTJOIN(,,UPPER(kursanci3[[#This Row],[Nick1]]),UPPER(kursanci3[[#This Row],[nick2]]),kursanci3[[#This Row],[nick3]])</f>
        <v>MACFIZ11</v>
      </c>
      <c r="N139" s="1" t="str">
        <f>IF(kursanci3[[#This Row],[nick3]]&lt;L140," ",kursanci3[[#This Row],[nick]])</f>
        <v xml:space="preserve"> </v>
      </c>
    </row>
    <row r="140" spans="1:14" x14ac:dyDescent="0.3">
      <c r="A140" s="1" t="s">
        <v>18</v>
      </c>
      <c r="B140" s="1" t="s">
        <v>12</v>
      </c>
      <c r="C140" s="2">
        <v>45994</v>
      </c>
      <c r="D140" s="3">
        <v>0.47916666666666669</v>
      </c>
      <c r="E140" s="3">
        <v>0.54166666666666663</v>
      </c>
      <c r="F140">
        <v>40</v>
      </c>
      <c r="G140" s="3">
        <f>kursanci3[[#This Row],[Godzina zakończenia]]-kursanci3[[#This Row],[Godzina rozpoczęcia]]</f>
        <v>6.2499999999999944E-2</v>
      </c>
      <c r="H140" s="1">
        <v>1.5</v>
      </c>
      <c r="I140" s="1">
        <f>kursanci3[[#This Row],[czas trwania2]]*kursanci3[[#This Row],[Stawka za godzinę]]</f>
        <v>60</v>
      </c>
      <c r="J140" t="str">
        <f>MID(kursanci3[[#This Row],[Imię kursanta]],1,3)</f>
        <v>Mac</v>
      </c>
      <c r="K140" s="1" t="str">
        <f>MID(kursanci3[[#This Row],[Przedmiot]],1,3)</f>
        <v>Fiz</v>
      </c>
      <c r="L140" s="1">
        <f t="shared" si="7"/>
        <v>12</v>
      </c>
      <c r="M140" s="1" t="str">
        <f>_xlfn.TEXTJOIN(,,UPPER(kursanci3[[#This Row],[Nick1]]),UPPER(kursanci3[[#This Row],[nick2]]),kursanci3[[#This Row],[nick3]])</f>
        <v>MACFIZ12</v>
      </c>
      <c r="N140" s="1" t="str">
        <f>IF(kursanci3[[#This Row],[nick3]]&lt;L141," ",kursanci3[[#This Row],[nick]])</f>
        <v xml:space="preserve"> </v>
      </c>
    </row>
    <row r="141" spans="1:14" x14ac:dyDescent="0.3">
      <c r="A141" s="1" t="s">
        <v>18</v>
      </c>
      <c r="B141" s="1" t="s">
        <v>12</v>
      </c>
      <c r="C141" s="2">
        <v>45994</v>
      </c>
      <c r="D141" s="3">
        <v>0.75</v>
      </c>
      <c r="E141" s="3">
        <v>0.79166666666666663</v>
      </c>
      <c r="F141">
        <v>40</v>
      </c>
      <c r="G141" s="3">
        <f>kursanci3[[#This Row],[Godzina zakończenia]]-kursanci3[[#This Row],[Godzina rozpoczęcia]]</f>
        <v>4.166666666666663E-2</v>
      </c>
      <c r="H141" s="1">
        <v>1</v>
      </c>
      <c r="I141" s="1">
        <f>kursanci3[[#This Row],[czas trwania2]]*kursanci3[[#This Row],[Stawka za godzinę]]</f>
        <v>40</v>
      </c>
      <c r="J141" t="str">
        <f>MID(kursanci3[[#This Row],[Imię kursanta]],1,3)</f>
        <v>Mac</v>
      </c>
      <c r="K141" s="1" t="str">
        <f>MID(kursanci3[[#This Row],[Przedmiot]],1,3)</f>
        <v>Fiz</v>
      </c>
      <c r="L141" s="1">
        <f t="shared" si="7"/>
        <v>13</v>
      </c>
      <c r="M141" s="1" t="str">
        <f>_xlfn.TEXTJOIN(,,UPPER(kursanci3[[#This Row],[Nick1]]),UPPER(kursanci3[[#This Row],[nick2]]),kursanci3[[#This Row],[nick3]])</f>
        <v>MACFIZ13</v>
      </c>
      <c r="N141" s="1" t="str">
        <f>IF(kursanci3[[#This Row],[nick3]]&lt;L142," ",kursanci3[[#This Row],[nick]])</f>
        <v xml:space="preserve"> </v>
      </c>
    </row>
    <row r="142" spans="1:14" x14ac:dyDescent="0.3">
      <c r="A142" s="1" t="s">
        <v>18</v>
      </c>
      <c r="B142" s="1" t="s">
        <v>12</v>
      </c>
      <c r="C142" s="2">
        <v>46001</v>
      </c>
      <c r="D142" s="3">
        <v>0.375</v>
      </c>
      <c r="E142" s="3">
        <v>0.4375</v>
      </c>
      <c r="F142">
        <v>40</v>
      </c>
      <c r="G142" s="3">
        <f>kursanci3[[#This Row],[Godzina zakończenia]]-kursanci3[[#This Row],[Godzina rozpoczęcia]]</f>
        <v>6.25E-2</v>
      </c>
      <c r="H142" s="1">
        <v>1.5</v>
      </c>
      <c r="I142" s="1">
        <f>kursanci3[[#This Row],[czas trwania2]]*kursanci3[[#This Row],[Stawka za godzinę]]</f>
        <v>60</v>
      </c>
      <c r="J142" t="str">
        <f>MID(kursanci3[[#This Row],[Imię kursanta]],1,3)</f>
        <v>Mac</v>
      </c>
      <c r="K142" s="1" t="str">
        <f>MID(kursanci3[[#This Row],[Przedmiot]],1,3)</f>
        <v>Fiz</v>
      </c>
      <c r="L142" s="1">
        <f t="shared" si="7"/>
        <v>14</v>
      </c>
      <c r="M142" s="1" t="str">
        <f>_xlfn.TEXTJOIN(,,UPPER(kursanci3[[#This Row],[Nick1]]),UPPER(kursanci3[[#This Row],[nick2]]),kursanci3[[#This Row],[nick3]])</f>
        <v>MACFIZ14</v>
      </c>
      <c r="N142" s="1" t="str">
        <f>IF(kursanci3[[#This Row],[nick3]]&lt;L143," ",kursanci3[[#This Row],[nick]])</f>
        <v xml:space="preserve"> </v>
      </c>
    </row>
    <row r="143" spans="1:14" x14ac:dyDescent="0.3">
      <c r="A143" s="1" t="s">
        <v>18</v>
      </c>
      <c r="B143" s="1" t="s">
        <v>12</v>
      </c>
      <c r="C143" s="2">
        <v>46041</v>
      </c>
      <c r="D143" s="3">
        <v>0.63541666666666663</v>
      </c>
      <c r="E143" s="3">
        <v>0.6875</v>
      </c>
      <c r="F143">
        <v>40</v>
      </c>
      <c r="G143" s="3">
        <f>kursanci3[[#This Row],[Godzina zakończenia]]-kursanci3[[#This Row],[Godzina rozpoczęcia]]</f>
        <v>5.208333333333337E-2</v>
      </c>
      <c r="H143" s="1">
        <v>1.25</v>
      </c>
      <c r="I143" s="1">
        <f>kursanci3[[#This Row],[czas trwania2]]*kursanci3[[#This Row],[Stawka za godzinę]]</f>
        <v>50</v>
      </c>
      <c r="J143" t="str">
        <f>MID(kursanci3[[#This Row],[Imię kursanta]],1,3)</f>
        <v>Mac</v>
      </c>
      <c r="K143" s="1" t="str">
        <f>MID(kursanci3[[#This Row],[Przedmiot]],1,3)</f>
        <v>Fiz</v>
      </c>
      <c r="L143" s="1">
        <f t="shared" si="7"/>
        <v>15</v>
      </c>
      <c r="M143" s="1" t="str">
        <f>_xlfn.TEXTJOIN(,,UPPER(kursanci3[[#This Row],[Nick1]]),UPPER(kursanci3[[#This Row],[nick2]]),kursanci3[[#This Row],[nick3]])</f>
        <v>MACFIZ15</v>
      </c>
      <c r="N143" s="1" t="str">
        <f>IF(kursanci3[[#This Row],[nick3]]&lt;L144," ",kursanci3[[#This Row],[nick]])</f>
        <v xml:space="preserve"> </v>
      </c>
    </row>
    <row r="144" spans="1:14" x14ac:dyDescent="0.3">
      <c r="A144" s="1" t="s">
        <v>18</v>
      </c>
      <c r="B144" s="1" t="s">
        <v>12</v>
      </c>
      <c r="C144" s="2">
        <v>46042</v>
      </c>
      <c r="D144" s="3">
        <v>0.375</v>
      </c>
      <c r="E144" s="3">
        <v>0.4375</v>
      </c>
      <c r="F144">
        <v>40</v>
      </c>
      <c r="G144" s="3">
        <f>kursanci3[[#This Row],[Godzina zakończenia]]-kursanci3[[#This Row],[Godzina rozpoczęcia]]</f>
        <v>6.25E-2</v>
      </c>
      <c r="H144" s="1">
        <v>1.5</v>
      </c>
      <c r="I144" s="1">
        <f>kursanci3[[#This Row],[czas trwania2]]*kursanci3[[#This Row],[Stawka za godzinę]]</f>
        <v>60</v>
      </c>
      <c r="J144" t="str">
        <f>MID(kursanci3[[#This Row],[Imię kursanta]],1,3)</f>
        <v>Mac</v>
      </c>
      <c r="K144" s="1" t="str">
        <f>MID(kursanci3[[#This Row],[Przedmiot]],1,3)</f>
        <v>Fiz</v>
      </c>
      <c r="L144" s="1">
        <f t="shared" si="7"/>
        <v>16</v>
      </c>
      <c r="M144" s="1" t="str">
        <f>_xlfn.TEXTJOIN(,,UPPER(kursanci3[[#This Row],[Nick1]]),UPPER(kursanci3[[#This Row],[nick2]]),kursanci3[[#This Row],[nick3]])</f>
        <v>MACFIZ16</v>
      </c>
      <c r="N144" s="1" t="str">
        <f>IF(kursanci3[[#This Row],[nick3]]&lt;L145," ",kursanci3[[#This Row],[nick]])</f>
        <v xml:space="preserve"> </v>
      </c>
    </row>
    <row r="145" spans="1:14" x14ac:dyDescent="0.3">
      <c r="A145" s="1" t="s">
        <v>18</v>
      </c>
      <c r="B145" s="1" t="s">
        <v>12</v>
      </c>
      <c r="C145" s="2">
        <v>46050</v>
      </c>
      <c r="D145" s="3">
        <v>0.375</v>
      </c>
      <c r="E145" s="3">
        <v>0.41666666666666669</v>
      </c>
      <c r="F145">
        <v>40</v>
      </c>
      <c r="G145" s="3">
        <f>kursanci3[[#This Row],[Godzina zakończenia]]-kursanci3[[#This Row],[Godzina rozpoczęcia]]</f>
        <v>4.1666666666666685E-2</v>
      </c>
      <c r="H145" s="1">
        <v>1</v>
      </c>
      <c r="I145" s="1">
        <f>kursanci3[[#This Row],[czas trwania2]]*kursanci3[[#This Row],[Stawka za godzinę]]</f>
        <v>40</v>
      </c>
      <c r="J145" t="str">
        <f>MID(kursanci3[[#This Row],[Imię kursanta]],1,3)</f>
        <v>Mac</v>
      </c>
      <c r="K145" s="1" t="str">
        <f>MID(kursanci3[[#This Row],[Przedmiot]],1,3)</f>
        <v>Fiz</v>
      </c>
      <c r="L145" s="1">
        <f t="shared" si="7"/>
        <v>17</v>
      </c>
      <c r="M145" s="1" t="str">
        <f>_xlfn.TEXTJOIN(,,UPPER(kursanci3[[#This Row],[Nick1]]),UPPER(kursanci3[[#This Row],[nick2]]),kursanci3[[#This Row],[nick3]])</f>
        <v>MACFIZ17</v>
      </c>
      <c r="N145" s="1" t="str">
        <f>IF(kursanci3[[#This Row],[nick3]]&lt;L146," ",kursanci3[[#This Row],[nick]])</f>
        <v xml:space="preserve"> </v>
      </c>
    </row>
    <row r="146" spans="1:14" x14ac:dyDescent="0.3">
      <c r="A146" s="1" t="s">
        <v>18</v>
      </c>
      <c r="B146" s="1" t="s">
        <v>12</v>
      </c>
      <c r="C146" s="2">
        <v>46051</v>
      </c>
      <c r="D146" s="3">
        <v>0.4375</v>
      </c>
      <c r="E146" s="3">
        <v>0.51041666666666663</v>
      </c>
      <c r="F146">
        <v>40</v>
      </c>
      <c r="G146" s="3">
        <f>kursanci3[[#This Row],[Godzina zakończenia]]-kursanci3[[#This Row],[Godzina rozpoczęcia]]</f>
        <v>7.291666666666663E-2</v>
      </c>
      <c r="H146" s="1">
        <v>1.75</v>
      </c>
      <c r="I146" s="1">
        <f>kursanci3[[#This Row],[czas trwania2]]*kursanci3[[#This Row],[Stawka za godzinę]]</f>
        <v>70</v>
      </c>
      <c r="J146" t="str">
        <f>MID(kursanci3[[#This Row],[Imię kursanta]],1,3)</f>
        <v>Mac</v>
      </c>
      <c r="K146" s="1" t="str">
        <f>MID(kursanci3[[#This Row],[Przedmiot]],1,3)</f>
        <v>Fiz</v>
      </c>
      <c r="L146" s="1">
        <f t="shared" si="7"/>
        <v>18</v>
      </c>
      <c r="M146" s="1" t="str">
        <f>_xlfn.TEXTJOIN(,,UPPER(kursanci3[[#This Row],[Nick1]]),UPPER(kursanci3[[#This Row],[nick2]]),kursanci3[[#This Row],[nick3]])</f>
        <v>MACFIZ18</v>
      </c>
      <c r="N146" s="1" t="str">
        <f>IF(kursanci3[[#This Row],[nick3]]&lt;L147," ",kursanci3[[#This Row],[nick]])</f>
        <v xml:space="preserve"> </v>
      </c>
    </row>
    <row r="147" spans="1:14" x14ac:dyDescent="0.3">
      <c r="A147" s="1" t="s">
        <v>18</v>
      </c>
      <c r="B147" s="1" t="s">
        <v>12</v>
      </c>
      <c r="C147" s="2">
        <v>46064</v>
      </c>
      <c r="D147" s="3">
        <v>0.59375</v>
      </c>
      <c r="E147" s="3">
        <v>0.63541666666666663</v>
      </c>
      <c r="F147">
        <v>40</v>
      </c>
      <c r="G147" s="3">
        <f>kursanci3[[#This Row],[Godzina zakończenia]]-kursanci3[[#This Row],[Godzina rozpoczęcia]]</f>
        <v>4.166666666666663E-2</v>
      </c>
      <c r="H147" s="1">
        <v>1</v>
      </c>
      <c r="I147" s="1">
        <f>kursanci3[[#This Row],[czas trwania2]]*kursanci3[[#This Row],[Stawka za godzinę]]</f>
        <v>40</v>
      </c>
      <c r="J147" t="str">
        <f>MID(kursanci3[[#This Row],[Imię kursanta]],1,3)</f>
        <v>Mac</v>
      </c>
      <c r="K147" s="1" t="str">
        <f>MID(kursanci3[[#This Row],[Przedmiot]],1,3)</f>
        <v>Fiz</v>
      </c>
      <c r="L147" s="1">
        <f t="shared" si="7"/>
        <v>19</v>
      </c>
      <c r="M147" s="1" t="str">
        <f>_xlfn.TEXTJOIN(,,UPPER(kursanci3[[#This Row],[Nick1]]),UPPER(kursanci3[[#This Row],[nick2]]),kursanci3[[#This Row],[nick3]])</f>
        <v>MACFIZ19</v>
      </c>
      <c r="N147" s="1" t="str">
        <f>IF(kursanci3[[#This Row],[nick3]]&lt;L148," ",kursanci3[[#This Row],[nick]])</f>
        <v xml:space="preserve"> </v>
      </c>
    </row>
    <row r="148" spans="1:14" x14ac:dyDescent="0.3">
      <c r="A148" s="1" t="s">
        <v>18</v>
      </c>
      <c r="B148" s="1" t="s">
        <v>12</v>
      </c>
      <c r="C148" s="2">
        <v>46066</v>
      </c>
      <c r="D148" s="3">
        <v>0.45833333333333331</v>
      </c>
      <c r="E148" s="3">
        <v>0.5</v>
      </c>
      <c r="F148">
        <v>40</v>
      </c>
      <c r="G148" s="3">
        <f>kursanci3[[#This Row],[Godzina zakończenia]]-kursanci3[[#This Row],[Godzina rozpoczęcia]]</f>
        <v>4.1666666666666685E-2</v>
      </c>
      <c r="H148" s="1">
        <v>1</v>
      </c>
      <c r="I148" s="1">
        <f>kursanci3[[#This Row],[czas trwania2]]*kursanci3[[#This Row],[Stawka za godzinę]]</f>
        <v>40</v>
      </c>
      <c r="J148" t="str">
        <f>MID(kursanci3[[#This Row],[Imię kursanta]],1,3)</f>
        <v>Mac</v>
      </c>
      <c r="K148" s="1" t="str">
        <f>MID(kursanci3[[#This Row],[Przedmiot]],1,3)</f>
        <v>Fiz</v>
      </c>
      <c r="L148" s="1">
        <f t="shared" si="7"/>
        <v>20</v>
      </c>
      <c r="M148" s="1" t="str">
        <f>_xlfn.TEXTJOIN(,,UPPER(kursanci3[[#This Row],[Nick1]]),UPPER(kursanci3[[#This Row],[nick2]]),kursanci3[[#This Row],[nick3]])</f>
        <v>MACFIZ20</v>
      </c>
      <c r="N148" s="1" t="str">
        <f>IF(kursanci3[[#This Row],[nick3]]&lt;L149," ",kursanci3[[#This Row],[nick]])</f>
        <v xml:space="preserve"> </v>
      </c>
    </row>
    <row r="149" spans="1:14" x14ac:dyDescent="0.3">
      <c r="A149" s="1" t="s">
        <v>18</v>
      </c>
      <c r="B149" s="1" t="s">
        <v>12</v>
      </c>
      <c r="C149" s="2">
        <v>46079</v>
      </c>
      <c r="D149" s="3">
        <v>0.45833333333333331</v>
      </c>
      <c r="E149" s="3">
        <v>0.51041666666666663</v>
      </c>
      <c r="F149">
        <v>40</v>
      </c>
      <c r="G149" s="3">
        <f>kursanci3[[#This Row],[Godzina zakończenia]]-kursanci3[[#This Row],[Godzina rozpoczęcia]]</f>
        <v>5.2083333333333315E-2</v>
      </c>
      <c r="H149" s="1">
        <v>1.25</v>
      </c>
      <c r="I149" s="1">
        <f>kursanci3[[#This Row],[czas trwania2]]*kursanci3[[#This Row],[Stawka za godzinę]]</f>
        <v>50</v>
      </c>
      <c r="J149" t="str">
        <f>MID(kursanci3[[#This Row],[Imię kursanta]],1,3)</f>
        <v>Mac</v>
      </c>
      <c r="K149" s="1" t="str">
        <f>MID(kursanci3[[#This Row],[Przedmiot]],1,3)</f>
        <v>Fiz</v>
      </c>
      <c r="L149" s="1">
        <f t="shared" si="7"/>
        <v>21</v>
      </c>
      <c r="M149" s="1" t="str">
        <f>_xlfn.TEXTJOIN(,,UPPER(kursanci3[[#This Row],[Nick1]]),UPPER(kursanci3[[#This Row],[nick2]]),kursanci3[[#This Row],[nick3]])</f>
        <v>MACFIZ21</v>
      </c>
      <c r="N149" s="1" t="str">
        <f>IF(kursanci3[[#This Row],[nick3]]&lt;L150," ",kursanci3[[#This Row],[nick]])</f>
        <v xml:space="preserve"> </v>
      </c>
    </row>
    <row r="150" spans="1:14" x14ac:dyDescent="0.3">
      <c r="A150" s="1" t="s">
        <v>18</v>
      </c>
      <c r="B150" s="1" t="s">
        <v>12</v>
      </c>
      <c r="C150" s="2">
        <v>46080</v>
      </c>
      <c r="D150" s="3">
        <v>0.375</v>
      </c>
      <c r="E150" s="3">
        <v>0.44791666666666669</v>
      </c>
      <c r="F150">
        <v>40</v>
      </c>
      <c r="G150" s="3">
        <f>kursanci3[[#This Row],[Godzina zakończenia]]-kursanci3[[#This Row],[Godzina rozpoczęcia]]</f>
        <v>7.2916666666666685E-2</v>
      </c>
      <c r="H150" s="1">
        <v>1.75</v>
      </c>
      <c r="I150" s="1">
        <f>kursanci3[[#This Row],[czas trwania2]]*kursanci3[[#This Row],[Stawka za godzinę]]</f>
        <v>70</v>
      </c>
      <c r="J150" t="str">
        <f>MID(kursanci3[[#This Row],[Imię kursanta]],1,3)</f>
        <v>Mac</v>
      </c>
      <c r="K150" s="1" t="str">
        <f>MID(kursanci3[[#This Row],[Przedmiot]],1,3)</f>
        <v>Fiz</v>
      </c>
      <c r="L150" s="1">
        <f t="shared" si="7"/>
        <v>22</v>
      </c>
      <c r="M150" s="1" t="str">
        <f>_xlfn.TEXTJOIN(,,UPPER(kursanci3[[#This Row],[Nick1]]),UPPER(kursanci3[[#This Row],[nick2]]),kursanci3[[#This Row],[nick3]])</f>
        <v>MACFIZ22</v>
      </c>
      <c r="N150" s="1" t="str">
        <f>IF(kursanci3[[#This Row],[nick3]]&lt;L151," ",kursanci3[[#This Row],[nick]])</f>
        <v>MACFIZ22</v>
      </c>
    </row>
    <row r="151" spans="1:14" x14ac:dyDescent="0.3">
      <c r="A151" s="1" t="s">
        <v>22</v>
      </c>
      <c r="B151" s="1" t="s">
        <v>9</v>
      </c>
      <c r="C151" s="2">
        <v>45993</v>
      </c>
      <c r="D151" s="3">
        <v>0.375</v>
      </c>
      <c r="E151" s="3">
        <v>0.41666666666666669</v>
      </c>
      <c r="F151">
        <v>50</v>
      </c>
      <c r="G151" s="3">
        <f>kursanci3[[#This Row],[Godzina zakończenia]]-kursanci3[[#This Row],[Godzina rozpoczęcia]]</f>
        <v>4.1666666666666685E-2</v>
      </c>
      <c r="H151" s="1">
        <v>1</v>
      </c>
      <c r="I151" s="1">
        <f>kursanci3[[#This Row],[czas trwania2]]*kursanci3[[#This Row],[Stawka za godzinę]]</f>
        <v>50</v>
      </c>
      <c r="J151" t="str">
        <f>MID(kursanci3[[#This Row],[Imię kursanta]],1,3)</f>
        <v>Mar</v>
      </c>
      <c r="K151" s="1" t="str">
        <f>MID(kursanci3[[#This Row],[Przedmiot]],1,3)</f>
        <v>Mat</v>
      </c>
      <c r="L151" s="1">
        <v>1</v>
      </c>
      <c r="M151" s="1" t="str">
        <f>_xlfn.TEXTJOIN(,,UPPER(kursanci3[[#This Row],[Nick1]]),UPPER(kursanci3[[#This Row],[nick2]]),kursanci3[[#This Row],[nick3]])</f>
        <v>MARMAT1</v>
      </c>
      <c r="N151" s="1" t="str">
        <f>IF(kursanci3[[#This Row],[nick3]]&lt;L152," ",kursanci3[[#This Row],[nick]])</f>
        <v>MARMAT1</v>
      </c>
    </row>
    <row r="152" spans="1:14" x14ac:dyDescent="0.3">
      <c r="A152" s="1" t="s">
        <v>25</v>
      </c>
      <c r="B152" s="1" t="s">
        <v>7</v>
      </c>
      <c r="C152" s="2">
        <v>46073</v>
      </c>
      <c r="D152" s="3">
        <v>0.69791666666666663</v>
      </c>
      <c r="E152" s="3">
        <v>0.76041666666666663</v>
      </c>
      <c r="F152">
        <v>60</v>
      </c>
      <c r="G152" s="3">
        <f>kursanci3[[#This Row],[Godzina zakończenia]]-kursanci3[[#This Row],[Godzina rozpoczęcia]]</f>
        <v>6.25E-2</v>
      </c>
      <c r="H152" s="1">
        <v>1.5</v>
      </c>
      <c r="I152" s="1">
        <f>kursanci3[[#This Row],[czas trwania2]]*kursanci3[[#This Row],[Stawka za godzinę]]</f>
        <v>90</v>
      </c>
      <c r="J152" t="str">
        <f>MID(kursanci3[[#This Row],[Imię kursanta]],1,3)</f>
        <v>Ola</v>
      </c>
      <c r="K152" s="1" t="str">
        <f>MID(kursanci3[[#This Row],[Przedmiot]],1,3)</f>
        <v>Inf</v>
      </c>
      <c r="L152" s="1">
        <v>1</v>
      </c>
      <c r="M152" s="1" t="str">
        <f>_xlfn.TEXTJOIN(,,UPPER(kursanci3[[#This Row],[Nick1]]),UPPER(kursanci3[[#This Row],[nick2]]),kursanci3[[#This Row],[nick3]])</f>
        <v>OLAINF1</v>
      </c>
      <c r="N152" s="1" t="str">
        <f>IF(kursanci3[[#This Row],[nick3]]&lt;L153," ",kursanci3[[#This Row],[nick]])</f>
        <v>OLAINF1</v>
      </c>
    </row>
    <row r="153" spans="1:14" x14ac:dyDescent="0.3">
      <c r="A153" s="1" t="s">
        <v>23</v>
      </c>
      <c r="B153" s="1" t="s">
        <v>7</v>
      </c>
      <c r="C153" s="2">
        <v>45999</v>
      </c>
      <c r="D153" s="3">
        <v>0.375</v>
      </c>
      <c r="E153" s="3">
        <v>0.44791666666666669</v>
      </c>
      <c r="F153">
        <v>60</v>
      </c>
      <c r="G153" s="3">
        <f>kursanci3[[#This Row],[Godzina zakończenia]]-kursanci3[[#This Row],[Godzina rozpoczęcia]]</f>
        <v>7.2916666666666685E-2</v>
      </c>
      <c r="H153" s="1">
        <v>1.75</v>
      </c>
      <c r="I153" s="1">
        <f>kursanci3[[#This Row],[czas trwania2]]*kursanci3[[#This Row],[Stawka za godzinę]]</f>
        <v>105</v>
      </c>
      <c r="J153" t="str">
        <f>MID(kursanci3[[#This Row],[Imię kursanta]],1,3)</f>
        <v>Pat</v>
      </c>
      <c r="K153" s="1" t="str">
        <f>MID(kursanci3[[#This Row],[Przedmiot]],1,3)</f>
        <v>Inf</v>
      </c>
      <c r="L153" s="1">
        <v>1</v>
      </c>
      <c r="M153" s="1" t="str">
        <f>_xlfn.TEXTJOIN(,,UPPER(kursanci3[[#This Row],[Nick1]]),UPPER(kursanci3[[#This Row],[nick2]]),kursanci3[[#This Row],[nick3]])</f>
        <v>PATINF1</v>
      </c>
      <c r="N153" s="1" t="str">
        <f>IF(kursanci3[[#This Row],[nick3]]&lt;L154," ",kursanci3[[#This Row],[nick]])</f>
        <v>PATINF1</v>
      </c>
    </row>
    <row r="154" spans="1:14" x14ac:dyDescent="0.3">
      <c r="A154" s="1" t="s">
        <v>20</v>
      </c>
      <c r="B154" s="1" t="s">
        <v>12</v>
      </c>
      <c r="C154" s="2">
        <v>45974</v>
      </c>
      <c r="D154" s="3">
        <v>0.66666666666666663</v>
      </c>
      <c r="E154" s="3">
        <v>0.75</v>
      </c>
      <c r="F154">
        <v>40</v>
      </c>
      <c r="G154" s="3">
        <f>kursanci3[[#This Row],[Godzina zakończenia]]-kursanci3[[#This Row],[Godzina rozpoczęcia]]</f>
        <v>8.333333333333337E-2</v>
      </c>
      <c r="H154" s="1">
        <v>2</v>
      </c>
      <c r="I154" s="1">
        <f>kursanci3[[#This Row],[czas trwania2]]*kursanci3[[#This Row],[Stawka za godzinę]]</f>
        <v>80</v>
      </c>
      <c r="J154" t="str">
        <f>MID(kursanci3[[#This Row],[Imię kursanta]],1,3)</f>
        <v>Pio</v>
      </c>
      <c r="K154" s="1" t="str">
        <f>MID(kursanci3[[#This Row],[Przedmiot]],1,3)</f>
        <v>Fiz</v>
      </c>
      <c r="L154" s="1">
        <v>1</v>
      </c>
      <c r="M154" s="1" t="str">
        <f>_xlfn.TEXTJOIN(,,UPPER(kursanci3[[#This Row],[Nick1]]),UPPER(kursanci3[[#This Row],[nick2]]),kursanci3[[#This Row],[nick3]])</f>
        <v>PIOFIZ1</v>
      </c>
      <c r="N154" s="1" t="str">
        <f>IF(kursanci3[[#This Row],[nick3]]&lt;L155," ",kursanci3[[#This Row],[nick]])</f>
        <v>PIOFIZ1</v>
      </c>
    </row>
    <row r="155" spans="1:14" x14ac:dyDescent="0.3">
      <c r="A155" s="1" t="s">
        <v>8</v>
      </c>
      <c r="B155" s="1" t="s">
        <v>9</v>
      </c>
      <c r="C155" s="2">
        <v>45932</v>
      </c>
      <c r="D155" s="3">
        <v>0.375</v>
      </c>
      <c r="E155" s="3">
        <v>0.44791666666666669</v>
      </c>
      <c r="F155">
        <v>50</v>
      </c>
      <c r="G155" s="3">
        <f>kursanci3[[#This Row],[Godzina zakończenia]]-kursanci3[[#This Row],[Godzina rozpoczęcia]]</f>
        <v>7.2916666666666685E-2</v>
      </c>
      <c r="H155" s="1">
        <v>1.75</v>
      </c>
      <c r="I155" s="1">
        <f>kursanci3[[#This Row],[czas trwania2]]*kursanci3[[#This Row],[Stawka za godzinę]]</f>
        <v>87.5</v>
      </c>
      <c r="J155" t="str">
        <f>MID(kursanci3[[#This Row],[Imię kursanta]],1,3)</f>
        <v>Wik</v>
      </c>
      <c r="K155" s="1" t="str">
        <f>MID(kursanci3[[#This Row],[Przedmiot]],1,3)</f>
        <v>Mat</v>
      </c>
      <c r="L155" s="1">
        <v>1</v>
      </c>
      <c r="M155" s="1" t="str">
        <f>_xlfn.TEXTJOIN(,,UPPER(kursanci3[[#This Row],[Nick1]]),UPPER(kursanci3[[#This Row],[nick2]]),kursanci3[[#This Row],[nick3]])</f>
        <v>WIKMAT1</v>
      </c>
      <c r="N155" s="1" t="str">
        <f>IF(kursanci3[[#This Row],[nick3]]&lt;L156," ",kursanci3[[#This Row],[nick]])</f>
        <v xml:space="preserve"> </v>
      </c>
    </row>
    <row r="156" spans="1:14" x14ac:dyDescent="0.3">
      <c r="A156" s="1" t="s">
        <v>8</v>
      </c>
      <c r="B156" s="1" t="s">
        <v>9</v>
      </c>
      <c r="C156" s="2">
        <v>45936</v>
      </c>
      <c r="D156" s="3">
        <v>0.47916666666666669</v>
      </c>
      <c r="E156" s="3">
        <v>0.52083333333333337</v>
      </c>
      <c r="F156">
        <v>50</v>
      </c>
      <c r="G156" s="3">
        <f>kursanci3[[#This Row],[Godzina zakończenia]]-kursanci3[[#This Row],[Godzina rozpoczęcia]]</f>
        <v>4.1666666666666685E-2</v>
      </c>
      <c r="H156" s="1">
        <v>1</v>
      </c>
      <c r="I156" s="1">
        <f>kursanci3[[#This Row],[czas trwania2]]*kursanci3[[#This Row],[Stawka za godzinę]]</f>
        <v>50</v>
      </c>
      <c r="J156" t="str">
        <f>MID(kursanci3[[#This Row],[Imię kursanta]],1,3)</f>
        <v>Wik</v>
      </c>
      <c r="K156" s="1" t="str">
        <f>MID(kursanci3[[#This Row],[Przedmiot]],1,3)</f>
        <v>Mat</v>
      </c>
      <c r="L156" s="1">
        <f>L155+1</f>
        <v>2</v>
      </c>
      <c r="M156" s="1" t="str">
        <f>_xlfn.TEXTJOIN(,,UPPER(kursanci3[[#This Row],[Nick1]]),UPPER(kursanci3[[#This Row],[nick2]]),kursanci3[[#This Row],[nick3]])</f>
        <v>WIKMAT2</v>
      </c>
      <c r="N156" s="1" t="str">
        <f>IF(kursanci3[[#This Row],[nick3]]&lt;L157," ",kursanci3[[#This Row],[nick]])</f>
        <v xml:space="preserve"> </v>
      </c>
    </row>
    <row r="157" spans="1:14" x14ac:dyDescent="0.3">
      <c r="A157" s="1" t="s">
        <v>8</v>
      </c>
      <c r="B157" s="1" t="s">
        <v>9</v>
      </c>
      <c r="C157" s="2">
        <v>45940</v>
      </c>
      <c r="D157" s="3">
        <v>0.375</v>
      </c>
      <c r="E157" s="3">
        <v>0.41666666666666669</v>
      </c>
      <c r="F157">
        <v>50</v>
      </c>
      <c r="G157" s="3">
        <f>kursanci3[[#This Row],[Godzina zakończenia]]-kursanci3[[#This Row],[Godzina rozpoczęcia]]</f>
        <v>4.1666666666666685E-2</v>
      </c>
      <c r="H157" s="1">
        <v>1</v>
      </c>
      <c r="I157" s="1">
        <f>kursanci3[[#This Row],[czas trwania2]]*kursanci3[[#This Row],[Stawka za godzinę]]</f>
        <v>50</v>
      </c>
      <c r="J157" t="str">
        <f>MID(kursanci3[[#This Row],[Imię kursanta]],1,3)</f>
        <v>Wik</v>
      </c>
      <c r="K157" s="1" t="str">
        <f>MID(kursanci3[[#This Row],[Przedmiot]],1,3)</f>
        <v>Mat</v>
      </c>
      <c r="L157" s="1">
        <f t="shared" ref="L157:L183" si="8">L156+1</f>
        <v>3</v>
      </c>
      <c r="M157" s="1" t="str">
        <f>_xlfn.TEXTJOIN(,,UPPER(kursanci3[[#This Row],[Nick1]]),UPPER(kursanci3[[#This Row],[nick2]]),kursanci3[[#This Row],[nick3]])</f>
        <v>WIKMAT3</v>
      </c>
      <c r="N157" s="1" t="str">
        <f>IF(kursanci3[[#This Row],[nick3]]&lt;L158," ",kursanci3[[#This Row],[nick]])</f>
        <v xml:space="preserve"> </v>
      </c>
    </row>
    <row r="158" spans="1:14" x14ac:dyDescent="0.3">
      <c r="A158" s="1" t="s">
        <v>8</v>
      </c>
      <c r="B158" s="1" t="s">
        <v>9</v>
      </c>
      <c r="C158" s="2">
        <v>45943</v>
      </c>
      <c r="D158" s="3">
        <v>0.53125</v>
      </c>
      <c r="E158" s="3">
        <v>0.61458333333333337</v>
      </c>
      <c r="F158">
        <v>50</v>
      </c>
      <c r="G158" s="3">
        <f>kursanci3[[#This Row],[Godzina zakończenia]]-kursanci3[[#This Row],[Godzina rozpoczęcia]]</f>
        <v>8.333333333333337E-2</v>
      </c>
      <c r="H158" s="1">
        <v>2</v>
      </c>
      <c r="I158" s="1">
        <f>kursanci3[[#This Row],[czas trwania2]]*kursanci3[[#This Row],[Stawka za godzinę]]</f>
        <v>100</v>
      </c>
      <c r="J158" t="str">
        <f>MID(kursanci3[[#This Row],[Imię kursanta]],1,3)</f>
        <v>Wik</v>
      </c>
      <c r="K158" s="1" t="str">
        <f>MID(kursanci3[[#This Row],[Przedmiot]],1,3)</f>
        <v>Mat</v>
      </c>
      <c r="L158" s="1">
        <f t="shared" si="8"/>
        <v>4</v>
      </c>
      <c r="M158" s="1" t="str">
        <f>_xlfn.TEXTJOIN(,,UPPER(kursanci3[[#This Row],[Nick1]]),UPPER(kursanci3[[#This Row],[nick2]]),kursanci3[[#This Row],[nick3]])</f>
        <v>WIKMAT4</v>
      </c>
      <c r="N158" s="1" t="str">
        <f>IF(kursanci3[[#This Row],[nick3]]&lt;L159," ",kursanci3[[#This Row],[nick]])</f>
        <v xml:space="preserve"> </v>
      </c>
    </row>
    <row r="159" spans="1:14" x14ac:dyDescent="0.3">
      <c r="A159" s="1" t="s">
        <v>8</v>
      </c>
      <c r="B159" s="1" t="s">
        <v>9</v>
      </c>
      <c r="C159" s="2">
        <v>45944</v>
      </c>
      <c r="D159" s="3">
        <v>0.53125</v>
      </c>
      <c r="E159" s="3">
        <v>0.59375</v>
      </c>
      <c r="F159">
        <v>50</v>
      </c>
      <c r="G159" s="3">
        <f>kursanci3[[#This Row],[Godzina zakończenia]]-kursanci3[[#This Row],[Godzina rozpoczęcia]]</f>
        <v>6.25E-2</v>
      </c>
      <c r="H159" s="1">
        <v>1.5</v>
      </c>
      <c r="I159" s="1">
        <f>kursanci3[[#This Row],[czas trwania2]]*kursanci3[[#This Row],[Stawka za godzinę]]</f>
        <v>75</v>
      </c>
      <c r="J159" t="str">
        <f>MID(kursanci3[[#This Row],[Imię kursanta]],1,3)</f>
        <v>Wik</v>
      </c>
      <c r="K159" s="1" t="str">
        <f>MID(kursanci3[[#This Row],[Przedmiot]],1,3)</f>
        <v>Mat</v>
      </c>
      <c r="L159" s="1">
        <f t="shared" si="8"/>
        <v>5</v>
      </c>
      <c r="M159" s="1" t="str">
        <f>_xlfn.TEXTJOIN(,,UPPER(kursanci3[[#This Row],[Nick1]]),UPPER(kursanci3[[#This Row],[nick2]]),kursanci3[[#This Row],[nick3]])</f>
        <v>WIKMAT5</v>
      </c>
      <c r="N159" s="1" t="str">
        <f>IF(kursanci3[[#This Row],[nick3]]&lt;L160," ",kursanci3[[#This Row],[nick]])</f>
        <v xml:space="preserve"> </v>
      </c>
    </row>
    <row r="160" spans="1:14" x14ac:dyDescent="0.3">
      <c r="A160" s="1" t="s">
        <v>8</v>
      </c>
      <c r="B160" s="1" t="s">
        <v>9</v>
      </c>
      <c r="C160" s="2">
        <v>45950</v>
      </c>
      <c r="D160" s="3">
        <v>0.375</v>
      </c>
      <c r="E160" s="3">
        <v>0.4375</v>
      </c>
      <c r="F160">
        <v>50</v>
      </c>
      <c r="G160" s="3">
        <f>kursanci3[[#This Row],[Godzina zakończenia]]-kursanci3[[#This Row],[Godzina rozpoczęcia]]</f>
        <v>6.25E-2</v>
      </c>
      <c r="H160" s="1">
        <v>1.5</v>
      </c>
      <c r="I160" s="1">
        <f>kursanci3[[#This Row],[czas trwania2]]*kursanci3[[#This Row],[Stawka za godzinę]]</f>
        <v>75</v>
      </c>
      <c r="J160" t="str">
        <f>MID(kursanci3[[#This Row],[Imię kursanta]],1,3)</f>
        <v>Wik</v>
      </c>
      <c r="K160" s="1" t="str">
        <f>MID(kursanci3[[#This Row],[Przedmiot]],1,3)</f>
        <v>Mat</v>
      </c>
      <c r="L160" s="1">
        <f t="shared" si="8"/>
        <v>6</v>
      </c>
      <c r="M160" s="1" t="str">
        <f>_xlfn.TEXTJOIN(,,UPPER(kursanci3[[#This Row],[Nick1]]),UPPER(kursanci3[[#This Row],[nick2]]),kursanci3[[#This Row],[nick3]])</f>
        <v>WIKMAT6</v>
      </c>
      <c r="N160" s="1" t="str">
        <f>IF(kursanci3[[#This Row],[nick3]]&lt;L161," ",kursanci3[[#This Row],[nick]])</f>
        <v xml:space="preserve"> </v>
      </c>
    </row>
    <row r="161" spans="1:14" x14ac:dyDescent="0.3">
      <c r="A161" s="1" t="s">
        <v>8</v>
      </c>
      <c r="B161" s="1" t="s">
        <v>9</v>
      </c>
      <c r="C161" s="2">
        <v>45966</v>
      </c>
      <c r="D161" s="3">
        <v>0.41666666666666669</v>
      </c>
      <c r="E161" s="3">
        <v>0.5</v>
      </c>
      <c r="F161">
        <v>50</v>
      </c>
      <c r="G161" s="3">
        <f>kursanci3[[#This Row],[Godzina zakończenia]]-kursanci3[[#This Row],[Godzina rozpoczęcia]]</f>
        <v>8.3333333333333315E-2</v>
      </c>
      <c r="H161" s="1">
        <v>2</v>
      </c>
      <c r="I161" s="1">
        <f>kursanci3[[#This Row],[czas trwania2]]*kursanci3[[#This Row],[Stawka za godzinę]]</f>
        <v>100</v>
      </c>
      <c r="J161" t="str">
        <f>MID(kursanci3[[#This Row],[Imię kursanta]],1,3)</f>
        <v>Wik</v>
      </c>
      <c r="K161" s="1" t="str">
        <f>MID(kursanci3[[#This Row],[Przedmiot]],1,3)</f>
        <v>Mat</v>
      </c>
      <c r="L161" s="1">
        <f t="shared" si="8"/>
        <v>7</v>
      </c>
      <c r="M161" s="1" t="str">
        <f>_xlfn.TEXTJOIN(,,UPPER(kursanci3[[#This Row],[Nick1]]),UPPER(kursanci3[[#This Row],[nick2]]),kursanci3[[#This Row],[nick3]])</f>
        <v>WIKMAT7</v>
      </c>
      <c r="N161" s="1" t="str">
        <f>IF(kursanci3[[#This Row],[nick3]]&lt;L162," ",kursanci3[[#This Row],[nick]])</f>
        <v xml:space="preserve"> </v>
      </c>
    </row>
    <row r="162" spans="1:14" x14ac:dyDescent="0.3">
      <c r="A162" s="1" t="s">
        <v>8</v>
      </c>
      <c r="B162" s="1" t="s">
        <v>9</v>
      </c>
      <c r="C162" s="2">
        <v>45966</v>
      </c>
      <c r="D162" s="3">
        <v>0.375</v>
      </c>
      <c r="E162" s="3">
        <v>0.41666666666666669</v>
      </c>
      <c r="F162">
        <v>50</v>
      </c>
      <c r="G162" s="3">
        <f>kursanci3[[#This Row],[Godzina zakończenia]]-kursanci3[[#This Row],[Godzina rozpoczęcia]]</f>
        <v>4.1666666666666685E-2</v>
      </c>
      <c r="H162" s="1">
        <v>1</v>
      </c>
      <c r="I162" s="1">
        <f>kursanci3[[#This Row],[czas trwania2]]*kursanci3[[#This Row],[Stawka za godzinę]]</f>
        <v>50</v>
      </c>
      <c r="J162" t="str">
        <f>MID(kursanci3[[#This Row],[Imię kursanta]],1,3)</f>
        <v>Wik</v>
      </c>
      <c r="K162" s="1" t="str">
        <f>MID(kursanci3[[#This Row],[Przedmiot]],1,3)</f>
        <v>Mat</v>
      </c>
      <c r="L162" s="1">
        <f t="shared" si="8"/>
        <v>8</v>
      </c>
      <c r="M162" s="1" t="str">
        <f>_xlfn.TEXTJOIN(,,UPPER(kursanci3[[#This Row],[Nick1]]),UPPER(kursanci3[[#This Row],[nick2]]),kursanci3[[#This Row],[nick3]])</f>
        <v>WIKMAT8</v>
      </c>
      <c r="N162" s="1" t="str">
        <f>IF(kursanci3[[#This Row],[nick3]]&lt;L163," ",kursanci3[[#This Row],[nick]])</f>
        <v xml:space="preserve"> </v>
      </c>
    </row>
    <row r="163" spans="1:14" x14ac:dyDescent="0.3">
      <c r="A163" s="1" t="s">
        <v>8</v>
      </c>
      <c r="B163" s="1" t="s">
        <v>9</v>
      </c>
      <c r="C163" s="2">
        <v>45975</v>
      </c>
      <c r="D163" s="3">
        <v>0.4375</v>
      </c>
      <c r="E163" s="3">
        <v>0.48958333333333331</v>
      </c>
      <c r="F163">
        <v>50</v>
      </c>
      <c r="G163" s="3">
        <f>kursanci3[[#This Row],[Godzina zakończenia]]-kursanci3[[#This Row],[Godzina rozpoczęcia]]</f>
        <v>5.2083333333333315E-2</v>
      </c>
      <c r="H163" s="1">
        <v>1.25</v>
      </c>
      <c r="I163" s="1">
        <f>kursanci3[[#This Row],[czas trwania2]]*kursanci3[[#This Row],[Stawka za godzinę]]</f>
        <v>62.5</v>
      </c>
      <c r="J163" t="str">
        <f>MID(kursanci3[[#This Row],[Imię kursanta]],1,3)</f>
        <v>Wik</v>
      </c>
      <c r="K163" s="1" t="str">
        <f>MID(kursanci3[[#This Row],[Przedmiot]],1,3)</f>
        <v>Mat</v>
      </c>
      <c r="L163" s="1">
        <f t="shared" si="8"/>
        <v>9</v>
      </c>
      <c r="M163" s="1" t="str">
        <f>_xlfn.TEXTJOIN(,,UPPER(kursanci3[[#This Row],[Nick1]]),UPPER(kursanci3[[#This Row],[nick2]]),kursanci3[[#This Row],[nick3]])</f>
        <v>WIKMAT9</v>
      </c>
      <c r="N163" s="1" t="str">
        <f>IF(kursanci3[[#This Row],[nick3]]&lt;L164," ",kursanci3[[#This Row],[nick]])</f>
        <v xml:space="preserve"> </v>
      </c>
    </row>
    <row r="164" spans="1:14" x14ac:dyDescent="0.3">
      <c r="A164" s="1" t="s">
        <v>8</v>
      </c>
      <c r="B164" s="1" t="s">
        <v>9</v>
      </c>
      <c r="C164" s="2">
        <v>45981</v>
      </c>
      <c r="D164" s="3">
        <v>0.375</v>
      </c>
      <c r="E164" s="3">
        <v>0.41666666666666669</v>
      </c>
      <c r="F164">
        <v>50</v>
      </c>
      <c r="G164" s="3">
        <f>kursanci3[[#This Row],[Godzina zakończenia]]-kursanci3[[#This Row],[Godzina rozpoczęcia]]</f>
        <v>4.1666666666666685E-2</v>
      </c>
      <c r="H164" s="1">
        <v>1</v>
      </c>
      <c r="I164" s="1">
        <f>kursanci3[[#This Row],[czas trwania2]]*kursanci3[[#This Row],[Stawka za godzinę]]</f>
        <v>50</v>
      </c>
      <c r="J164" t="str">
        <f>MID(kursanci3[[#This Row],[Imię kursanta]],1,3)</f>
        <v>Wik</v>
      </c>
      <c r="K164" s="1" t="str">
        <f>MID(kursanci3[[#This Row],[Przedmiot]],1,3)</f>
        <v>Mat</v>
      </c>
      <c r="L164" s="1">
        <f t="shared" si="8"/>
        <v>10</v>
      </c>
      <c r="M164" s="1" t="str">
        <f>_xlfn.TEXTJOIN(,,UPPER(kursanci3[[#This Row],[Nick1]]),UPPER(kursanci3[[#This Row],[nick2]]),kursanci3[[#This Row],[nick3]])</f>
        <v>WIKMAT10</v>
      </c>
      <c r="N164" s="1" t="str">
        <f>IF(kursanci3[[#This Row],[nick3]]&lt;L165," ",kursanci3[[#This Row],[nick]])</f>
        <v xml:space="preserve"> </v>
      </c>
    </row>
    <row r="165" spans="1:14" x14ac:dyDescent="0.3">
      <c r="A165" s="1" t="s">
        <v>8</v>
      </c>
      <c r="B165" s="1" t="s">
        <v>9</v>
      </c>
      <c r="C165" s="2">
        <v>45981</v>
      </c>
      <c r="D165" s="3">
        <v>0.59375</v>
      </c>
      <c r="E165" s="3">
        <v>0.63541666666666663</v>
      </c>
      <c r="F165">
        <v>50</v>
      </c>
      <c r="G165" s="3">
        <f>kursanci3[[#This Row],[Godzina zakończenia]]-kursanci3[[#This Row],[Godzina rozpoczęcia]]</f>
        <v>4.166666666666663E-2</v>
      </c>
      <c r="H165" s="1">
        <v>1</v>
      </c>
      <c r="I165" s="1">
        <f>kursanci3[[#This Row],[czas trwania2]]*kursanci3[[#This Row],[Stawka za godzinę]]</f>
        <v>50</v>
      </c>
      <c r="J165" t="str">
        <f>MID(kursanci3[[#This Row],[Imię kursanta]],1,3)</f>
        <v>Wik</v>
      </c>
      <c r="K165" s="1" t="str">
        <f>MID(kursanci3[[#This Row],[Przedmiot]],1,3)</f>
        <v>Mat</v>
      </c>
      <c r="L165" s="1">
        <f t="shared" si="8"/>
        <v>11</v>
      </c>
      <c r="M165" s="1" t="str">
        <f>_xlfn.TEXTJOIN(,,UPPER(kursanci3[[#This Row],[Nick1]]),UPPER(kursanci3[[#This Row],[nick2]]),kursanci3[[#This Row],[nick3]])</f>
        <v>WIKMAT11</v>
      </c>
      <c r="N165" s="1" t="str">
        <f>IF(kursanci3[[#This Row],[nick3]]&lt;L166," ",kursanci3[[#This Row],[nick]])</f>
        <v xml:space="preserve"> </v>
      </c>
    </row>
    <row r="166" spans="1:14" x14ac:dyDescent="0.3">
      <c r="A166" s="1" t="s">
        <v>8</v>
      </c>
      <c r="B166" s="1" t="s">
        <v>9</v>
      </c>
      <c r="C166" s="2">
        <v>46029</v>
      </c>
      <c r="D166" s="3">
        <v>0.58333333333333337</v>
      </c>
      <c r="E166" s="3">
        <v>0.625</v>
      </c>
      <c r="F166">
        <v>50</v>
      </c>
      <c r="G166" s="3">
        <f>kursanci3[[#This Row],[Godzina zakończenia]]-kursanci3[[#This Row],[Godzina rozpoczęcia]]</f>
        <v>4.166666666666663E-2</v>
      </c>
      <c r="H166" s="1">
        <v>1</v>
      </c>
      <c r="I166" s="1">
        <f>kursanci3[[#This Row],[czas trwania2]]*kursanci3[[#This Row],[Stawka za godzinę]]</f>
        <v>50</v>
      </c>
      <c r="J166" t="str">
        <f>MID(kursanci3[[#This Row],[Imię kursanta]],1,3)</f>
        <v>Wik</v>
      </c>
      <c r="K166" s="1" t="str">
        <f>MID(kursanci3[[#This Row],[Przedmiot]],1,3)</f>
        <v>Mat</v>
      </c>
      <c r="L166" s="1">
        <f t="shared" si="8"/>
        <v>12</v>
      </c>
      <c r="M166" s="1" t="str">
        <f>_xlfn.TEXTJOIN(,,UPPER(kursanci3[[#This Row],[Nick1]]),UPPER(kursanci3[[#This Row],[nick2]]),kursanci3[[#This Row],[nick3]])</f>
        <v>WIKMAT12</v>
      </c>
      <c r="N166" s="1" t="str">
        <f>IF(kursanci3[[#This Row],[nick3]]&lt;L167," ",kursanci3[[#This Row],[nick]])</f>
        <v xml:space="preserve"> </v>
      </c>
    </row>
    <row r="167" spans="1:14" x14ac:dyDescent="0.3">
      <c r="A167" s="1" t="s">
        <v>8</v>
      </c>
      <c r="B167" s="1" t="s">
        <v>9</v>
      </c>
      <c r="C167" s="2">
        <v>46034</v>
      </c>
      <c r="D167" s="3">
        <v>0.375</v>
      </c>
      <c r="E167" s="3">
        <v>0.4375</v>
      </c>
      <c r="F167">
        <v>50</v>
      </c>
      <c r="G167" s="3">
        <f>kursanci3[[#This Row],[Godzina zakończenia]]-kursanci3[[#This Row],[Godzina rozpoczęcia]]</f>
        <v>6.25E-2</v>
      </c>
      <c r="H167" s="1">
        <v>1.5</v>
      </c>
      <c r="I167" s="1">
        <f>kursanci3[[#This Row],[czas trwania2]]*kursanci3[[#This Row],[Stawka za godzinę]]</f>
        <v>75</v>
      </c>
      <c r="J167" t="str">
        <f>MID(kursanci3[[#This Row],[Imię kursanta]],1,3)</f>
        <v>Wik</v>
      </c>
      <c r="K167" s="1" t="str">
        <f>MID(kursanci3[[#This Row],[Przedmiot]],1,3)</f>
        <v>Mat</v>
      </c>
      <c r="L167" s="1">
        <f t="shared" si="8"/>
        <v>13</v>
      </c>
      <c r="M167" s="1" t="str">
        <f>_xlfn.TEXTJOIN(,,UPPER(kursanci3[[#This Row],[Nick1]]),UPPER(kursanci3[[#This Row],[nick2]]),kursanci3[[#This Row],[nick3]])</f>
        <v>WIKMAT13</v>
      </c>
      <c r="N167" s="1" t="str">
        <f>IF(kursanci3[[#This Row],[nick3]]&lt;L168," ",kursanci3[[#This Row],[nick]])</f>
        <v xml:space="preserve"> </v>
      </c>
    </row>
    <row r="168" spans="1:14" x14ac:dyDescent="0.3">
      <c r="A168" s="1" t="s">
        <v>8</v>
      </c>
      <c r="B168" s="1" t="s">
        <v>9</v>
      </c>
      <c r="C168" s="2">
        <v>46037</v>
      </c>
      <c r="D168" s="3">
        <v>0.52083333333333337</v>
      </c>
      <c r="E168" s="3">
        <v>0.58333333333333337</v>
      </c>
      <c r="F168">
        <v>50</v>
      </c>
      <c r="G168" s="3">
        <f>kursanci3[[#This Row],[Godzina zakończenia]]-kursanci3[[#This Row],[Godzina rozpoczęcia]]</f>
        <v>6.25E-2</v>
      </c>
      <c r="H168" s="1">
        <v>1.5</v>
      </c>
      <c r="I168" s="1">
        <f>kursanci3[[#This Row],[czas trwania2]]*kursanci3[[#This Row],[Stawka za godzinę]]</f>
        <v>75</v>
      </c>
      <c r="J168" t="str">
        <f>MID(kursanci3[[#This Row],[Imię kursanta]],1,3)</f>
        <v>Wik</v>
      </c>
      <c r="K168" s="1" t="str">
        <f>MID(kursanci3[[#This Row],[Przedmiot]],1,3)</f>
        <v>Mat</v>
      </c>
      <c r="L168" s="1">
        <f t="shared" si="8"/>
        <v>14</v>
      </c>
      <c r="M168" s="1" t="str">
        <f>_xlfn.TEXTJOIN(,,UPPER(kursanci3[[#This Row],[Nick1]]),UPPER(kursanci3[[#This Row],[nick2]]),kursanci3[[#This Row],[nick3]])</f>
        <v>WIKMAT14</v>
      </c>
      <c r="N168" s="1" t="str">
        <f>IF(kursanci3[[#This Row],[nick3]]&lt;L169," ",kursanci3[[#This Row],[nick]])</f>
        <v xml:space="preserve"> </v>
      </c>
    </row>
    <row r="169" spans="1:14" x14ac:dyDescent="0.3">
      <c r="A169" s="1" t="s">
        <v>8</v>
      </c>
      <c r="B169" s="1" t="s">
        <v>9</v>
      </c>
      <c r="C169" s="2">
        <v>46041</v>
      </c>
      <c r="D169" s="3">
        <v>0.375</v>
      </c>
      <c r="E169" s="3">
        <v>0.4375</v>
      </c>
      <c r="F169">
        <v>50</v>
      </c>
      <c r="G169" s="3">
        <f>kursanci3[[#This Row],[Godzina zakończenia]]-kursanci3[[#This Row],[Godzina rozpoczęcia]]</f>
        <v>6.25E-2</v>
      </c>
      <c r="H169" s="1">
        <v>1.5</v>
      </c>
      <c r="I169" s="1">
        <f>kursanci3[[#This Row],[czas trwania2]]*kursanci3[[#This Row],[Stawka za godzinę]]</f>
        <v>75</v>
      </c>
      <c r="J169" t="str">
        <f>MID(kursanci3[[#This Row],[Imię kursanta]],1,3)</f>
        <v>Wik</v>
      </c>
      <c r="K169" s="1" t="str">
        <f>MID(kursanci3[[#This Row],[Przedmiot]],1,3)</f>
        <v>Mat</v>
      </c>
      <c r="L169" s="1">
        <f t="shared" si="8"/>
        <v>15</v>
      </c>
      <c r="M169" s="1" t="str">
        <f>_xlfn.TEXTJOIN(,,UPPER(kursanci3[[#This Row],[Nick1]]),UPPER(kursanci3[[#This Row],[nick2]]),kursanci3[[#This Row],[nick3]])</f>
        <v>WIKMAT15</v>
      </c>
      <c r="N169" s="1" t="str">
        <f>IF(kursanci3[[#This Row],[nick3]]&lt;L170," ",kursanci3[[#This Row],[nick]])</f>
        <v xml:space="preserve"> </v>
      </c>
    </row>
    <row r="170" spans="1:14" x14ac:dyDescent="0.3">
      <c r="A170" s="1" t="s">
        <v>8</v>
      </c>
      <c r="B170" s="1" t="s">
        <v>9</v>
      </c>
      <c r="C170" s="2">
        <v>46044</v>
      </c>
      <c r="D170" s="3">
        <v>0.66666666666666663</v>
      </c>
      <c r="E170" s="3">
        <v>0.73958333333333337</v>
      </c>
      <c r="F170">
        <v>50</v>
      </c>
      <c r="G170" s="3">
        <f>kursanci3[[#This Row],[Godzina zakończenia]]-kursanci3[[#This Row],[Godzina rozpoczęcia]]</f>
        <v>7.2916666666666741E-2</v>
      </c>
      <c r="H170" s="1">
        <v>1.75</v>
      </c>
      <c r="I170" s="1">
        <f>kursanci3[[#This Row],[czas trwania2]]*kursanci3[[#This Row],[Stawka za godzinę]]</f>
        <v>87.5</v>
      </c>
      <c r="J170" t="str">
        <f>MID(kursanci3[[#This Row],[Imię kursanta]],1,3)</f>
        <v>Wik</v>
      </c>
      <c r="K170" s="1" t="str">
        <f>MID(kursanci3[[#This Row],[Przedmiot]],1,3)</f>
        <v>Mat</v>
      </c>
      <c r="L170" s="1">
        <f t="shared" si="8"/>
        <v>16</v>
      </c>
      <c r="M170" s="1" t="str">
        <f>_xlfn.TEXTJOIN(,,UPPER(kursanci3[[#This Row],[Nick1]]),UPPER(kursanci3[[#This Row],[nick2]]),kursanci3[[#This Row],[nick3]])</f>
        <v>WIKMAT16</v>
      </c>
      <c r="N170" s="1" t="str">
        <f>IF(kursanci3[[#This Row],[nick3]]&lt;L171," ",kursanci3[[#This Row],[nick]])</f>
        <v xml:space="preserve"> </v>
      </c>
    </row>
    <row r="171" spans="1:14" x14ac:dyDescent="0.3">
      <c r="A171" s="1" t="s">
        <v>8</v>
      </c>
      <c r="B171" s="1" t="s">
        <v>9</v>
      </c>
      <c r="C171" s="2">
        <v>46044</v>
      </c>
      <c r="D171" s="3">
        <v>0.59375</v>
      </c>
      <c r="E171" s="3">
        <v>0.63541666666666663</v>
      </c>
      <c r="F171">
        <v>50</v>
      </c>
      <c r="G171" s="3">
        <f>kursanci3[[#This Row],[Godzina zakończenia]]-kursanci3[[#This Row],[Godzina rozpoczęcia]]</f>
        <v>4.166666666666663E-2</v>
      </c>
      <c r="H171" s="1">
        <v>1</v>
      </c>
      <c r="I171" s="1">
        <f>kursanci3[[#This Row],[czas trwania2]]*kursanci3[[#This Row],[Stawka za godzinę]]</f>
        <v>50</v>
      </c>
      <c r="J171" t="str">
        <f>MID(kursanci3[[#This Row],[Imię kursanta]],1,3)</f>
        <v>Wik</v>
      </c>
      <c r="K171" s="1" t="str">
        <f>MID(kursanci3[[#This Row],[Przedmiot]],1,3)</f>
        <v>Mat</v>
      </c>
      <c r="L171" s="1">
        <f t="shared" si="8"/>
        <v>17</v>
      </c>
      <c r="M171" s="1" t="str">
        <f>_xlfn.TEXTJOIN(,,UPPER(kursanci3[[#This Row],[Nick1]]),UPPER(kursanci3[[#This Row],[nick2]]),kursanci3[[#This Row],[nick3]])</f>
        <v>WIKMAT17</v>
      </c>
      <c r="N171" s="1" t="str">
        <f>IF(kursanci3[[#This Row],[nick3]]&lt;L172," ",kursanci3[[#This Row],[nick]])</f>
        <v xml:space="preserve"> </v>
      </c>
    </row>
    <row r="172" spans="1:14" x14ac:dyDescent="0.3">
      <c r="A172" s="1" t="s">
        <v>8</v>
      </c>
      <c r="B172" s="1" t="s">
        <v>9</v>
      </c>
      <c r="C172" s="2">
        <v>46045</v>
      </c>
      <c r="D172" s="3">
        <v>0.65625</v>
      </c>
      <c r="E172" s="3">
        <v>0.69791666666666663</v>
      </c>
      <c r="F172">
        <v>50</v>
      </c>
      <c r="G172" s="3">
        <f>kursanci3[[#This Row],[Godzina zakończenia]]-kursanci3[[#This Row],[Godzina rozpoczęcia]]</f>
        <v>4.166666666666663E-2</v>
      </c>
      <c r="H172" s="1">
        <v>1</v>
      </c>
      <c r="I172" s="1">
        <f>kursanci3[[#This Row],[czas trwania2]]*kursanci3[[#This Row],[Stawka za godzinę]]</f>
        <v>50</v>
      </c>
      <c r="J172" t="str">
        <f>MID(kursanci3[[#This Row],[Imię kursanta]],1,3)</f>
        <v>Wik</v>
      </c>
      <c r="K172" s="1" t="str">
        <f>MID(kursanci3[[#This Row],[Przedmiot]],1,3)</f>
        <v>Mat</v>
      </c>
      <c r="L172" s="1">
        <f t="shared" si="8"/>
        <v>18</v>
      </c>
      <c r="M172" s="1" t="str">
        <f>_xlfn.TEXTJOIN(,,UPPER(kursanci3[[#This Row],[Nick1]]),UPPER(kursanci3[[#This Row],[nick2]]),kursanci3[[#This Row],[nick3]])</f>
        <v>WIKMAT18</v>
      </c>
      <c r="N172" s="1" t="str">
        <f>IF(kursanci3[[#This Row],[nick3]]&lt;L173," ",kursanci3[[#This Row],[nick]])</f>
        <v xml:space="preserve"> </v>
      </c>
    </row>
    <row r="173" spans="1:14" x14ac:dyDescent="0.3">
      <c r="A173" s="1" t="s">
        <v>8</v>
      </c>
      <c r="B173" s="1" t="s">
        <v>9</v>
      </c>
      <c r="C173" s="2">
        <v>46051</v>
      </c>
      <c r="D173" s="3">
        <v>0.375</v>
      </c>
      <c r="E173" s="3">
        <v>0.4375</v>
      </c>
      <c r="F173">
        <v>50</v>
      </c>
      <c r="G173" s="3">
        <f>kursanci3[[#This Row],[Godzina zakończenia]]-kursanci3[[#This Row],[Godzina rozpoczęcia]]</f>
        <v>6.25E-2</v>
      </c>
      <c r="H173" s="1">
        <v>1.5</v>
      </c>
      <c r="I173" s="1">
        <f>kursanci3[[#This Row],[czas trwania2]]*kursanci3[[#This Row],[Stawka za godzinę]]</f>
        <v>75</v>
      </c>
      <c r="J173" t="str">
        <f>MID(kursanci3[[#This Row],[Imię kursanta]],1,3)</f>
        <v>Wik</v>
      </c>
      <c r="K173" s="1" t="str">
        <f>MID(kursanci3[[#This Row],[Przedmiot]],1,3)</f>
        <v>Mat</v>
      </c>
      <c r="L173" s="1">
        <f t="shared" si="8"/>
        <v>19</v>
      </c>
      <c r="M173" s="1" t="str">
        <f>_xlfn.TEXTJOIN(,,UPPER(kursanci3[[#This Row],[Nick1]]),UPPER(kursanci3[[#This Row],[nick2]]),kursanci3[[#This Row],[nick3]])</f>
        <v>WIKMAT19</v>
      </c>
      <c r="N173" s="1" t="str">
        <f>IF(kursanci3[[#This Row],[nick3]]&lt;L174," ",kursanci3[[#This Row],[nick]])</f>
        <v xml:space="preserve"> </v>
      </c>
    </row>
    <row r="174" spans="1:14" x14ac:dyDescent="0.3">
      <c r="A174" s="1" t="s">
        <v>8</v>
      </c>
      <c r="B174" s="1" t="s">
        <v>9</v>
      </c>
      <c r="C174" s="2">
        <v>46057</v>
      </c>
      <c r="D174" s="3">
        <v>0.59375</v>
      </c>
      <c r="E174" s="3">
        <v>0.63541666666666663</v>
      </c>
      <c r="F174">
        <v>50</v>
      </c>
      <c r="G174" s="3">
        <f>kursanci3[[#This Row],[Godzina zakończenia]]-kursanci3[[#This Row],[Godzina rozpoczęcia]]</f>
        <v>4.166666666666663E-2</v>
      </c>
      <c r="H174" s="1">
        <v>1</v>
      </c>
      <c r="I174" s="1">
        <f>kursanci3[[#This Row],[czas trwania2]]*kursanci3[[#This Row],[Stawka za godzinę]]</f>
        <v>50</v>
      </c>
      <c r="J174" t="str">
        <f>MID(kursanci3[[#This Row],[Imię kursanta]],1,3)</f>
        <v>Wik</v>
      </c>
      <c r="K174" s="1" t="str">
        <f>MID(kursanci3[[#This Row],[Przedmiot]],1,3)</f>
        <v>Mat</v>
      </c>
      <c r="L174" s="1">
        <f t="shared" si="8"/>
        <v>20</v>
      </c>
      <c r="M174" s="1" t="str">
        <f>_xlfn.TEXTJOIN(,,UPPER(kursanci3[[#This Row],[Nick1]]),UPPER(kursanci3[[#This Row],[nick2]]),kursanci3[[#This Row],[nick3]])</f>
        <v>WIKMAT20</v>
      </c>
      <c r="N174" s="1" t="str">
        <f>IF(kursanci3[[#This Row],[nick3]]&lt;L175," ",kursanci3[[#This Row],[nick]])</f>
        <v xml:space="preserve"> </v>
      </c>
    </row>
    <row r="175" spans="1:14" x14ac:dyDescent="0.3">
      <c r="A175" s="1" t="s">
        <v>8</v>
      </c>
      <c r="B175" s="1" t="s">
        <v>9</v>
      </c>
      <c r="C175" s="2">
        <v>46059</v>
      </c>
      <c r="D175" s="3">
        <v>0.45833333333333331</v>
      </c>
      <c r="E175" s="3">
        <v>0.54166666666666663</v>
      </c>
      <c r="F175">
        <v>50</v>
      </c>
      <c r="G175" s="3">
        <f>kursanci3[[#This Row],[Godzina zakończenia]]-kursanci3[[#This Row],[Godzina rozpoczęcia]]</f>
        <v>8.3333333333333315E-2</v>
      </c>
      <c r="H175" s="1">
        <v>2</v>
      </c>
      <c r="I175" s="1">
        <f>kursanci3[[#This Row],[czas trwania2]]*kursanci3[[#This Row],[Stawka za godzinę]]</f>
        <v>100</v>
      </c>
      <c r="J175" t="str">
        <f>MID(kursanci3[[#This Row],[Imię kursanta]],1,3)</f>
        <v>Wik</v>
      </c>
      <c r="K175" s="1" t="str">
        <f>MID(kursanci3[[#This Row],[Przedmiot]],1,3)</f>
        <v>Mat</v>
      </c>
      <c r="L175" s="1">
        <f t="shared" si="8"/>
        <v>21</v>
      </c>
      <c r="M175" s="1" t="str">
        <f>_xlfn.TEXTJOIN(,,UPPER(kursanci3[[#This Row],[Nick1]]),UPPER(kursanci3[[#This Row],[nick2]]),kursanci3[[#This Row],[nick3]])</f>
        <v>WIKMAT21</v>
      </c>
      <c r="N175" s="1" t="str">
        <f>IF(kursanci3[[#This Row],[nick3]]&lt;L176," ",kursanci3[[#This Row],[nick]])</f>
        <v xml:space="preserve"> </v>
      </c>
    </row>
    <row r="176" spans="1:14" x14ac:dyDescent="0.3">
      <c r="A176" s="1" t="s">
        <v>8</v>
      </c>
      <c r="B176" s="1" t="s">
        <v>9</v>
      </c>
      <c r="C176" s="2">
        <v>46062</v>
      </c>
      <c r="D176" s="3">
        <v>0.375</v>
      </c>
      <c r="E176" s="3">
        <v>0.42708333333333331</v>
      </c>
      <c r="F176">
        <v>50</v>
      </c>
      <c r="G176" s="3">
        <f>kursanci3[[#This Row],[Godzina zakończenia]]-kursanci3[[#This Row],[Godzina rozpoczęcia]]</f>
        <v>5.2083333333333315E-2</v>
      </c>
      <c r="H176" s="1">
        <v>1.25</v>
      </c>
      <c r="I176" s="1">
        <f>kursanci3[[#This Row],[czas trwania2]]*kursanci3[[#This Row],[Stawka za godzinę]]</f>
        <v>62.5</v>
      </c>
      <c r="J176" t="str">
        <f>MID(kursanci3[[#This Row],[Imię kursanta]],1,3)</f>
        <v>Wik</v>
      </c>
      <c r="K176" s="1" t="str">
        <f>MID(kursanci3[[#This Row],[Przedmiot]],1,3)</f>
        <v>Mat</v>
      </c>
      <c r="L176" s="1">
        <f t="shared" si="8"/>
        <v>22</v>
      </c>
      <c r="M176" s="1" t="str">
        <f>_xlfn.TEXTJOIN(,,UPPER(kursanci3[[#This Row],[Nick1]]),UPPER(kursanci3[[#This Row],[nick2]]),kursanci3[[#This Row],[nick3]])</f>
        <v>WIKMAT22</v>
      </c>
      <c r="N176" s="1" t="str">
        <f>IF(kursanci3[[#This Row],[nick3]]&lt;L177," ",kursanci3[[#This Row],[nick]])</f>
        <v xml:space="preserve"> </v>
      </c>
    </row>
    <row r="177" spans="1:14" x14ac:dyDescent="0.3">
      <c r="A177" s="1" t="s">
        <v>8</v>
      </c>
      <c r="B177" s="1" t="s">
        <v>9</v>
      </c>
      <c r="C177" s="2">
        <v>46063</v>
      </c>
      <c r="D177" s="3">
        <v>0.5625</v>
      </c>
      <c r="E177" s="3">
        <v>0.63541666666666663</v>
      </c>
      <c r="F177">
        <v>50</v>
      </c>
      <c r="G177" s="3">
        <f>kursanci3[[#This Row],[Godzina zakończenia]]-kursanci3[[#This Row],[Godzina rozpoczęcia]]</f>
        <v>7.291666666666663E-2</v>
      </c>
      <c r="H177" s="1">
        <v>1.75</v>
      </c>
      <c r="I177" s="1">
        <f>kursanci3[[#This Row],[czas trwania2]]*kursanci3[[#This Row],[Stawka za godzinę]]</f>
        <v>87.5</v>
      </c>
      <c r="J177" t="str">
        <f>MID(kursanci3[[#This Row],[Imię kursanta]],1,3)</f>
        <v>Wik</v>
      </c>
      <c r="K177" s="1" t="str">
        <f>MID(kursanci3[[#This Row],[Przedmiot]],1,3)</f>
        <v>Mat</v>
      </c>
      <c r="L177" s="1">
        <f t="shared" si="8"/>
        <v>23</v>
      </c>
      <c r="M177" s="1" t="str">
        <f>_xlfn.TEXTJOIN(,,UPPER(kursanci3[[#This Row],[Nick1]]),UPPER(kursanci3[[#This Row],[nick2]]),kursanci3[[#This Row],[nick3]])</f>
        <v>WIKMAT23</v>
      </c>
      <c r="N177" s="1" t="str">
        <f>IF(kursanci3[[#This Row],[nick3]]&lt;L178," ",kursanci3[[#This Row],[nick]])</f>
        <v xml:space="preserve"> </v>
      </c>
    </row>
    <row r="178" spans="1:14" x14ac:dyDescent="0.3">
      <c r="A178" s="1" t="s">
        <v>8</v>
      </c>
      <c r="B178" s="1" t="s">
        <v>9</v>
      </c>
      <c r="C178" s="2">
        <v>46064</v>
      </c>
      <c r="D178" s="3">
        <v>0.5</v>
      </c>
      <c r="E178" s="3">
        <v>0.54166666666666663</v>
      </c>
      <c r="F178">
        <v>50</v>
      </c>
      <c r="G178" s="3">
        <f>kursanci3[[#This Row],[Godzina zakończenia]]-kursanci3[[#This Row],[Godzina rozpoczęcia]]</f>
        <v>4.166666666666663E-2</v>
      </c>
      <c r="H178" s="1">
        <v>1</v>
      </c>
      <c r="I178" s="1">
        <f>kursanci3[[#This Row],[czas trwania2]]*kursanci3[[#This Row],[Stawka za godzinę]]</f>
        <v>50</v>
      </c>
      <c r="J178" t="str">
        <f>MID(kursanci3[[#This Row],[Imię kursanta]],1,3)</f>
        <v>Wik</v>
      </c>
      <c r="K178" s="1" t="str">
        <f>MID(kursanci3[[#This Row],[Przedmiot]],1,3)</f>
        <v>Mat</v>
      </c>
      <c r="L178" s="1">
        <f t="shared" si="8"/>
        <v>24</v>
      </c>
      <c r="M178" s="1" t="str">
        <f>_xlfn.TEXTJOIN(,,UPPER(kursanci3[[#This Row],[Nick1]]),UPPER(kursanci3[[#This Row],[nick2]]),kursanci3[[#This Row],[nick3]])</f>
        <v>WIKMAT24</v>
      </c>
      <c r="N178" s="1" t="str">
        <f>IF(kursanci3[[#This Row],[nick3]]&lt;L179," ",kursanci3[[#This Row],[nick]])</f>
        <v xml:space="preserve"> </v>
      </c>
    </row>
    <row r="179" spans="1:14" x14ac:dyDescent="0.3">
      <c r="A179" s="1" t="s">
        <v>8</v>
      </c>
      <c r="B179" s="1" t="s">
        <v>9</v>
      </c>
      <c r="C179" s="2">
        <v>46066</v>
      </c>
      <c r="D179" s="3">
        <v>0.60416666666666663</v>
      </c>
      <c r="E179" s="3">
        <v>0.67708333333333337</v>
      </c>
      <c r="F179">
        <v>50</v>
      </c>
      <c r="G179" s="3">
        <f>kursanci3[[#This Row],[Godzina zakończenia]]-kursanci3[[#This Row],[Godzina rozpoczęcia]]</f>
        <v>7.2916666666666741E-2</v>
      </c>
      <c r="H179" s="1">
        <v>1.75</v>
      </c>
      <c r="I179" s="1">
        <f>kursanci3[[#This Row],[czas trwania2]]*kursanci3[[#This Row],[Stawka za godzinę]]</f>
        <v>87.5</v>
      </c>
      <c r="J179" t="str">
        <f>MID(kursanci3[[#This Row],[Imię kursanta]],1,3)</f>
        <v>Wik</v>
      </c>
      <c r="K179" s="1" t="str">
        <f>MID(kursanci3[[#This Row],[Przedmiot]],1,3)</f>
        <v>Mat</v>
      </c>
      <c r="L179" s="1">
        <f t="shared" si="8"/>
        <v>25</v>
      </c>
      <c r="M179" s="1" t="str">
        <f>_xlfn.TEXTJOIN(,,UPPER(kursanci3[[#This Row],[Nick1]]),UPPER(kursanci3[[#This Row],[nick2]]),kursanci3[[#This Row],[nick3]])</f>
        <v>WIKMAT25</v>
      </c>
      <c r="N179" s="1" t="str">
        <f>IF(kursanci3[[#This Row],[nick3]]&lt;L180," ",kursanci3[[#This Row],[nick]])</f>
        <v xml:space="preserve"> </v>
      </c>
    </row>
    <row r="180" spans="1:14" x14ac:dyDescent="0.3">
      <c r="A180" s="1" t="s">
        <v>8</v>
      </c>
      <c r="B180" s="1" t="s">
        <v>9</v>
      </c>
      <c r="C180" s="2">
        <v>46069</v>
      </c>
      <c r="D180" s="3">
        <v>0.47916666666666669</v>
      </c>
      <c r="E180" s="3">
        <v>0.54166666666666663</v>
      </c>
      <c r="F180">
        <v>50</v>
      </c>
      <c r="G180" s="3">
        <f>kursanci3[[#This Row],[Godzina zakończenia]]-kursanci3[[#This Row],[Godzina rozpoczęcia]]</f>
        <v>6.2499999999999944E-2</v>
      </c>
      <c r="H180" s="1">
        <v>1.5</v>
      </c>
      <c r="I180" s="1">
        <f>kursanci3[[#This Row],[czas trwania2]]*kursanci3[[#This Row],[Stawka za godzinę]]</f>
        <v>75</v>
      </c>
      <c r="J180" t="str">
        <f>MID(kursanci3[[#This Row],[Imię kursanta]],1,3)</f>
        <v>Wik</v>
      </c>
      <c r="K180" s="1" t="str">
        <f>MID(kursanci3[[#This Row],[Przedmiot]],1,3)</f>
        <v>Mat</v>
      </c>
      <c r="L180" s="1">
        <f t="shared" si="8"/>
        <v>26</v>
      </c>
      <c r="M180" s="1" t="str">
        <f>_xlfn.TEXTJOIN(,,UPPER(kursanci3[[#This Row],[Nick1]]),UPPER(kursanci3[[#This Row],[nick2]]),kursanci3[[#This Row],[nick3]])</f>
        <v>WIKMAT26</v>
      </c>
      <c r="N180" s="1" t="str">
        <f>IF(kursanci3[[#This Row],[nick3]]&lt;L181," ",kursanci3[[#This Row],[nick]])</f>
        <v xml:space="preserve"> </v>
      </c>
    </row>
    <row r="181" spans="1:14" x14ac:dyDescent="0.3">
      <c r="A181" s="1" t="s">
        <v>8</v>
      </c>
      <c r="B181" s="1" t="s">
        <v>9</v>
      </c>
      <c r="C181" s="2">
        <v>46070</v>
      </c>
      <c r="D181" s="3">
        <v>0.4375</v>
      </c>
      <c r="E181" s="3">
        <v>0.51041666666666663</v>
      </c>
      <c r="F181">
        <v>50</v>
      </c>
      <c r="G181" s="3">
        <f>kursanci3[[#This Row],[Godzina zakończenia]]-kursanci3[[#This Row],[Godzina rozpoczęcia]]</f>
        <v>7.291666666666663E-2</v>
      </c>
      <c r="H181" s="1">
        <v>1.75</v>
      </c>
      <c r="I181" s="1">
        <f>kursanci3[[#This Row],[czas trwania2]]*kursanci3[[#This Row],[Stawka za godzinę]]</f>
        <v>87.5</v>
      </c>
      <c r="J181" t="str">
        <f>MID(kursanci3[[#This Row],[Imię kursanta]],1,3)</f>
        <v>Wik</v>
      </c>
      <c r="K181" s="1" t="str">
        <f>MID(kursanci3[[#This Row],[Przedmiot]],1,3)</f>
        <v>Mat</v>
      </c>
      <c r="L181" s="1">
        <f t="shared" si="8"/>
        <v>27</v>
      </c>
      <c r="M181" s="1" t="str">
        <f>_xlfn.TEXTJOIN(,,UPPER(kursanci3[[#This Row],[Nick1]]),UPPER(kursanci3[[#This Row],[nick2]]),kursanci3[[#This Row],[nick3]])</f>
        <v>WIKMAT27</v>
      </c>
      <c r="N181" s="1" t="str">
        <f>IF(kursanci3[[#This Row],[nick3]]&lt;L182," ",kursanci3[[#This Row],[nick]])</f>
        <v xml:space="preserve"> </v>
      </c>
    </row>
    <row r="182" spans="1:14" x14ac:dyDescent="0.3">
      <c r="A182" s="1" t="s">
        <v>8</v>
      </c>
      <c r="B182" s="1" t="s">
        <v>9</v>
      </c>
      <c r="C182" s="2">
        <v>46071</v>
      </c>
      <c r="D182" s="3">
        <v>0.375</v>
      </c>
      <c r="E182" s="3">
        <v>0.4375</v>
      </c>
      <c r="F182">
        <v>50</v>
      </c>
      <c r="G182" s="3">
        <f>kursanci3[[#This Row],[Godzina zakończenia]]-kursanci3[[#This Row],[Godzina rozpoczęcia]]</f>
        <v>6.25E-2</v>
      </c>
      <c r="H182" s="1">
        <v>1.5</v>
      </c>
      <c r="I182" s="1">
        <f>kursanci3[[#This Row],[czas trwania2]]*kursanci3[[#This Row],[Stawka za godzinę]]</f>
        <v>75</v>
      </c>
      <c r="J182" t="str">
        <f>MID(kursanci3[[#This Row],[Imię kursanta]],1,3)</f>
        <v>Wik</v>
      </c>
      <c r="K182" s="1" t="str">
        <f>MID(kursanci3[[#This Row],[Przedmiot]],1,3)</f>
        <v>Mat</v>
      </c>
      <c r="L182" s="1">
        <f t="shared" si="8"/>
        <v>28</v>
      </c>
      <c r="M182" s="1" t="str">
        <f>_xlfn.TEXTJOIN(,,UPPER(kursanci3[[#This Row],[Nick1]]),UPPER(kursanci3[[#This Row],[nick2]]),kursanci3[[#This Row],[nick3]])</f>
        <v>WIKMAT28</v>
      </c>
      <c r="N182" s="1" t="str">
        <f>IF(kursanci3[[#This Row],[nick3]]&lt;L183," ",kursanci3[[#This Row],[nick]])</f>
        <v xml:space="preserve"> </v>
      </c>
    </row>
    <row r="183" spans="1:14" x14ac:dyDescent="0.3">
      <c r="A183" s="1" t="s">
        <v>8</v>
      </c>
      <c r="B183" s="1" t="s">
        <v>9</v>
      </c>
      <c r="C183" s="2">
        <v>46072</v>
      </c>
      <c r="D183" s="3">
        <v>0.375</v>
      </c>
      <c r="E183" s="3">
        <v>0.45833333333333331</v>
      </c>
      <c r="F183">
        <v>50</v>
      </c>
      <c r="G183" s="3">
        <f>kursanci3[[#This Row],[Godzina zakończenia]]-kursanci3[[#This Row],[Godzina rozpoczęcia]]</f>
        <v>8.3333333333333315E-2</v>
      </c>
      <c r="H183" s="1">
        <v>2</v>
      </c>
      <c r="I183" s="1">
        <f>kursanci3[[#This Row],[czas trwania2]]*kursanci3[[#This Row],[Stawka za godzinę]]</f>
        <v>100</v>
      </c>
      <c r="J183" t="str">
        <f>MID(kursanci3[[#This Row],[Imię kursanta]],1,3)</f>
        <v>Wik</v>
      </c>
      <c r="K183" s="1" t="str">
        <f>MID(kursanci3[[#This Row],[Przedmiot]],1,3)</f>
        <v>Mat</v>
      </c>
      <c r="L183" s="1">
        <f t="shared" si="8"/>
        <v>29</v>
      </c>
      <c r="M183" s="1" t="str">
        <f>_xlfn.TEXTJOIN(,,UPPER(kursanci3[[#This Row],[Nick1]]),UPPER(kursanci3[[#This Row],[nick2]]),kursanci3[[#This Row],[nick3]])</f>
        <v>WIKMAT29</v>
      </c>
      <c r="N183" s="1" t="str">
        <f>IF(kursanci3[[#This Row],[nick3]]&lt;L184," ",kursanci3[[#This Row],[nick]])</f>
        <v>WIKMAT29</v>
      </c>
    </row>
    <row r="184" spans="1:14" x14ac:dyDescent="0.3">
      <c r="A184" s="1" t="s">
        <v>15</v>
      </c>
      <c r="B184" s="1" t="s">
        <v>12</v>
      </c>
      <c r="C184" s="2">
        <v>45937</v>
      </c>
      <c r="D184" s="3">
        <v>0.5625</v>
      </c>
      <c r="E184" s="3">
        <v>0.61458333333333337</v>
      </c>
      <c r="F184">
        <v>40</v>
      </c>
      <c r="G184" s="3">
        <f>kursanci3[[#This Row],[Godzina zakończenia]]-kursanci3[[#This Row],[Godzina rozpoczęcia]]</f>
        <v>5.208333333333337E-2</v>
      </c>
      <c r="H184" s="1">
        <v>1.25</v>
      </c>
      <c r="I184" s="1">
        <f>kursanci3[[#This Row],[czas trwania2]]*kursanci3[[#This Row],[Stawka za godzinę]]</f>
        <v>50</v>
      </c>
      <c r="J184" t="str">
        <f>MID(kursanci3[[#This Row],[Imię kursanta]],1,3)</f>
        <v>Zbi</v>
      </c>
      <c r="K184" s="1" t="str">
        <f>MID(kursanci3[[#This Row],[Przedmiot]],1,3)</f>
        <v>Fiz</v>
      </c>
      <c r="L184" s="1">
        <v>1</v>
      </c>
      <c r="M184" s="1" t="str">
        <f>_xlfn.TEXTJOIN(,,UPPER(kursanci3[[#This Row],[Nick1]]),UPPER(kursanci3[[#This Row],[nick2]]),kursanci3[[#This Row],[nick3]])</f>
        <v>ZBIFIZ1</v>
      </c>
      <c r="N184" s="1" t="str">
        <f>IF(kursanci3[[#This Row],[nick3]]&lt;L185," ",kursanci3[[#This Row],[nick]])</f>
        <v xml:space="preserve"> </v>
      </c>
    </row>
    <row r="185" spans="1:14" x14ac:dyDescent="0.3">
      <c r="A185" s="1" t="s">
        <v>15</v>
      </c>
      <c r="B185" s="1" t="s">
        <v>7</v>
      </c>
      <c r="C185" s="2">
        <v>45945</v>
      </c>
      <c r="D185" s="3">
        <v>0.51041666666666663</v>
      </c>
      <c r="E185" s="3">
        <v>0.58333333333333337</v>
      </c>
      <c r="F185">
        <v>60</v>
      </c>
      <c r="G185" s="3">
        <f>kursanci3[[#This Row],[Godzina zakończenia]]-kursanci3[[#This Row],[Godzina rozpoczęcia]]</f>
        <v>7.2916666666666741E-2</v>
      </c>
      <c r="H185" s="1">
        <v>1.75</v>
      </c>
      <c r="I185" s="1">
        <f>kursanci3[[#This Row],[czas trwania2]]*kursanci3[[#This Row],[Stawka za godzinę]]</f>
        <v>105</v>
      </c>
      <c r="J185" t="str">
        <f>MID(kursanci3[[#This Row],[Imię kursanta]],1,3)</f>
        <v>Zbi</v>
      </c>
      <c r="K185" s="1" t="str">
        <f>MID(kursanci3[[#This Row],[Przedmiot]],1,3)</f>
        <v>Inf</v>
      </c>
      <c r="L185" s="1">
        <f>L184+1</f>
        <v>2</v>
      </c>
      <c r="M185" s="1" t="str">
        <f>_xlfn.TEXTJOIN(,,UPPER(kursanci3[[#This Row],[Nick1]]),UPPER(kursanci3[[#This Row],[nick2]]),kursanci3[[#This Row],[nick3]])</f>
        <v>ZBIINF2</v>
      </c>
      <c r="N185" s="1" t="str">
        <f>IF(kursanci3[[#This Row],[nick3]]&lt;L186," ",kursanci3[[#This Row],[nick]])</f>
        <v xml:space="preserve"> </v>
      </c>
    </row>
    <row r="186" spans="1:14" x14ac:dyDescent="0.3">
      <c r="A186" s="1" t="s">
        <v>15</v>
      </c>
      <c r="B186" s="1" t="s">
        <v>7</v>
      </c>
      <c r="C186" s="2">
        <v>45961</v>
      </c>
      <c r="D186" s="3">
        <v>0.375</v>
      </c>
      <c r="E186" s="3">
        <v>0.44791666666666669</v>
      </c>
      <c r="F186">
        <v>60</v>
      </c>
      <c r="G186" s="3">
        <f>kursanci3[[#This Row],[Godzina zakończenia]]-kursanci3[[#This Row],[Godzina rozpoczęcia]]</f>
        <v>7.2916666666666685E-2</v>
      </c>
      <c r="H186" s="1">
        <v>1.75</v>
      </c>
      <c r="I186" s="1">
        <f>kursanci3[[#This Row],[czas trwania2]]*kursanci3[[#This Row],[Stawka za godzinę]]</f>
        <v>105</v>
      </c>
      <c r="J186" t="str">
        <f>MID(kursanci3[[#This Row],[Imię kursanta]],1,3)</f>
        <v>Zbi</v>
      </c>
      <c r="K186" s="1" t="str">
        <f>MID(kursanci3[[#This Row],[Przedmiot]],1,3)</f>
        <v>Inf</v>
      </c>
      <c r="L186" s="1">
        <f t="shared" ref="L186:L199" si="9">L185+1</f>
        <v>3</v>
      </c>
      <c r="M186" s="1" t="str">
        <f>_xlfn.TEXTJOIN(,,UPPER(kursanci3[[#This Row],[Nick1]]),UPPER(kursanci3[[#This Row],[nick2]]),kursanci3[[#This Row],[nick3]])</f>
        <v>ZBIINF3</v>
      </c>
      <c r="N186" s="1" t="str">
        <f>IF(kursanci3[[#This Row],[nick3]]&lt;L187," ",kursanci3[[#This Row],[nick]])</f>
        <v xml:space="preserve"> </v>
      </c>
    </row>
    <row r="187" spans="1:14" x14ac:dyDescent="0.3">
      <c r="A187" s="1" t="s">
        <v>15</v>
      </c>
      <c r="B187" s="1" t="s">
        <v>12</v>
      </c>
      <c r="C187" s="2">
        <v>45967</v>
      </c>
      <c r="D187" s="3">
        <v>0.57291666666666663</v>
      </c>
      <c r="E187" s="3">
        <v>0.64583333333333337</v>
      </c>
      <c r="F187">
        <v>40</v>
      </c>
      <c r="G187" s="3">
        <f>kursanci3[[#This Row],[Godzina zakończenia]]-kursanci3[[#This Row],[Godzina rozpoczęcia]]</f>
        <v>7.2916666666666741E-2</v>
      </c>
      <c r="H187" s="1">
        <v>1.75</v>
      </c>
      <c r="I187" s="1">
        <f>kursanci3[[#This Row],[czas trwania2]]*kursanci3[[#This Row],[Stawka za godzinę]]</f>
        <v>70</v>
      </c>
      <c r="J187" t="str">
        <f>MID(kursanci3[[#This Row],[Imię kursanta]],1,3)</f>
        <v>Zbi</v>
      </c>
      <c r="K187" s="1" t="str">
        <f>MID(kursanci3[[#This Row],[Przedmiot]],1,3)</f>
        <v>Fiz</v>
      </c>
      <c r="L187" s="1">
        <f t="shared" si="9"/>
        <v>4</v>
      </c>
      <c r="M187" s="1" t="str">
        <f>_xlfn.TEXTJOIN(,,UPPER(kursanci3[[#This Row],[Nick1]]),UPPER(kursanci3[[#This Row],[nick2]]),kursanci3[[#This Row],[nick3]])</f>
        <v>ZBIFIZ4</v>
      </c>
      <c r="N187" s="1" t="str">
        <f>IF(kursanci3[[#This Row],[nick3]]&lt;L188," ",kursanci3[[#This Row],[nick]])</f>
        <v xml:space="preserve"> </v>
      </c>
    </row>
    <row r="188" spans="1:14" x14ac:dyDescent="0.3">
      <c r="A188" s="1" t="s">
        <v>15</v>
      </c>
      <c r="B188" s="1" t="s">
        <v>12</v>
      </c>
      <c r="C188" s="2">
        <v>45981</v>
      </c>
      <c r="D188" s="3">
        <v>0.53125</v>
      </c>
      <c r="E188" s="3">
        <v>0.57291666666666663</v>
      </c>
      <c r="F188">
        <v>40</v>
      </c>
      <c r="G188" s="3">
        <f>kursanci3[[#This Row],[Godzina zakończenia]]-kursanci3[[#This Row],[Godzina rozpoczęcia]]</f>
        <v>4.166666666666663E-2</v>
      </c>
      <c r="H188" s="1">
        <v>1</v>
      </c>
      <c r="I188" s="1">
        <f>kursanci3[[#This Row],[czas trwania2]]*kursanci3[[#This Row],[Stawka za godzinę]]</f>
        <v>40</v>
      </c>
      <c r="J188" t="str">
        <f>MID(kursanci3[[#This Row],[Imię kursanta]],1,3)</f>
        <v>Zbi</v>
      </c>
      <c r="K188" s="1" t="str">
        <f>MID(kursanci3[[#This Row],[Przedmiot]],1,3)</f>
        <v>Fiz</v>
      </c>
      <c r="L188" s="1">
        <f t="shared" si="9"/>
        <v>5</v>
      </c>
      <c r="M188" s="1" t="str">
        <f>_xlfn.TEXTJOIN(,,UPPER(kursanci3[[#This Row],[Nick1]]),UPPER(kursanci3[[#This Row],[nick2]]),kursanci3[[#This Row],[nick3]])</f>
        <v>ZBIFIZ5</v>
      </c>
      <c r="N188" s="1" t="str">
        <f>IF(kursanci3[[#This Row],[nick3]]&lt;L189," ",kursanci3[[#This Row],[nick]])</f>
        <v xml:space="preserve"> </v>
      </c>
    </row>
    <row r="189" spans="1:14" x14ac:dyDescent="0.3">
      <c r="A189" s="1" t="s">
        <v>15</v>
      </c>
      <c r="B189" s="1" t="s">
        <v>7</v>
      </c>
      <c r="C189" s="2">
        <v>45985</v>
      </c>
      <c r="D189" s="3">
        <v>0.6875</v>
      </c>
      <c r="E189" s="3">
        <v>0.75</v>
      </c>
      <c r="F189">
        <v>60</v>
      </c>
      <c r="G189" s="3">
        <f>kursanci3[[#This Row],[Godzina zakończenia]]-kursanci3[[#This Row],[Godzina rozpoczęcia]]</f>
        <v>6.25E-2</v>
      </c>
      <c r="H189" s="1">
        <v>1.5</v>
      </c>
      <c r="I189" s="1">
        <f>kursanci3[[#This Row],[czas trwania2]]*kursanci3[[#This Row],[Stawka za godzinę]]</f>
        <v>90</v>
      </c>
      <c r="J189" t="str">
        <f>MID(kursanci3[[#This Row],[Imię kursanta]],1,3)</f>
        <v>Zbi</v>
      </c>
      <c r="K189" s="1" t="str">
        <f>MID(kursanci3[[#This Row],[Przedmiot]],1,3)</f>
        <v>Inf</v>
      </c>
      <c r="L189" s="1">
        <f t="shared" si="9"/>
        <v>6</v>
      </c>
      <c r="M189" s="1" t="str">
        <f>_xlfn.TEXTJOIN(,,UPPER(kursanci3[[#This Row],[Nick1]]),UPPER(kursanci3[[#This Row],[nick2]]),kursanci3[[#This Row],[nick3]])</f>
        <v>ZBIINF6</v>
      </c>
      <c r="N189" s="1" t="str">
        <f>IF(kursanci3[[#This Row],[nick3]]&lt;L190," ",kursanci3[[#This Row],[nick]])</f>
        <v xml:space="preserve"> </v>
      </c>
    </row>
    <row r="190" spans="1:14" x14ac:dyDescent="0.3">
      <c r="A190" s="1" t="s">
        <v>15</v>
      </c>
      <c r="B190" s="1" t="s">
        <v>12</v>
      </c>
      <c r="C190" s="2">
        <v>45985</v>
      </c>
      <c r="D190" s="3">
        <v>0.44791666666666669</v>
      </c>
      <c r="E190" s="3">
        <v>0.5</v>
      </c>
      <c r="F190">
        <v>40</v>
      </c>
      <c r="G190" s="3">
        <f>kursanci3[[#This Row],[Godzina zakończenia]]-kursanci3[[#This Row],[Godzina rozpoczęcia]]</f>
        <v>5.2083333333333315E-2</v>
      </c>
      <c r="H190" s="1">
        <v>1.25</v>
      </c>
      <c r="I190" s="1">
        <f>kursanci3[[#This Row],[czas trwania2]]*kursanci3[[#This Row],[Stawka za godzinę]]</f>
        <v>50</v>
      </c>
      <c r="J190" t="str">
        <f>MID(kursanci3[[#This Row],[Imię kursanta]],1,3)</f>
        <v>Zbi</v>
      </c>
      <c r="K190" s="1" t="str">
        <f>MID(kursanci3[[#This Row],[Przedmiot]],1,3)</f>
        <v>Fiz</v>
      </c>
      <c r="L190" s="1">
        <f t="shared" si="9"/>
        <v>7</v>
      </c>
      <c r="M190" s="1" t="str">
        <f>_xlfn.TEXTJOIN(,,UPPER(kursanci3[[#This Row],[Nick1]]),UPPER(kursanci3[[#This Row],[nick2]]),kursanci3[[#This Row],[nick3]])</f>
        <v>ZBIFIZ7</v>
      </c>
      <c r="N190" s="1" t="str">
        <f>IF(kursanci3[[#This Row],[nick3]]&lt;L191," ",kursanci3[[#This Row],[nick]])</f>
        <v xml:space="preserve"> </v>
      </c>
    </row>
    <row r="191" spans="1:14" x14ac:dyDescent="0.3">
      <c r="A191" s="1" t="s">
        <v>15</v>
      </c>
      <c r="B191" s="1" t="s">
        <v>7</v>
      </c>
      <c r="C191" s="2">
        <v>45993</v>
      </c>
      <c r="D191" s="3">
        <v>0.4375</v>
      </c>
      <c r="E191" s="3">
        <v>0.47916666666666669</v>
      </c>
      <c r="F191">
        <v>60</v>
      </c>
      <c r="G191" s="3">
        <f>kursanci3[[#This Row],[Godzina zakończenia]]-kursanci3[[#This Row],[Godzina rozpoczęcia]]</f>
        <v>4.1666666666666685E-2</v>
      </c>
      <c r="H191" s="1">
        <v>1</v>
      </c>
      <c r="I191" s="1">
        <f>kursanci3[[#This Row],[czas trwania2]]*kursanci3[[#This Row],[Stawka za godzinę]]</f>
        <v>60</v>
      </c>
      <c r="J191" t="str">
        <f>MID(kursanci3[[#This Row],[Imię kursanta]],1,3)</f>
        <v>Zbi</v>
      </c>
      <c r="K191" s="1" t="str">
        <f>MID(kursanci3[[#This Row],[Przedmiot]],1,3)</f>
        <v>Inf</v>
      </c>
      <c r="L191" s="1">
        <f t="shared" si="9"/>
        <v>8</v>
      </c>
      <c r="M191" s="1" t="str">
        <f>_xlfn.TEXTJOIN(,,UPPER(kursanci3[[#This Row],[Nick1]]),UPPER(kursanci3[[#This Row],[nick2]]),kursanci3[[#This Row],[nick3]])</f>
        <v>ZBIINF8</v>
      </c>
      <c r="N191" s="1" t="str">
        <f>IF(kursanci3[[#This Row],[nick3]]&lt;L192," ",kursanci3[[#This Row],[nick]])</f>
        <v xml:space="preserve"> </v>
      </c>
    </row>
    <row r="192" spans="1:14" x14ac:dyDescent="0.3">
      <c r="A192" s="1" t="s">
        <v>15</v>
      </c>
      <c r="B192" s="1" t="s">
        <v>12</v>
      </c>
      <c r="C192" s="2">
        <v>46002</v>
      </c>
      <c r="D192" s="3">
        <v>0.375</v>
      </c>
      <c r="E192" s="3">
        <v>0.42708333333333331</v>
      </c>
      <c r="F192">
        <v>40</v>
      </c>
      <c r="G192" s="3">
        <f>kursanci3[[#This Row],[Godzina zakończenia]]-kursanci3[[#This Row],[Godzina rozpoczęcia]]</f>
        <v>5.2083333333333315E-2</v>
      </c>
      <c r="H192" s="1">
        <v>1.25</v>
      </c>
      <c r="I192" s="1">
        <f>kursanci3[[#This Row],[czas trwania2]]*kursanci3[[#This Row],[Stawka za godzinę]]</f>
        <v>50</v>
      </c>
      <c r="J192" t="str">
        <f>MID(kursanci3[[#This Row],[Imię kursanta]],1,3)</f>
        <v>Zbi</v>
      </c>
      <c r="K192" s="1" t="str">
        <f>MID(kursanci3[[#This Row],[Przedmiot]],1,3)</f>
        <v>Fiz</v>
      </c>
      <c r="L192" s="1">
        <f t="shared" si="9"/>
        <v>9</v>
      </c>
      <c r="M192" s="1" t="str">
        <f>_xlfn.TEXTJOIN(,,UPPER(kursanci3[[#This Row],[Nick1]]),UPPER(kursanci3[[#This Row],[nick2]]),kursanci3[[#This Row],[nick3]])</f>
        <v>ZBIFIZ9</v>
      </c>
      <c r="N192" s="1" t="str">
        <f>IF(kursanci3[[#This Row],[nick3]]&lt;L193," ",kursanci3[[#This Row],[nick]])</f>
        <v xml:space="preserve"> </v>
      </c>
    </row>
    <row r="193" spans="1:14" x14ac:dyDescent="0.3">
      <c r="A193" s="1" t="s">
        <v>15</v>
      </c>
      <c r="B193" s="1" t="s">
        <v>7</v>
      </c>
      <c r="C193" s="2">
        <v>46003</v>
      </c>
      <c r="D193" s="3">
        <v>0.4375</v>
      </c>
      <c r="E193" s="3">
        <v>0.47916666666666669</v>
      </c>
      <c r="F193">
        <v>60</v>
      </c>
      <c r="G193" s="3">
        <f>kursanci3[[#This Row],[Godzina zakończenia]]-kursanci3[[#This Row],[Godzina rozpoczęcia]]</f>
        <v>4.1666666666666685E-2</v>
      </c>
      <c r="H193" s="1">
        <v>1</v>
      </c>
      <c r="I193" s="1">
        <f>kursanci3[[#This Row],[czas trwania2]]*kursanci3[[#This Row],[Stawka za godzinę]]</f>
        <v>60</v>
      </c>
      <c r="J193" t="str">
        <f>MID(kursanci3[[#This Row],[Imię kursanta]],1,3)</f>
        <v>Zbi</v>
      </c>
      <c r="K193" s="1" t="str">
        <f>MID(kursanci3[[#This Row],[Przedmiot]],1,3)</f>
        <v>Inf</v>
      </c>
      <c r="L193" s="1">
        <f t="shared" si="9"/>
        <v>10</v>
      </c>
      <c r="M193" s="1" t="str">
        <f>_xlfn.TEXTJOIN(,,UPPER(kursanci3[[#This Row],[Nick1]]),UPPER(kursanci3[[#This Row],[nick2]]),kursanci3[[#This Row],[nick3]])</f>
        <v>ZBIINF10</v>
      </c>
      <c r="N193" s="1" t="str">
        <f>IF(kursanci3[[#This Row],[nick3]]&lt;L194," ",kursanci3[[#This Row],[nick]])</f>
        <v xml:space="preserve"> </v>
      </c>
    </row>
    <row r="194" spans="1:14" x14ac:dyDescent="0.3">
      <c r="A194" s="1" t="s">
        <v>15</v>
      </c>
      <c r="B194" s="1" t="s">
        <v>12</v>
      </c>
      <c r="C194" s="2">
        <v>46029</v>
      </c>
      <c r="D194" s="3">
        <v>0.375</v>
      </c>
      <c r="E194" s="3">
        <v>0.44791666666666669</v>
      </c>
      <c r="F194">
        <v>40</v>
      </c>
      <c r="G194" s="3">
        <f>kursanci3[[#This Row],[Godzina zakończenia]]-kursanci3[[#This Row],[Godzina rozpoczęcia]]</f>
        <v>7.2916666666666685E-2</v>
      </c>
      <c r="H194" s="1">
        <v>1.75</v>
      </c>
      <c r="I194" s="1">
        <f>kursanci3[[#This Row],[czas trwania2]]*kursanci3[[#This Row],[Stawka za godzinę]]</f>
        <v>70</v>
      </c>
      <c r="J194" t="str">
        <f>MID(kursanci3[[#This Row],[Imię kursanta]],1,3)</f>
        <v>Zbi</v>
      </c>
      <c r="K194" s="1" t="str">
        <f>MID(kursanci3[[#This Row],[Przedmiot]],1,3)</f>
        <v>Fiz</v>
      </c>
      <c r="L194" s="1">
        <f t="shared" si="9"/>
        <v>11</v>
      </c>
      <c r="M194" s="1" t="str">
        <f>_xlfn.TEXTJOIN(,,UPPER(kursanci3[[#This Row],[Nick1]]),UPPER(kursanci3[[#This Row],[nick2]]),kursanci3[[#This Row],[nick3]])</f>
        <v>ZBIFIZ11</v>
      </c>
      <c r="N194" s="1" t="str">
        <f>IF(kursanci3[[#This Row],[nick3]]&lt;L195," ",kursanci3[[#This Row],[nick]])</f>
        <v xml:space="preserve"> </v>
      </c>
    </row>
    <row r="195" spans="1:14" x14ac:dyDescent="0.3">
      <c r="A195" s="1" t="s">
        <v>15</v>
      </c>
      <c r="B195" s="1" t="s">
        <v>7</v>
      </c>
      <c r="C195" s="2">
        <v>46051</v>
      </c>
      <c r="D195" s="3">
        <v>0.53125</v>
      </c>
      <c r="E195" s="3">
        <v>0.57291666666666663</v>
      </c>
      <c r="F195">
        <v>60</v>
      </c>
      <c r="G195" s="3">
        <f>kursanci3[[#This Row],[Godzina zakończenia]]-kursanci3[[#This Row],[Godzina rozpoczęcia]]</f>
        <v>4.166666666666663E-2</v>
      </c>
      <c r="H195" s="1">
        <v>1</v>
      </c>
      <c r="I195" s="1">
        <f>kursanci3[[#This Row],[czas trwania2]]*kursanci3[[#This Row],[Stawka za godzinę]]</f>
        <v>60</v>
      </c>
      <c r="J195" t="str">
        <f>MID(kursanci3[[#This Row],[Imię kursanta]],1,3)</f>
        <v>Zbi</v>
      </c>
      <c r="K195" s="1" t="str">
        <f>MID(kursanci3[[#This Row],[Przedmiot]],1,3)</f>
        <v>Inf</v>
      </c>
      <c r="L195" s="1">
        <f t="shared" si="9"/>
        <v>12</v>
      </c>
      <c r="M195" s="1" t="str">
        <f>_xlfn.TEXTJOIN(,,UPPER(kursanci3[[#This Row],[Nick1]]),UPPER(kursanci3[[#This Row],[nick2]]),kursanci3[[#This Row],[nick3]])</f>
        <v>ZBIINF12</v>
      </c>
      <c r="N195" s="1" t="str">
        <f>IF(kursanci3[[#This Row],[nick3]]&lt;L196," ",kursanci3[[#This Row],[nick]])</f>
        <v xml:space="preserve"> </v>
      </c>
    </row>
    <row r="196" spans="1:14" x14ac:dyDescent="0.3">
      <c r="A196" s="1" t="s">
        <v>15</v>
      </c>
      <c r="B196" s="1" t="s">
        <v>7</v>
      </c>
      <c r="C196" s="2">
        <v>46065</v>
      </c>
      <c r="D196" s="3">
        <v>0.39583333333333331</v>
      </c>
      <c r="E196" s="3">
        <v>0.45833333333333331</v>
      </c>
      <c r="F196">
        <v>60</v>
      </c>
      <c r="G196" s="3">
        <f>kursanci3[[#This Row],[Godzina zakończenia]]-kursanci3[[#This Row],[Godzina rozpoczęcia]]</f>
        <v>6.25E-2</v>
      </c>
      <c r="H196" s="1">
        <v>1.5</v>
      </c>
      <c r="I196" s="1">
        <f>kursanci3[[#This Row],[czas trwania2]]*kursanci3[[#This Row],[Stawka za godzinę]]</f>
        <v>90</v>
      </c>
      <c r="J196" t="str">
        <f>MID(kursanci3[[#This Row],[Imię kursanta]],1,3)</f>
        <v>Zbi</v>
      </c>
      <c r="K196" s="1" t="str">
        <f>MID(kursanci3[[#This Row],[Przedmiot]],1,3)</f>
        <v>Inf</v>
      </c>
      <c r="L196" s="1">
        <f t="shared" si="9"/>
        <v>13</v>
      </c>
      <c r="M196" s="1" t="str">
        <f>_xlfn.TEXTJOIN(,,UPPER(kursanci3[[#This Row],[Nick1]]),UPPER(kursanci3[[#This Row],[nick2]]),kursanci3[[#This Row],[nick3]])</f>
        <v>ZBIINF13</v>
      </c>
      <c r="N196" s="1" t="str">
        <f>IF(kursanci3[[#This Row],[nick3]]&lt;L197," ",kursanci3[[#This Row],[nick]])</f>
        <v xml:space="preserve"> </v>
      </c>
    </row>
    <row r="197" spans="1:14" x14ac:dyDescent="0.3">
      <c r="A197" s="1" t="s">
        <v>15</v>
      </c>
      <c r="B197" s="1" t="s">
        <v>12</v>
      </c>
      <c r="C197" s="2">
        <v>46069</v>
      </c>
      <c r="D197" s="3">
        <v>0.375</v>
      </c>
      <c r="E197" s="3">
        <v>0.4375</v>
      </c>
      <c r="F197">
        <v>40</v>
      </c>
      <c r="G197" s="3">
        <f>kursanci3[[#This Row],[Godzina zakończenia]]-kursanci3[[#This Row],[Godzina rozpoczęcia]]</f>
        <v>6.25E-2</v>
      </c>
      <c r="H197" s="1">
        <v>1.5</v>
      </c>
      <c r="I197" s="1">
        <f>kursanci3[[#This Row],[czas trwania2]]*kursanci3[[#This Row],[Stawka za godzinę]]</f>
        <v>60</v>
      </c>
      <c r="J197" t="str">
        <f>MID(kursanci3[[#This Row],[Imię kursanta]],1,3)</f>
        <v>Zbi</v>
      </c>
      <c r="K197" s="1" t="str">
        <f>MID(kursanci3[[#This Row],[Przedmiot]],1,3)</f>
        <v>Fiz</v>
      </c>
      <c r="L197" s="1">
        <f t="shared" si="9"/>
        <v>14</v>
      </c>
      <c r="M197" s="1" t="str">
        <f>_xlfn.TEXTJOIN(,,UPPER(kursanci3[[#This Row],[Nick1]]),UPPER(kursanci3[[#This Row],[nick2]]),kursanci3[[#This Row],[nick3]])</f>
        <v>ZBIFIZ14</v>
      </c>
      <c r="N197" s="1" t="str">
        <f>IF(kursanci3[[#This Row],[nick3]]&lt;L198," ",kursanci3[[#This Row],[nick]])</f>
        <v xml:space="preserve"> </v>
      </c>
    </row>
    <row r="198" spans="1:14" x14ac:dyDescent="0.3">
      <c r="A198" s="1" t="s">
        <v>15</v>
      </c>
      <c r="B198" s="1" t="s">
        <v>7</v>
      </c>
      <c r="C198" s="2">
        <v>46070</v>
      </c>
      <c r="D198" s="3">
        <v>0.375</v>
      </c>
      <c r="E198" s="3">
        <v>0.42708333333333331</v>
      </c>
      <c r="F198">
        <v>60</v>
      </c>
      <c r="G198" s="3">
        <f>kursanci3[[#This Row],[Godzina zakończenia]]-kursanci3[[#This Row],[Godzina rozpoczęcia]]</f>
        <v>5.2083333333333315E-2</v>
      </c>
      <c r="H198" s="1">
        <v>1.25</v>
      </c>
      <c r="I198" s="1">
        <f>kursanci3[[#This Row],[czas trwania2]]*kursanci3[[#This Row],[Stawka za godzinę]]</f>
        <v>75</v>
      </c>
      <c r="J198" t="str">
        <f>MID(kursanci3[[#This Row],[Imię kursanta]],1,3)</f>
        <v>Zbi</v>
      </c>
      <c r="K198" s="1" t="str">
        <f>MID(kursanci3[[#This Row],[Przedmiot]],1,3)</f>
        <v>Inf</v>
      </c>
      <c r="L198" s="1">
        <f t="shared" si="9"/>
        <v>15</v>
      </c>
      <c r="M198" s="1" t="str">
        <f>_xlfn.TEXTJOIN(,,UPPER(kursanci3[[#This Row],[Nick1]]),UPPER(kursanci3[[#This Row],[nick2]]),kursanci3[[#This Row],[nick3]])</f>
        <v>ZBIINF15</v>
      </c>
      <c r="N198" s="1" t="str">
        <f>IF(kursanci3[[#This Row],[nick3]]&lt;L199," ",kursanci3[[#This Row],[nick]])</f>
        <v xml:space="preserve"> </v>
      </c>
    </row>
    <row r="199" spans="1:14" x14ac:dyDescent="0.3">
      <c r="A199" s="1" t="s">
        <v>15</v>
      </c>
      <c r="B199" s="1" t="s">
        <v>12</v>
      </c>
      <c r="C199" s="2">
        <v>46077</v>
      </c>
      <c r="D199" s="3">
        <v>0.375</v>
      </c>
      <c r="E199" s="3">
        <v>0.4375</v>
      </c>
      <c r="F199">
        <v>40</v>
      </c>
      <c r="G199" s="3">
        <f>kursanci3[[#This Row],[Godzina zakończenia]]-kursanci3[[#This Row],[Godzina rozpoczęcia]]</f>
        <v>6.25E-2</v>
      </c>
      <c r="H199" s="1">
        <v>1.5</v>
      </c>
      <c r="I199" s="1">
        <f>kursanci3[[#This Row],[czas trwania2]]*kursanci3[[#This Row],[Stawka za godzinę]]</f>
        <v>60</v>
      </c>
      <c r="J199" t="str">
        <f>MID(kursanci3[[#This Row],[Imię kursanta]],1,3)</f>
        <v>Zbi</v>
      </c>
      <c r="K199" s="1" t="str">
        <f>MID(kursanci3[[#This Row],[Przedmiot]],1,3)</f>
        <v>Fiz</v>
      </c>
      <c r="L199" s="1">
        <f t="shared" si="9"/>
        <v>16</v>
      </c>
      <c r="M199" s="1" t="str">
        <f>_xlfn.TEXTJOIN(,,UPPER(kursanci3[[#This Row],[Nick1]]),UPPER(kursanci3[[#This Row],[nick2]]),kursanci3[[#This Row],[nick3]])</f>
        <v>ZBIFIZ16</v>
      </c>
      <c r="N199" s="1" t="str">
        <f>IF(kursanci3[[#This Row],[nick3]]&lt;L200," ",kursanci3[[#This Row],[nick]])</f>
        <v>ZBIFIZ16</v>
      </c>
    </row>
    <row r="200" spans="1:14" x14ac:dyDescent="0.3">
      <c r="A200" s="1" t="s">
        <v>19</v>
      </c>
      <c r="B200" s="1" t="s">
        <v>9</v>
      </c>
      <c r="C200" s="2">
        <v>45944</v>
      </c>
      <c r="D200" s="3">
        <v>0.60416666666666663</v>
      </c>
      <c r="E200" s="3">
        <v>0.64583333333333337</v>
      </c>
      <c r="F200">
        <v>50</v>
      </c>
      <c r="G200" s="3">
        <f>kursanci3[[#This Row],[Godzina zakończenia]]-kursanci3[[#This Row],[Godzina rozpoczęcia]]</f>
        <v>4.1666666666666741E-2</v>
      </c>
      <c r="H200" s="1">
        <v>1</v>
      </c>
      <c r="I200" s="1">
        <f>kursanci3[[#This Row],[czas trwania2]]*kursanci3[[#This Row],[Stawka za godzinę]]</f>
        <v>50</v>
      </c>
      <c r="J200" t="str">
        <f>MID(kursanci3[[#This Row],[Imię kursanta]],1,3)</f>
        <v>Zdz</v>
      </c>
      <c r="K200" s="1" t="str">
        <f>MID(kursanci3[[#This Row],[Przedmiot]],1,3)</f>
        <v>Mat</v>
      </c>
      <c r="L200" s="1">
        <v>1</v>
      </c>
      <c r="M200" s="1" t="str">
        <f>_xlfn.TEXTJOIN(,,UPPER(kursanci3[[#This Row],[Nick1]]),UPPER(kursanci3[[#This Row],[nick2]]),kursanci3[[#This Row],[nick3]])</f>
        <v>ZDZMAT1</v>
      </c>
      <c r="N200" s="1" t="str">
        <f>IF(kursanci3[[#This Row],[nick3]]&lt;L201," ",kursanci3[[#This Row],[nick]])</f>
        <v xml:space="preserve"> </v>
      </c>
    </row>
    <row r="201" spans="1:14" x14ac:dyDescent="0.3">
      <c r="A201" s="1" t="s">
        <v>19</v>
      </c>
      <c r="B201" s="1" t="s">
        <v>9</v>
      </c>
      <c r="C201" s="2">
        <v>45950</v>
      </c>
      <c r="D201" s="3">
        <v>0.45833333333333331</v>
      </c>
      <c r="E201" s="3">
        <v>0.54166666666666663</v>
      </c>
      <c r="F201">
        <v>50</v>
      </c>
      <c r="G201" s="3">
        <f>kursanci3[[#This Row],[Godzina zakończenia]]-kursanci3[[#This Row],[Godzina rozpoczęcia]]</f>
        <v>8.3333333333333315E-2</v>
      </c>
      <c r="H201" s="1">
        <v>2</v>
      </c>
      <c r="I201" s="1">
        <f>kursanci3[[#This Row],[czas trwania2]]*kursanci3[[#This Row],[Stawka za godzinę]]</f>
        <v>100</v>
      </c>
      <c r="J201" t="str">
        <f>MID(kursanci3[[#This Row],[Imię kursanta]],1,3)</f>
        <v>Zdz</v>
      </c>
      <c r="K201" s="1" t="str">
        <f>MID(kursanci3[[#This Row],[Przedmiot]],1,3)</f>
        <v>Mat</v>
      </c>
      <c r="L201" s="1">
        <f>L200+1</f>
        <v>2</v>
      </c>
      <c r="M201" s="1" t="str">
        <f>_xlfn.TEXTJOIN(,,UPPER(kursanci3[[#This Row],[Nick1]]),UPPER(kursanci3[[#This Row],[nick2]]),kursanci3[[#This Row],[nick3]])</f>
        <v>ZDZMAT2</v>
      </c>
      <c r="N201" s="1" t="str">
        <f>IF(kursanci3[[#This Row],[nick3]]&lt;L202," ",kursanci3[[#This Row],[nick]])</f>
        <v xml:space="preserve"> </v>
      </c>
    </row>
    <row r="202" spans="1:14" x14ac:dyDescent="0.3">
      <c r="A202" s="1" t="s">
        <v>19</v>
      </c>
      <c r="B202" s="1" t="s">
        <v>9</v>
      </c>
      <c r="C202" s="2">
        <v>45952</v>
      </c>
      <c r="D202" s="3">
        <v>0.375</v>
      </c>
      <c r="E202" s="3">
        <v>0.42708333333333331</v>
      </c>
      <c r="F202">
        <v>50</v>
      </c>
      <c r="G202" s="3">
        <f>kursanci3[[#This Row],[Godzina zakończenia]]-kursanci3[[#This Row],[Godzina rozpoczęcia]]</f>
        <v>5.2083333333333315E-2</v>
      </c>
      <c r="H202" s="1">
        <v>1.25</v>
      </c>
      <c r="I202" s="1">
        <f>kursanci3[[#This Row],[czas trwania2]]*kursanci3[[#This Row],[Stawka za godzinę]]</f>
        <v>62.5</v>
      </c>
      <c r="J202" t="str">
        <f>MID(kursanci3[[#This Row],[Imię kursanta]],1,3)</f>
        <v>Zdz</v>
      </c>
      <c r="K202" s="1" t="str">
        <f>MID(kursanci3[[#This Row],[Przedmiot]],1,3)</f>
        <v>Mat</v>
      </c>
      <c r="L202" s="1">
        <f t="shared" ref="L202:L217" si="10">L201+1</f>
        <v>3</v>
      </c>
      <c r="M202" s="1" t="str">
        <f>_xlfn.TEXTJOIN(,,UPPER(kursanci3[[#This Row],[Nick1]]),UPPER(kursanci3[[#This Row],[nick2]]),kursanci3[[#This Row],[nick3]])</f>
        <v>ZDZMAT3</v>
      </c>
      <c r="N202" s="1" t="str">
        <f>IF(kursanci3[[#This Row],[nick3]]&lt;L203," ",kursanci3[[#This Row],[nick]])</f>
        <v xml:space="preserve"> </v>
      </c>
    </row>
    <row r="203" spans="1:14" x14ac:dyDescent="0.3">
      <c r="A203" s="1" t="s">
        <v>19</v>
      </c>
      <c r="B203" s="1" t="s">
        <v>12</v>
      </c>
      <c r="C203" s="2">
        <v>45953</v>
      </c>
      <c r="D203" s="3">
        <v>0.375</v>
      </c>
      <c r="E203" s="3">
        <v>0.41666666666666669</v>
      </c>
      <c r="F203">
        <v>40</v>
      </c>
      <c r="G203" s="3">
        <f>kursanci3[[#This Row],[Godzina zakończenia]]-kursanci3[[#This Row],[Godzina rozpoczęcia]]</f>
        <v>4.1666666666666685E-2</v>
      </c>
      <c r="H203" s="1">
        <v>1</v>
      </c>
      <c r="I203" s="1">
        <f>kursanci3[[#This Row],[czas trwania2]]*kursanci3[[#This Row],[Stawka za godzinę]]</f>
        <v>40</v>
      </c>
      <c r="J203" t="str">
        <f>MID(kursanci3[[#This Row],[Imię kursanta]],1,3)</f>
        <v>Zdz</v>
      </c>
      <c r="K203" s="1" t="str">
        <f>MID(kursanci3[[#This Row],[Przedmiot]],1,3)</f>
        <v>Fiz</v>
      </c>
      <c r="L203" s="1">
        <f t="shared" si="10"/>
        <v>4</v>
      </c>
      <c r="M203" s="1" t="str">
        <f>_xlfn.TEXTJOIN(,,UPPER(kursanci3[[#This Row],[Nick1]]),UPPER(kursanci3[[#This Row],[nick2]]),kursanci3[[#This Row],[nick3]])</f>
        <v>ZDZFIZ4</v>
      </c>
      <c r="N203" s="1" t="str">
        <f>IF(kursanci3[[#This Row],[nick3]]&lt;L204," ",kursanci3[[#This Row],[nick]])</f>
        <v xml:space="preserve"> </v>
      </c>
    </row>
    <row r="204" spans="1:14" x14ac:dyDescent="0.3">
      <c r="A204" s="1" t="s">
        <v>19</v>
      </c>
      <c r="B204" s="1" t="s">
        <v>9</v>
      </c>
      <c r="C204" s="2">
        <v>45978</v>
      </c>
      <c r="D204" s="3">
        <v>0.67708333333333337</v>
      </c>
      <c r="E204" s="3">
        <v>0.76041666666666663</v>
      </c>
      <c r="F204">
        <v>50</v>
      </c>
      <c r="G204" s="3">
        <f>kursanci3[[#This Row],[Godzina zakończenia]]-kursanci3[[#This Row],[Godzina rozpoczęcia]]</f>
        <v>8.3333333333333259E-2</v>
      </c>
      <c r="H204" s="1">
        <v>2</v>
      </c>
      <c r="I204" s="1">
        <f>kursanci3[[#This Row],[czas trwania2]]*kursanci3[[#This Row],[Stawka za godzinę]]</f>
        <v>100</v>
      </c>
      <c r="J204" t="str">
        <f>MID(kursanci3[[#This Row],[Imię kursanta]],1,3)</f>
        <v>Zdz</v>
      </c>
      <c r="K204" s="1" t="str">
        <f>MID(kursanci3[[#This Row],[Przedmiot]],1,3)</f>
        <v>Mat</v>
      </c>
      <c r="L204" s="1">
        <f t="shared" si="10"/>
        <v>5</v>
      </c>
      <c r="M204" s="1" t="str">
        <f>_xlfn.TEXTJOIN(,,UPPER(kursanci3[[#This Row],[Nick1]]),UPPER(kursanci3[[#This Row],[nick2]]),kursanci3[[#This Row],[nick3]])</f>
        <v>ZDZMAT5</v>
      </c>
      <c r="N204" s="1" t="str">
        <f>IF(kursanci3[[#This Row],[nick3]]&lt;L205," ",kursanci3[[#This Row],[nick]])</f>
        <v xml:space="preserve"> </v>
      </c>
    </row>
    <row r="205" spans="1:14" x14ac:dyDescent="0.3">
      <c r="A205" s="1" t="s">
        <v>19</v>
      </c>
      <c r="B205" s="1" t="s">
        <v>9</v>
      </c>
      <c r="C205" s="2">
        <v>45981</v>
      </c>
      <c r="D205" s="3">
        <v>0.63541666666666663</v>
      </c>
      <c r="E205" s="3">
        <v>0.67708333333333337</v>
      </c>
      <c r="F205">
        <v>50</v>
      </c>
      <c r="G205" s="3">
        <f>kursanci3[[#This Row],[Godzina zakończenia]]-kursanci3[[#This Row],[Godzina rozpoczęcia]]</f>
        <v>4.1666666666666741E-2</v>
      </c>
      <c r="H205" s="1">
        <v>1</v>
      </c>
      <c r="I205" s="1">
        <f>kursanci3[[#This Row],[czas trwania2]]*kursanci3[[#This Row],[Stawka za godzinę]]</f>
        <v>50</v>
      </c>
      <c r="J205" t="str">
        <f>MID(kursanci3[[#This Row],[Imię kursanta]],1,3)</f>
        <v>Zdz</v>
      </c>
      <c r="K205" s="1" t="str">
        <f>MID(kursanci3[[#This Row],[Przedmiot]],1,3)</f>
        <v>Mat</v>
      </c>
      <c r="L205" s="1">
        <f t="shared" si="10"/>
        <v>6</v>
      </c>
      <c r="M205" s="1" t="str">
        <f>_xlfn.TEXTJOIN(,,UPPER(kursanci3[[#This Row],[Nick1]]),UPPER(kursanci3[[#This Row],[nick2]]),kursanci3[[#This Row],[nick3]])</f>
        <v>ZDZMAT6</v>
      </c>
      <c r="N205" s="1" t="str">
        <f>IF(kursanci3[[#This Row],[nick3]]&lt;L206," ",kursanci3[[#This Row],[nick]])</f>
        <v xml:space="preserve"> </v>
      </c>
    </row>
    <row r="206" spans="1:14" x14ac:dyDescent="0.3">
      <c r="A206" s="1" t="s">
        <v>19</v>
      </c>
      <c r="B206" s="1" t="s">
        <v>12</v>
      </c>
      <c r="C206" s="2">
        <v>45987</v>
      </c>
      <c r="D206" s="3">
        <v>0.45833333333333331</v>
      </c>
      <c r="E206" s="3">
        <v>0.53125</v>
      </c>
      <c r="F206">
        <v>40</v>
      </c>
      <c r="G206" s="3">
        <f>kursanci3[[#This Row],[Godzina zakończenia]]-kursanci3[[#This Row],[Godzina rozpoczęcia]]</f>
        <v>7.2916666666666685E-2</v>
      </c>
      <c r="H206" s="1">
        <v>1.75</v>
      </c>
      <c r="I206" s="1">
        <f>kursanci3[[#This Row],[czas trwania2]]*kursanci3[[#This Row],[Stawka za godzinę]]</f>
        <v>70</v>
      </c>
      <c r="J206" t="str">
        <f>MID(kursanci3[[#This Row],[Imię kursanta]],1,3)</f>
        <v>Zdz</v>
      </c>
      <c r="K206" s="1" t="str">
        <f>MID(kursanci3[[#This Row],[Przedmiot]],1,3)</f>
        <v>Fiz</v>
      </c>
      <c r="L206" s="1">
        <f t="shared" si="10"/>
        <v>7</v>
      </c>
      <c r="M206" s="1" t="str">
        <f>_xlfn.TEXTJOIN(,,UPPER(kursanci3[[#This Row],[Nick1]]),UPPER(kursanci3[[#This Row],[nick2]]),kursanci3[[#This Row],[nick3]])</f>
        <v>ZDZFIZ7</v>
      </c>
      <c r="N206" s="1" t="str">
        <f>IF(kursanci3[[#This Row],[nick3]]&lt;L207," ",kursanci3[[#This Row],[nick]])</f>
        <v xml:space="preserve"> </v>
      </c>
    </row>
    <row r="207" spans="1:14" x14ac:dyDescent="0.3">
      <c r="A207" s="1" t="s">
        <v>19</v>
      </c>
      <c r="B207" s="1" t="s">
        <v>9</v>
      </c>
      <c r="C207" s="2">
        <v>45994</v>
      </c>
      <c r="D207" s="3">
        <v>0.65625</v>
      </c>
      <c r="E207" s="3">
        <v>0.71875</v>
      </c>
      <c r="F207">
        <v>50</v>
      </c>
      <c r="G207" s="3">
        <f>kursanci3[[#This Row],[Godzina zakończenia]]-kursanci3[[#This Row],[Godzina rozpoczęcia]]</f>
        <v>6.25E-2</v>
      </c>
      <c r="H207" s="1">
        <v>1.5</v>
      </c>
      <c r="I207" s="1">
        <f>kursanci3[[#This Row],[czas trwania2]]*kursanci3[[#This Row],[Stawka za godzinę]]</f>
        <v>75</v>
      </c>
      <c r="J207" t="str">
        <f>MID(kursanci3[[#This Row],[Imię kursanta]],1,3)</f>
        <v>Zdz</v>
      </c>
      <c r="K207" s="1" t="str">
        <f>MID(kursanci3[[#This Row],[Przedmiot]],1,3)</f>
        <v>Mat</v>
      </c>
      <c r="L207" s="1">
        <f t="shared" si="10"/>
        <v>8</v>
      </c>
      <c r="M207" s="1" t="str">
        <f>_xlfn.TEXTJOIN(,,UPPER(kursanci3[[#This Row],[Nick1]]),UPPER(kursanci3[[#This Row],[nick2]]),kursanci3[[#This Row],[nick3]])</f>
        <v>ZDZMAT8</v>
      </c>
      <c r="N207" s="1" t="str">
        <f>IF(kursanci3[[#This Row],[nick3]]&lt;L208," ",kursanci3[[#This Row],[nick]])</f>
        <v xml:space="preserve"> </v>
      </c>
    </row>
    <row r="208" spans="1:14" x14ac:dyDescent="0.3">
      <c r="A208" s="1" t="s">
        <v>19</v>
      </c>
      <c r="B208" s="1" t="s">
        <v>9</v>
      </c>
      <c r="C208" s="2">
        <v>46000</v>
      </c>
      <c r="D208" s="3">
        <v>0.4375</v>
      </c>
      <c r="E208" s="3">
        <v>0.47916666666666669</v>
      </c>
      <c r="F208">
        <v>50</v>
      </c>
      <c r="G208" s="3">
        <f>kursanci3[[#This Row],[Godzina zakończenia]]-kursanci3[[#This Row],[Godzina rozpoczęcia]]</f>
        <v>4.1666666666666685E-2</v>
      </c>
      <c r="H208" s="1">
        <v>1</v>
      </c>
      <c r="I208" s="1">
        <f>kursanci3[[#This Row],[czas trwania2]]*kursanci3[[#This Row],[Stawka za godzinę]]</f>
        <v>50</v>
      </c>
      <c r="J208" t="str">
        <f>MID(kursanci3[[#This Row],[Imię kursanta]],1,3)</f>
        <v>Zdz</v>
      </c>
      <c r="K208" s="1" t="str">
        <f>MID(kursanci3[[#This Row],[Przedmiot]],1,3)</f>
        <v>Mat</v>
      </c>
      <c r="L208" s="1">
        <f t="shared" si="10"/>
        <v>9</v>
      </c>
      <c r="M208" s="1" t="str">
        <f>_xlfn.TEXTJOIN(,,UPPER(kursanci3[[#This Row],[Nick1]]),UPPER(kursanci3[[#This Row],[nick2]]),kursanci3[[#This Row],[nick3]])</f>
        <v>ZDZMAT9</v>
      </c>
      <c r="N208" s="1" t="str">
        <f>IF(kursanci3[[#This Row],[nick3]]&lt;L209," ",kursanci3[[#This Row],[nick]])</f>
        <v xml:space="preserve"> </v>
      </c>
    </row>
    <row r="209" spans="1:14" x14ac:dyDescent="0.3">
      <c r="A209" s="1" t="s">
        <v>19</v>
      </c>
      <c r="B209" s="1" t="s">
        <v>9</v>
      </c>
      <c r="C209" s="2">
        <v>46035</v>
      </c>
      <c r="D209" s="3">
        <v>0.45833333333333331</v>
      </c>
      <c r="E209" s="3">
        <v>0.5</v>
      </c>
      <c r="F209">
        <v>50</v>
      </c>
      <c r="G209" s="3">
        <f>kursanci3[[#This Row],[Godzina zakończenia]]-kursanci3[[#This Row],[Godzina rozpoczęcia]]</f>
        <v>4.1666666666666685E-2</v>
      </c>
      <c r="H209" s="1">
        <v>1</v>
      </c>
      <c r="I209" s="1">
        <f>kursanci3[[#This Row],[czas trwania2]]*kursanci3[[#This Row],[Stawka za godzinę]]</f>
        <v>50</v>
      </c>
      <c r="J209" t="str">
        <f>MID(kursanci3[[#This Row],[Imię kursanta]],1,3)</f>
        <v>Zdz</v>
      </c>
      <c r="K209" s="1" t="str">
        <f>MID(kursanci3[[#This Row],[Przedmiot]],1,3)</f>
        <v>Mat</v>
      </c>
      <c r="L209" s="1">
        <f t="shared" si="10"/>
        <v>10</v>
      </c>
      <c r="M209" s="1" t="str">
        <f>_xlfn.TEXTJOIN(,,UPPER(kursanci3[[#This Row],[Nick1]]),UPPER(kursanci3[[#This Row],[nick2]]),kursanci3[[#This Row],[nick3]])</f>
        <v>ZDZMAT10</v>
      </c>
      <c r="N209" s="1" t="str">
        <f>IF(kursanci3[[#This Row],[nick3]]&lt;L210," ",kursanci3[[#This Row],[nick]])</f>
        <v xml:space="preserve"> </v>
      </c>
    </row>
    <row r="210" spans="1:14" x14ac:dyDescent="0.3">
      <c r="A210" s="1" t="s">
        <v>19</v>
      </c>
      <c r="B210" s="1" t="s">
        <v>12</v>
      </c>
      <c r="C210" s="2">
        <v>46043</v>
      </c>
      <c r="D210" s="3">
        <v>0.48958333333333331</v>
      </c>
      <c r="E210" s="3">
        <v>0.57291666666666663</v>
      </c>
      <c r="F210">
        <v>40</v>
      </c>
      <c r="G210" s="3">
        <f>kursanci3[[#This Row],[Godzina zakończenia]]-kursanci3[[#This Row],[Godzina rozpoczęcia]]</f>
        <v>8.3333333333333315E-2</v>
      </c>
      <c r="H210" s="1">
        <v>2</v>
      </c>
      <c r="I210" s="1">
        <f>kursanci3[[#This Row],[czas trwania2]]*kursanci3[[#This Row],[Stawka za godzinę]]</f>
        <v>80</v>
      </c>
      <c r="J210" t="str">
        <f>MID(kursanci3[[#This Row],[Imię kursanta]],1,3)</f>
        <v>Zdz</v>
      </c>
      <c r="K210" s="1" t="str">
        <f>MID(kursanci3[[#This Row],[Przedmiot]],1,3)</f>
        <v>Fiz</v>
      </c>
      <c r="L210" s="1">
        <f t="shared" si="10"/>
        <v>11</v>
      </c>
      <c r="M210" s="1" t="str">
        <f>_xlfn.TEXTJOIN(,,UPPER(kursanci3[[#This Row],[Nick1]]),UPPER(kursanci3[[#This Row],[nick2]]),kursanci3[[#This Row],[nick3]])</f>
        <v>ZDZFIZ11</v>
      </c>
      <c r="N210" s="1" t="str">
        <f>IF(kursanci3[[#This Row],[nick3]]&lt;L211," ",kursanci3[[#This Row],[nick]])</f>
        <v xml:space="preserve"> </v>
      </c>
    </row>
    <row r="211" spans="1:14" x14ac:dyDescent="0.3">
      <c r="A211" s="1" t="s">
        <v>19</v>
      </c>
      <c r="B211" s="1" t="s">
        <v>12</v>
      </c>
      <c r="C211" s="2">
        <v>46049</v>
      </c>
      <c r="D211" s="3">
        <v>0.375</v>
      </c>
      <c r="E211" s="3">
        <v>0.45833333333333331</v>
      </c>
      <c r="F211">
        <v>40</v>
      </c>
      <c r="G211" s="3">
        <f>kursanci3[[#This Row],[Godzina zakończenia]]-kursanci3[[#This Row],[Godzina rozpoczęcia]]</f>
        <v>8.3333333333333315E-2</v>
      </c>
      <c r="H211" s="1">
        <v>2</v>
      </c>
      <c r="I211" s="1">
        <f>kursanci3[[#This Row],[czas trwania2]]*kursanci3[[#This Row],[Stawka za godzinę]]</f>
        <v>80</v>
      </c>
      <c r="J211" t="str">
        <f>MID(kursanci3[[#This Row],[Imię kursanta]],1,3)</f>
        <v>Zdz</v>
      </c>
      <c r="K211" s="1" t="str">
        <f>MID(kursanci3[[#This Row],[Przedmiot]],1,3)</f>
        <v>Fiz</v>
      </c>
      <c r="L211" s="1">
        <f t="shared" si="10"/>
        <v>12</v>
      </c>
      <c r="M211" s="1" t="str">
        <f>_xlfn.TEXTJOIN(,,UPPER(kursanci3[[#This Row],[Nick1]]),UPPER(kursanci3[[#This Row],[nick2]]),kursanci3[[#This Row],[nick3]])</f>
        <v>ZDZFIZ12</v>
      </c>
      <c r="N211" s="1" t="str">
        <f>IF(kursanci3[[#This Row],[nick3]]&lt;L212," ",kursanci3[[#This Row],[nick]])</f>
        <v xml:space="preserve"> </v>
      </c>
    </row>
    <row r="212" spans="1:14" x14ac:dyDescent="0.3">
      <c r="A212" s="1" t="s">
        <v>19</v>
      </c>
      <c r="B212" s="1" t="s">
        <v>12</v>
      </c>
      <c r="C212" s="2">
        <v>46057</v>
      </c>
      <c r="D212" s="3">
        <v>0.42708333333333331</v>
      </c>
      <c r="E212" s="3">
        <v>0.48958333333333331</v>
      </c>
      <c r="F212">
        <v>40</v>
      </c>
      <c r="G212" s="3">
        <f>kursanci3[[#This Row],[Godzina zakończenia]]-kursanci3[[#This Row],[Godzina rozpoczęcia]]</f>
        <v>6.25E-2</v>
      </c>
      <c r="H212" s="1">
        <v>1.5</v>
      </c>
      <c r="I212" s="1">
        <f>kursanci3[[#This Row],[czas trwania2]]*kursanci3[[#This Row],[Stawka za godzinę]]</f>
        <v>60</v>
      </c>
      <c r="J212" t="str">
        <f>MID(kursanci3[[#This Row],[Imię kursanta]],1,3)</f>
        <v>Zdz</v>
      </c>
      <c r="K212" s="1" t="str">
        <f>MID(kursanci3[[#This Row],[Przedmiot]],1,3)</f>
        <v>Fiz</v>
      </c>
      <c r="L212" s="1">
        <f t="shared" si="10"/>
        <v>13</v>
      </c>
      <c r="M212" s="1" t="str">
        <f>_xlfn.TEXTJOIN(,,UPPER(kursanci3[[#This Row],[Nick1]]),UPPER(kursanci3[[#This Row],[nick2]]),kursanci3[[#This Row],[nick3]])</f>
        <v>ZDZFIZ13</v>
      </c>
      <c r="N212" s="1" t="str">
        <f>IF(kursanci3[[#This Row],[nick3]]&lt;L213," ",kursanci3[[#This Row],[nick]])</f>
        <v xml:space="preserve"> </v>
      </c>
    </row>
    <row r="213" spans="1:14" x14ac:dyDescent="0.3">
      <c r="A213" s="1" t="s">
        <v>19</v>
      </c>
      <c r="B213" s="1" t="s">
        <v>12</v>
      </c>
      <c r="C213" s="2">
        <v>46058</v>
      </c>
      <c r="D213" s="3">
        <v>0.53125</v>
      </c>
      <c r="E213" s="3">
        <v>0.57291666666666663</v>
      </c>
      <c r="F213">
        <v>40</v>
      </c>
      <c r="G213" s="3">
        <f>kursanci3[[#This Row],[Godzina zakończenia]]-kursanci3[[#This Row],[Godzina rozpoczęcia]]</f>
        <v>4.166666666666663E-2</v>
      </c>
      <c r="H213" s="1">
        <v>1</v>
      </c>
      <c r="I213" s="1">
        <f>kursanci3[[#This Row],[czas trwania2]]*kursanci3[[#This Row],[Stawka za godzinę]]</f>
        <v>40</v>
      </c>
      <c r="J213" t="str">
        <f>MID(kursanci3[[#This Row],[Imię kursanta]],1,3)</f>
        <v>Zdz</v>
      </c>
      <c r="K213" s="1" t="str">
        <f>MID(kursanci3[[#This Row],[Przedmiot]],1,3)</f>
        <v>Fiz</v>
      </c>
      <c r="L213" s="1">
        <f t="shared" si="10"/>
        <v>14</v>
      </c>
      <c r="M213" s="1" t="str">
        <f>_xlfn.TEXTJOIN(,,UPPER(kursanci3[[#This Row],[Nick1]]),UPPER(kursanci3[[#This Row],[nick2]]),kursanci3[[#This Row],[nick3]])</f>
        <v>ZDZFIZ14</v>
      </c>
      <c r="N213" s="1" t="str">
        <f>IF(kursanci3[[#This Row],[nick3]]&lt;L214," ",kursanci3[[#This Row],[nick]])</f>
        <v xml:space="preserve"> </v>
      </c>
    </row>
    <row r="214" spans="1:14" x14ac:dyDescent="0.3">
      <c r="A214" s="1" t="s">
        <v>19</v>
      </c>
      <c r="B214" s="1" t="s">
        <v>9</v>
      </c>
      <c r="C214" s="2">
        <v>46059</v>
      </c>
      <c r="D214" s="3">
        <v>0.375</v>
      </c>
      <c r="E214" s="3">
        <v>0.44791666666666669</v>
      </c>
      <c r="F214">
        <v>50</v>
      </c>
      <c r="G214" s="3">
        <f>kursanci3[[#This Row],[Godzina zakończenia]]-kursanci3[[#This Row],[Godzina rozpoczęcia]]</f>
        <v>7.2916666666666685E-2</v>
      </c>
      <c r="H214" s="1">
        <v>1.75</v>
      </c>
      <c r="I214" s="1">
        <f>kursanci3[[#This Row],[czas trwania2]]*kursanci3[[#This Row],[Stawka za godzinę]]</f>
        <v>87.5</v>
      </c>
      <c r="J214" t="str">
        <f>MID(kursanci3[[#This Row],[Imię kursanta]],1,3)</f>
        <v>Zdz</v>
      </c>
      <c r="K214" s="1" t="str">
        <f>MID(kursanci3[[#This Row],[Przedmiot]],1,3)</f>
        <v>Mat</v>
      </c>
      <c r="L214" s="1">
        <f t="shared" si="10"/>
        <v>15</v>
      </c>
      <c r="M214" s="1" t="str">
        <f>_xlfn.TEXTJOIN(,,UPPER(kursanci3[[#This Row],[Nick1]]),UPPER(kursanci3[[#This Row],[nick2]]),kursanci3[[#This Row],[nick3]])</f>
        <v>ZDZMAT15</v>
      </c>
      <c r="N214" s="1" t="str">
        <f>IF(kursanci3[[#This Row],[nick3]]&lt;L215," ",kursanci3[[#This Row],[nick]])</f>
        <v xml:space="preserve"> </v>
      </c>
    </row>
    <row r="215" spans="1:14" x14ac:dyDescent="0.3">
      <c r="A215" s="1" t="s">
        <v>19</v>
      </c>
      <c r="B215" s="1" t="s">
        <v>9</v>
      </c>
      <c r="C215" s="2">
        <v>46063</v>
      </c>
      <c r="D215" s="3">
        <v>0.64583333333333337</v>
      </c>
      <c r="E215" s="3">
        <v>0.6875</v>
      </c>
      <c r="F215">
        <v>50</v>
      </c>
      <c r="G215" s="3">
        <f>kursanci3[[#This Row],[Godzina zakończenia]]-kursanci3[[#This Row],[Godzina rozpoczęcia]]</f>
        <v>4.166666666666663E-2</v>
      </c>
      <c r="H215" s="1">
        <v>1</v>
      </c>
      <c r="I215" s="1">
        <f>kursanci3[[#This Row],[czas trwania2]]*kursanci3[[#This Row],[Stawka za godzinę]]</f>
        <v>50</v>
      </c>
      <c r="J215" t="str">
        <f>MID(kursanci3[[#This Row],[Imię kursanta]],1,3)</f>
        <v>Zdz</v>
      </c>
      <c r="K215" s="1" t="str">
        <f>MID(kursanci3[[#This Row],[Przedmiot]],1,3)</f>
        <v>Mat</v>
      </c>
      <c r="L215" s="1">
        <f t="shared" si="10"/>
        <v>16</v>
      </c>
      <c r="M215" s="1" t="str">
        <f>_xlfn.TEXTJOIN(,,UPPER(kursanci3[[#This Row],[Nick1]]),UPPER(kursanci3[[#This Row],[nick2]]),kursanci3[[#This Row],[nick3]])</f>
        <v>ZDZMAT16</v>
      </c>
      <c r="N215" s="1" t="str">
        <f>IF(kursanci3[[#This Row],[nick3]]&lt;L216," ",kursanci3[[#This Row],[nick]])</f>
        <v xml:space="preserve"> </v>
      </c>
    </row>
    <row r="216" spans="1:14" x14ac:dyDescent="0.3">
      <c r="A216" s="1" t="s">
        <v>19</v>
      </c>
      <c r="B216" s="1" t="s">
        <v>12</v>
      </c>
      <c r="C216" s="2">
        <v>46077</v>
      </c>
      <c r="D216" s="3">
        <v>0.52083333333333337</v>
      </c>
      <c r="E216" s="3">
        <v>0.58333333333333337</v>
      </c>
      <c r="F216">
        <v>40</v>
      </c>
      <c r="G216" s="3">
        <f>kursanci3[[#This Row],[Godzina zakończenia]]-kursanci3[[#This Row],[Godzina rozpoczęcia]]</f>
        <v>6.25E-2</v>
      </c>
      <c r="H216" s="1">
        <v>1.5</v>
      </c>
      <c r="I216" s="1">
        <f>kursanci3[[#This Row],[czas trwania2]]*kursanci3[[#This Row],[Stawka za godzinę]]</f>
        <v>60</v>
      </c>
      <c r="J216" t="str">
        <f>MID(kursanci3[[#This Row],[Imię kursanta]],1,3)</f>
        <v>Zdz</v>
      </c>
      <c r="K216" s="1" t="str">
        <f>MID(kursanci3[[#This Row],[Przedmiot]],1,3)</f>
        <v>Fiz</v>
      </c>
      <c r="L216" s="1">
        <f t="shared" si="10"/>
        <v>17</v>
      </c>
      <c r="M216" s="1" t="str">
        <f>_xlfn.TEXTJOIN(,,UPPER(kursanci3[[#This Row],[Nick1]]),UPPER(kursanci3[[#This Row],[nick2]]),kursanci3[[#This Row],[nick3]])</f>
        <v>ZDZFIZ17</v>
      </c>
      <c r="N216" s="1" t="str">
        <f>IF(kursanci3[[#This Row],[nick3]]&lt;L217," ",kursanci3[[#This Row],[nick]])</f>
        <v xml:space="preserve"> </v>
      </c>
    </row>
    <row r="217" spans="1:14" x14ac:dyDescent="0.3">
      <c r="A217" s="1" t="s">
        <v>19</v>
      </c>
      <c r="B217" s="1" t="s">
        <v>12</v>
      </c>
      <c r="C217" s="2">
        <v>46080</v>
      </c>
      <c r="D217" s="3">
        <v>0.45833333333333331</v>
      </c>
      <c r="E217" s="3">
        <v>0.53125</v>
      </c>
      <c r="F217">
        <v>40</v>
      </c>
      <c r="G217" s="3">
        <f>kursanci3[[#This Row],[Godzina zakończenia]]-kursanci3[[#This Row],[Godzina rozpoczęcia]]</f>
        <v>7.2916666666666685E-2</v>
      </c>
      <c r="H217" s="1">
        <v>1.75</v>
      </c>
      <c r="I217" s="1">
        <f>kursanci3[[#This Row],[czas trwania2]]*kursanci3[[#This Row],[Stawka za godzinę]]</f>
        <v>70</v>
      </c>
      <c r="J217" t="str">
        <f>MID(kursanci3[[#This Row],[Imię kursanta]],1,3)</f>
        <v>Zdz</v>
      </c>
      <c r="K217" s="1" t="str">
        <f>MID(kursanci3[[#This Row],[Przedmiot]],1,3)</f>
        <v>Fiz</v>
      </c>
      <c r="L217" s="1">
        <f t="shared" si="10"/>
        <v>18</v>
      </c>
      <c r="M217" s="1" t="str">
        <f>_xlfn.TEXTJOIN(,,UPPER(kursanci3[[#This Row],[Nick1]]),UPPER(kursanci3[[#This Row],[nick2]]),kursanci3[[#This Row],[nick3]])</f>
        <v>ZDZFIZ18</v>
      </c>
      <c r="N217" s="1" t="str">
        <f>IF(kursanci3[[#This Row],[nick3]]&lt;L218," ",kursanci3[[#This Row],[nick]])</f>
        <v>ZDZFIZ18</v>
      </c>
    </row>
    <row r="218" spans="1:14" x14ac:dyDescent="0.3">
      <c r="A218" s="1" t="s">
        <v>10</v>
      </c>
      <c r="B218" s="1" t="s">
        <v>9</v>
      </c>
      <c r="C218" s="2">
        <v>45932</v>
      </c>
      <c r="D218" s="3">
        <v>0.46875</v>
      </c>
      <c r="E218" s="3">
        <v>0.55208333333333337</v>
      </c>
      <c r="F218">
        <v>50</v>
      </c>
      <c r="G218" s="3">
        <f>kursanci3[[#This Row],[Godzina zakończenia]]-kursanci3[[#This Row],[Godzina rozpoczęcia]]</f>
        <v>8.333333333333337E-2</v>
      </c>
      <c r="H218" s="1">
        <v>2</v>
      </c>
      <c r="I218" s="1">
        <f>kursanci3[[#This Row],[czas trwania2]]*kursanci3[[#This Row],[Stawka za godzinę]]</f>
        <v>100</v>
      </c>
      <c r="J218" t="str">
        <f>MID(kursanci3[[#This Row],[Imię kursanta]],1,3)</f>
        <v>Zuz</v>
      </c>
      <c r="K218" s="1" t="str">
        <f>MID(kursanci3[[#This Row],[Przedmiot]],1,3)</f>
        <v>Mat</v>
      </c>
      <c r="L218" s="1">
        <v>1</v>
      </c>
      <c r="M218" s="1" t="str">
        <f>_xlfn.TEXTJOIN(,,UPPER(kursanci3[[#This Row],[Nick1]]),UPPER(kursanci3[[#This Row],[nick2]]),kursanci3[[#This Row],[nick3]])</f>
        <v>ZUZMAT1</v>
      </c>
      <c r="N218" s="1" t="str">
        <f>IF(kursanci3[[#This Row],[nick3]]&lt;L219," ",kursanci3[[#This Row],[nick]])</f>
        <v xml:space="preserve"> </v>
      </c>
    </row>
    <row r="219" spans="1:14" x14ac:dyDescent="0.3">
      <c r="A219" s="1" t="s">
        <v>10</v>
      </c>
      <c r="B219" s="1" t="s">
        <v>7</v>
      </c>
      <c r="C219" s="2">
        <v>45943</v>
      </c>
      <c r="D219" s="3">
        <v>0.39583333333333331</v>
      </c>
      <c r="E219" s="3">
        <v>0.45833333333333331</v>
      </c>
      <c r="F219">
        <v>60</v>
      </c>
      <c r="G219" s="3">
        <f>kursanci3[[#This Row],[Godzina zakończenia]]-kursanci3[[#This Row],[Godzina rozpoczęcia]]</f>
        <v>6.25E-2</v>
      </c>
      <c r="H219" s="1">
        <v>1.5</v>
      </c>
      <c r="I219" s="1">
        <f>kursanci3[[#This Row],[czas trwania2]]*kursanci3[[#This Row],[Stawka za godzinę]]</f>
        <v>90</v>
      </c>
      <c r="J219" t="str">
        <f>MID(kursanci3[[#This Row],[Imię kursanta]],1,3)</f>
        <v>Zuz</v>
      </c>
      <c r="K219" s="1" t="str">
        <f>MID(kursanci3[[#This Row],[Przedmiot]],1,3)</f>
        <v>Inf</v>
      </c>
      <c r="L219" s="1">
        <f>L218+1</f>
        <v>2</v>
      </c>
      <c r="M219" s="1" t="str">
        <f>_xlfn.TEXTJOIN(,,UPPER(kursanci3[[#This Row],[Nick1]]),UPPER(kursanci3[[#This Row],[nick2]]),kursanci3[[#This Row],[nick3]])</f>
        <v>ZUZINF2</v>
      </c>
      <c r="N219" s="1" t="str">
        <f>IF(kursanci3[[#This Row],[nick3]]&lt;L220," ",kursanci3[[#This Row],[nick]])</f>
        <v xml:space="preserve"> </v>
      </c>
    </row>
    <row r="220" spans="1:14" x14ac:dyDescent="0.3">
      <c r="A220" s="1" t="s">
        <v>10</v>
      </c>
      <c r="B220" s="1" t="s">
        <v>7</v>
      </c>
      <c r="C220" s="2">
        <v>45951</v>
      </c>
      <c r="D220" s="3">
        <v>0.47916666666666669</v>
      </c>
      <c r="E220" s="3">
        <v>0.55208333333333337</v>
      </c>
      <c r="F220">
        <v>60</v>
      </c>
      <c r="G220" s="3">
        <f>kursanci3[[#This Row],[Godzina zakończenia]]-kursanci3[[#This Row],[Godzina rozpoczęcia]]</f>
        <v>7.2916666666666685E-2</v>
      </c>
      <c r="H220" s="1">
        <v>1.75</v>
      </c>
      <c r="I220" s="1">
        <f>kursanci3[[#This Row],[czas trwania2]]*kursanci3[[#This Row],[Stawka za godzinę]]</f>
        <v>105</v>
      </c>
      <c r="J220" t="str">
        <f>MID(kursanci3[[#This Row],[Imię kursanta]],1,3)</f>
        <v>Zuz</v>
      </c>
      <c r="K220" s="1" t="str">
        <f>MID(kursanci3[[#This Row],[Przedmiot]],1,3)</f>
        <v>Inf</v>
      </c>
      <c r="L220" s="1">
        <f t="shared" ref="L220:L236" si="11">L219+1</f>
        <v>3</v>
      </c>
      <c r="M220" s="1" t="str">
        <f>_xlfn.TEXTJOIN(,,UPPER(kursanci3[[#This Row],[Nick1]]),UPPER(kursanci3[[#This Row],[nick2]]),kursanci3[[#This Row],[nick3]])</f>
        <v>ZUZINF3</v>
      </c>
      <c r="N220" s="1" t="str">
        <f>IF(kursanci3[[#This Row],[nick3]]&lt;L221," ",kursanci3[[#This Row],[nick]])</f>
        <v xml:space="preserve"> </v>
      </c>
    </row>
    <row r="221" spans="1:14" x14ac:dyDescent="0.3">
      <c r="A221" s="1" t="s">
        <v>10</v>
      </c>
      <c r="B221" s="1" t="s">
        <v>9</v>
      </c>
      <c r="C221" s="2">
        <v>45951</v>
      </c>
      <c r="D221" s="3">
        <v>0.375</v>
      </c>
      <c r="E221" s="3">
        <v>0.45833333333333331</v>
      </c>
      <c r="F221">
        <v>50</v>
      </c>
      <c r="G221" s="3">
        <f>kursanci3[[#This Row],[Godzina zakończenia]]-kursanci3[[#This Row],[Godzina rozpoczęcia]]</f>
        <v>8.3333333333333315E-2</v>
      </c>
      <c r="H221" s="1">
        <v>2</v>
      </c>
      <c r="I221" s="1">
        <f>kursanci3[[#This Row],[czas trwania2]]*kursanci3[[#This Row],[Stawka za godzinę]]</f>
        <v>100</v>
      </c>
      <c r="J221" t="str">
        <f>MID(kursanci3[[#This Row],[Imię kursanta]],1,3)</f>
        <v>Zuz</v>
      </c>
      <c r="K221" s="1" t="str">
        <f>MID(kursanci3[[#This Row],[Przedmiot]],1,3)</f>
        <v>Mat</v>
      </c>
      <c r="L221" s="1">
        <f t="shared" si="11"/>
        <v>4</v>
      </c>
      <c r="M221" s="1" t="str">
        <f>_xlfn.TEXTJOIN(,,UPPER(kursanci3[[#This Row],[Nick1]]),UPPER(kursanci3[[#This Row],[nick2]]),kursanci3[[#This Row],[nick3]])</f>
        <v>ZUZMAT4</v>
      </c>
      <c r="N221" s="1" t="str">
        <f>IF(kursanci3[[#This Row],[nick3]]&lt;L222," ",kursanci3[[#This Row],[nick]])</f>
        <v xml:space="preserve"> </v>
      </c>
    </row>
    <row r="222" spans="1:14" x14ac:dyDescent="0.3">
      <c r="A222" s="1" t="s">
        <v>10</v>
      </c>
      <c r="B222" s="1" t="s">
        <v>7</v>
      </c>
      <c r="C222" s="2">
        <v>45964</v>
      </c>
      <c r="D222" s="3">
        <v>0.375</v>
      </c>
      <c r="E222" s="3">
        <v>0.4375</v>
      </c>
      <c r="F222">
        <v>60</v>
      </c>
      <c r="G222" s="3">
        <f>kursanci3[[#This Row],[Godzina zakończenia]]-kursanci3[[#This Row],[Godzina rozpoczęcia]]</f>
        <v>6.25E-2</v>
      </c>
      <c r="H222" s="1">
        <v>1.5</v>
      </c>
      <c r="I222" s="1">
        <f>kursanci3[[#This Row],[czas trwania2]]*kursanci3[[#This Row],[Stawka za godzinę]]</f>
        <v>90</v>
      </c>
      <c r="J222" t="str">
        <f>MID(kursanci3[[#This Row],[Imię kursanta]],1,3)</f>
        <v>Zuz</v>
      </c>
      <c r="K222" s="1" t="str">
        <f>MID(kursanci3[[#This Row],[Przedmiot]],1,3)</f>
        <v>Inf</v>
      </c>
      <c r="L222" s="1">
        <f t="shared" si="11"/>
        <v>5</v>
      </c>
      <c r="M222" s="1" t="str">
        <f>_xlfn.TEXTJOIN(,,UPPER(kursanci3[[#This Row],[Nick1]]),UPPER(kursanci3[[#This Row],[nick2]]),kursanci3[[#This Row],[nick3]])</f>
        <v>ZUZINF5</v>
      </c>
      <c r="N222" s="1" t="str">
        <f>IF(kursanci3[[#This Row],[nick3]]&lt;L223," ",kursanci3[[#This Row],[nick]])</f>
        <v xml:space="preserve"> </v>
      </c>
    </row>
    <row r="223" spans="1:14" x14ac:dyDescent="0.3">
      <c r="A223" s="1" t="s">
        <v>10</v>
      </c>
      <c r="B223" s="1" t="s">
        <v>7</v>
      </c>
      <c r="C223" s="2">
        <v>45966</v>
      </c>
      <c r="D223" s="3">
        <v>0.52083333333333337</v>
      </c>
      <c r="E223" s="3">
        <v>0.58333333333333337</v>
      </c>
      <c r="F223">
        <v>60</v>
      </c>
      <c r="G223" s="3">
        <f>kursanci3[[#This Row],[Godzina zakończenia]]-kursanci3[[#This Row],[Godzina rozpoczęcia]]</f>
        <v>6.25E-2</v>
      </c>
      <c r="H223" s="1">
        <v>1.5</v>
      </c>
      <c r="I223" s="1">
        <f>kursanci3[[#This Row],[czas trwania2]]*kursanci3[[#This Row],[Stawka za godzinę]]</f>
        <v>90</v>
      </c>
      <c r="J223" t="str">
        <f>MID(kursanci3[[#This Row],[Imię kursanta]],1,3)</f>
        <v>Zuz</v>
      </c>
      <c r="K223" s="1" t="str">
        <f>MID(kursanci3[[#This Row],[Przedmiot]],1,3)</f>
        <v>Inf</v>
      </c>
      <c r="L223" s="1">
        <f t="shared" si="11"/>
        <v>6</v>
      </c>
      <c r="M223" s="1" t="str">
        <f>_xlfn.TEXTJOIN(,,UPPER(kursanci3[[#This Row],[Nick1]]),UPPER(kursanci3[[#This Row],[nick2]]),kursanci3[[#This Row],[nick3]])</f>
        <v>ZUZINF6</v>
      </c>
      <c r="N223" s="1" t="str">
        <f>IF(kursanci3[[#This Row],[nick3]]&lt;L224," ",kursanci3[[#This Row],[nick]])</f>
        <v xml:space="preserve"> </v>
      </c>
    </row>
    <row r="224" spans="1:14" x14ac:dyDescent="0.3">
      <c r="A224" s="1" t="s">
        <v>10</v>
      </c>
      <c r="B224" s="1" t="s">
        <v>9</v>
      </c>
      <c r="C224" s="2">
        <v>45967</v>
      </c>
      <c r="D224" s="3">
        <v>0.70833333333333337</v>
      </c>
      <c r="E224" s="3">
        <v>0.75</v>
      </c>
      <c r="F224">
        <v>50</v>
      </c>
      <c r="G224" s="3">
        <f>kursanci3[[#This Row],[Godzina zakończenia]]-kursanci3[[#This Row],[Godzina rozpoczęcia]]</f>
        <v>4.166666666666663E-2</v>
      </c>
      <c r="H224" s="1">
        <v>1</v>
      </c>
      <c r="I224" s="1">
        <f>kursanci3[[#This Row],[czas trwania2]]*kursanci3[[#This Row],[Stawka za godzinę]]</f>
        <v>50</v>
      </c>
      <c r="J224" t="str">
        <f>MID(kursanci3[[#This Row],[Imię kursanta]],1,3)</f>
        <v>Zuz</v>
      </c>
      <c r="K224" s="1" t="str">
        <f>MID(kursanci3[[#This Row],[Przedmiot]],1,3)</f>
        <v>Mat</v>
      </c>
      <c r="L224" s="1">
        <f t="shared" si="11"/>
        <v>7</v>
      </c>
      <c r="M224" s="1" t="str">
        <f>_xlfn.TEXTJOIN(,,UPPER(kursanci3[[#This Row],[Nick1]]),UPPER(kursanci3[[#This Row],[nick2]]),kursanci3[[#This Row],[nick3]])</f>
        <v>ZUZMAT7</v>
      </c>
      <c r="N224" s="1" t="str">
        <f>IF(kursanci3[[#This Row],[nick3]]&lt;L225," ",kursanci3[[#This Row],[nick]])</f>
        <v xml:space="preserve"> </v>
      </c>
    </row>
    <row r="225" spans="1:14" x14ac:dyDescent="0.3">
      <c r="A225" s="1" t="s">
        <v>10</v>
      </c>
      <c r="B225" s="1" t="s">
        <v>7</v>
      </c>
      <c r="C225" s="2">
        <v>45972</v>
      </c>
      <c r="D225" s="3">
        <v>0.41666666666666669</v>
      </c>
      <c r="E225" s="3">
        <v>0.46875</v>
      </c>
      <c r="F225">
        <v>60</v>
      </c>
      <c r="G225" s="3">
        <f>kursanci3[[#This Row],[Godzina zakończenia]]-kursanci3[[#This Row],[Godzina rozpoczęcia]]</f>
        <v>5.2083333333333315E-2</v>
      </c>
      <c r="H225" s="1">
        <v>1.25</v>
      </c>
      <c r="I225" s="1">
        <f>kursanci3[[#This Row],[czas trwania2]]*kursanci3[[#This Row],[Stawka za godzinę]]</f>
        <v>75</v>
      </c>
      <c r="J225" t="str">
        <f>MID(kursanci3[[#This Row],[Imię kursanta]],1,3)</f>
        <v>Zuz</v>
      </c>
      <c r="K225" s="1" t="str">
        <f>MID(kursanci3[[#This Row],[Przedmiot]],1,3)</f>
        <v>Inf</v>
      </c>
      <c r="L225" s="1">
        <f t="shared" si="11"/>
        <v>8</v>
      </c>
      <c r="M225" s="1" t="str">
        <f>_xlfn.TEXTJOIN(,,UPPER(kursanci3[[#This Row],[Nick1]]),UPPER(kursanci3[[#This Row],[nick2]]),kursanci3[[#This Row],[nick3]])</f>
        <v>ZUZINF8</v>
      </c>
      <c r="N225" s="1" t="str">
        <f>IF(kursanci3[[#This Row],[nick3]]&lt;L226," ",kursanci3[[#This Row],[nick]])</f>
        <v xml:space="preserve"> </v>
      </c>
    </row>
    <row r="226" spans="1:14" x14ac:dyDescent="0.3">
      <c r="A226" s="1" t="s">
        <v>10</v>
      </c>
      <c r="B226" s="1" t="s">
        <v>7</v>
      </c>
      <c r="C226" s="2">
        <v>45979</v>
      </c>
      <c r="D226" s="3">
        <v>0.375</v>
      </c>
      <c r="E226" s="3">
        <v>0.41666666666666669</v>
      </c>
      <c r="F226">
        <v>60</v>
      </c>
      <c r="G226" s="3">
        <f>kursanci3[[#This Row],[Godzina zakończenia]]-kursanci3[[#This Row],[Godzina rozpoczęcia]]</f>
        <v>4.1666666666666685E-2</v>
      </c>
      <c r="H226" s="1">
        <v>1</v>
      </c>
      <c r="I226" s="1">
        <f>kursanci3[[#This Row],[czas trwania2]]*kursanci3[[#This Row],[Stawka za godzinę]]</f>
        <v>60</v>
      </c>
      <c r="J226" t="str">
        <f>MID(kursanci3[[#This Row],[Imię kursanta]],1,3)</f>
        <v>Zuz</v>
      </c>
      <c r="K226" s="1" t="str">
        <f>MID(kursanci3[[#This Row],[Przedmiot]],1,3)</f>
        <v>Inf</v>
      </c>
      <c r="L226" s="1">
        <f t="shared" si="11"/>
        <v>9</v>
      </c>
      <c r="M226" s="1" t="str">
        <f>_xlfn.TEXTJOIN(,,UPPER(kursanci3[[#This Row],[Nick1]]),UPPER(kursanci3[[#This Row],[nick2]]),kursanci3[[#This Row],[nick3]])</f>
        <v>ZUZINF9</v>
      </c>
      <c r="N226" s="1" t="str">
        <f>IF(kursanci3[[#This Row],[nick3]]&lt;L227," ",kursanci3[[#This Row],[nick]])</f>
        <v xml:space="preserve"> </v>
      </c>
    </row>
    <row r="227" spans="1:14" x14ac:dyDescent="0.3">
      <c r="A227" s="1" t="s">
        <v>10</v>
      </c>
      <c r="B227" s="1" t="s">
        <v>7</v>
      </c>
      <c r="C227" s="2">
        <v>45989</v>
      </c>
      <c r="D227" s="3">
        <v>0.39583333333333331</v>
      </c>
      <c r="E227" s="3">
        <v>0.45833333333333331</v>
      </c>
      <c r="F227">
        <v>60</v>
      </c>
      <c r="G227" s="3">
        <f>kursanci3[[#This Row],[Godzina zakończenia]]-kursanci3[[#This Row],[Godzina rozpoczęcia]]</f>
        <v>6.25E-2</v>
      </c>
      <c r="H227" s="1">
        <v>1.5</v>
      </c>
      <c r="I227" s="1">
        <f>kursanci3[[#This Row],[czas trwania2]]*kursanci3[[#This Row],[Stawka za godzinę]]</f>
        <v>90</v>
      </c>
      <c r="J227" t="str">
        <f>MID(kursanci3[[#This Row],[Imię kursanta]],1,3)</f>
        <v>Zuz</v>
      </c>
      <c r="K227" s="1" t="str">
        <f>MID(kursanci3[[#This Row],[Przedmiot]],1,3)</f>
        <v>Inf</v>
      </c>
      <c r="L227" s="1">
        <f t="shared" si="11"/>
        <v>10</v>
      </c>
      <c r="M227" s="1" t="str">
        <f>_xlfn.TEXTJOIN(,,UPPER(kursanci3[[#This Row],[Nick1]]),UPPER(kursanci3[[#This Row],[nick2]]),kursanci3[[#This Row],[nick3]])</f>
        <v>ZUZINF10</v>
      </c>
      <c r="N227" s="1" t="str">
        <f>IF(kursanci3[[#This Row],[nick3]]&lt;L228," ",kursanci3[[#This Row],[nick]])</f>
        <v xml:space="preserve"> </v>
      </c>
    </row>
    <row r="228" spans="1:14" x14ac:dyDescent="0.3">
      <c r="A228" s="1" t="s">
        <v>10</v>
      </c>
      <c r="B228" s="1" t="s">
        <v>7</v>
      </c>
      <c r="C228" s="2">
        <v>45996</v>
      </c>
      <c r="D228" s="3">
        <v>0.53125</v>
      </c>
      <c r="E228" s="3">
        <v>0.59375</v>
      </c>
      <c r="F228">
        <v>60</v>
      </c>
      <c r="G228" s="3">
        <f>kursanci3[[#This Row],[Godzina zakończenia]]-kursanci3[[#This Row],[Godzina rozpoczęcia]]</f>
        <v>6.25E-2</v>
      </c>
      <c r="H228" s="1">
        <v>1.5</v>
      </c>
      <c r="I228" s="1">
        <f>kursanci3[[#This Row],[czas trwania2]]*kursanci3[[#This Row],[Stawka za godzinę]]</f>
        <v>90</v>
      </c>
      <c r="J228" t="str">
        <f>MID(kursanci3[[#This Row],[Imię kursanta]],1,3)</f>
        <v>Zuz</v>
      </c>
      <c r="K228" s="1" t="str">
        <f>MID(kursanci3[[#This Row],[Przedmiot]],1,3)</f>
        <v>Inf</v>
      </c>
      <c r="L228" s="1">
        <f t="shared" si="11"/>
        <v>11</v>
      </c>
      <c r="M228" s="1" t="str">
        <f>_xlfn.TEXTJOIN(,,UPPER(kursanci3[[#This Row],[Nick1]]),UPPER(kursanci3[[#This Row],[nick2]]),kursanci3[[#This Row],[nick3]])</f>
        <v>ZUZINF11</v>
      </c>
      <c r="N228" s="1" t="str">
        <f>IF(kursanci3[[#This Row],[nick3]]&lt;L229," ",kursanci3[[#This Row],[nick]])</f>
        <v xml:space="preserve"> </v>
      </c>
    </row>
    <row r="229" spans="1:14" x14ac:dyDescent="0.3">
      <c r="A229" s="1" t="s">
        <v>10</v>
      </c>
      <c r="B229" s="1" t="s">
        <v>7</v>
      </c>
      <c r="C229" s="2">
        <v>46002</v>
      </c>
      <c r="D229" s="3">
        <v>0.4375</v>
      </c>
      <c r="E229" s="3">
        <v>0.48958333333333331</v>
      </c>
      <c r="F229">
        <v>60</v>
      </c>
      <c r="G229" s="3">
        <f>kursanci3[[#This Row],[Godzina zakończenia]]-kursanci3[[#This Row],[Godzina rozpoczęcia]]</f>
        <v>5.2083333333333315E-2</v>
      </c>
      <c r="H229" s="1">
        <v>1.25</v>
      </c>
      <c r="I229" s="1">
        <f>kursanci3[[#This Row],[czas trwania2]]*kursanci3[[#This Row],[Stawka za godzinę]]</f>
        <v>75</v>
      </c>
      <c r="J229" t="str">
        <f>MID(kursanci3[[#This Row],[Imię kursanta]],1,3)</f>
        <v>Zuz</v>
      </c>
      <c r="K229" s="1" t="str">
        <f>MID(kursanci3[[#This Row],[Przedmiot]],1,3)</f>
        <v>Inf</v>
      </c>
      <c r="L229" s="1">
        <f t="shared" si="11"/>
        <v>12</v>
      </c>
      <c r="M229" s="1" t="str">
        <f>_xlfn.TEXTJOIN(,,UPPER(kursanci3[[#This Row],[Nick1]]),UPPER(kursanci3[[#This Row],[nick2]]),kursanci3[[#This Row],[nick3]])</f>
        <v>ZUZINF12</v>
      </c>
      <c r="N229" s="1" t="str">
        <f>IF(kursanci3[[#This Row],[nick3]]&lt;L230," ",kursanci3[[#This Row],[nick]])</f>
        <v xml:space="preserve"> </v>
      </c>
    </row>
    <row r="230" spans="1:14" x14ac:dyDescent="0.3">
      <c r="A230" s="1" t="s">
        <v>10</v>
      </c>
      <c r="B230" s="1" t="s">
        <v>9</v>
      </c>
      <c r="C230" s="2">
        <v>46027</v>
      </c>
      <c r="D230" s="3">
        <v>0.64583333333333337</v>
      </c>
      <c r="E230" s="3">
        <v>0.69791666666666663</v>
      </c>
      <c r="F230">
        <v>50</v>
      </c>
      <c r="G230" s="3">
        <f>kursanci3[[#This Row],[Godzina zakończenia]]-kursanci3[[#This Row],[Godzina rozpoczęcia]]</f>
        <v>5.2083333333333259E-2</v>
      </c>
      <c r="H230" s="1">
        <v>1.25</v>
      </c>
      <c r="I230" s="1">
        <f>kursanci3[[#This Row],[czas trwania2]]*kursanci3[[#This Row],[Stawka za godzinę]]</f>
        <v>62.5</v>
      </c>
      <c r="J230" t="str">
        <f>MID(kursanci3[[#This Row],[Imię kursanta]],1,3)</f>
        <v>Zuz</v>
      </c>
      <c r="K230" s="1" t="str">
        <f>MID(kursanci3[[#This Row],[Przedmiot]],1,3)</f>
        <v>Mat</v>
      </c>
      <c r="L230" s="1">
        <f t="shared" si="11"/>
        <v>13</v>
      </c>
      <c r="M230" s="1" t="str">
        <f>_xlfn.TEXTJOIN(,,UPPER(kursanci3[[#This Row],[Nick1]]),UPPER(kursanci3[[#This Row],[nick2]]),kursanci3[[#This Row],[nick3]])</f>
        <v>ZUZMAT13</v>
      </c>
      <c r="N230" s="1" t="str">
        <f>IF(kursanci3[[#This Row],[nick3]]&lt;L231," ",kursanci3[[#This Row],[nick]])</f>
        <v xml:space="preserve"> </v>
      </c>
    </row>
    <row r="231" spans="1:14" x14ac:dyDescent="0.3">
      <c r="A231" s="1" t="s">
        <v>10</v>
      </c>
      <c r="B231" s="1" t="s">
        <v>9</v>
      </c>
      <c r="C231" s="2">
        <v>46044</v>
      </c>
      <c r="D231" s="3">
        <v>0.48958333333333331</v>
      </c>
      <c r="E231" s="3">
        <v>0.57291666666666663</v>
      </c>
      <c r="F231">
        <v>50</v>
      </c>
      <c r="G231" s="3">
        <f>kursanci3[[#This Row],[Godzina zakończenia]]-kursanci3[[#This Row],[Godzina rozpoczęcia]]</f>
        <v>8.3333333333333315E-2</v>
      </c>
      <c r="H231" s="1">
        <v>2</v>
      </c>
      <c r="I231" s="1">
        <f>kursanci3[[#This Row],[czas trwania2]]*kursanci3[[#This Row],[Stawka za godzinę]]</f>
        <v>100</v>
      </c>
      <c r="J231" t="str">
        <f>MID(kursanci3[[#This Row],[Imię kursanta]],1,3)</f>
        <v>Zuz</v>
      </c>
      <c r="K231" s="1" t="str">
        <f>MID(kursanci3[[#This Row],[Przedmiot]],1,3)</f>
        <v>Mat</v>
      </c>
      <c r="L231" s="1">
        <f t="shared" si="11"/>
        <v>14</v>
      </c>
      <c r="M231" s="1" t="str">
        <f>_xlfn.TEXTJOIN(,,UPPER(kursanci3[[#This Row],[Nick1]]),UPPER(kursanci3[[#This Row],[nick2]]),kursanci3[[#This Row],[nick3]])</f>
        <v>ZUZMAT14</v>
      </c>
      <c r="N231" s="1" t="str">
        <f>IF(kursanci3[[#This Row],[nick3]]&lt;L232," ",kursanci3[[#This Row],[nick]])</f>
        <v xml:space="preserve"> </v>
      </c>
    </row>
    <row r="232" spans="1:14" x14ac:dyDescent="0.3">
      <c r="A232" s="1" t="s">
        <v>10</v>
      </c>
      <c r="B232" s="1" t="s">
        <v>7</v>
      </c>
      <c r="C232" s="2">
        <v>46048</v>
      </c>
      <c r="D232" s="3">
        <v>0.375</v>
      </c>
      <c r="E232" s="3">
        <v>0.4375</v>
      </c>
      <c r="F232">
        <v>60</v>
      </c>
      <c r="G232" s="3">
        <f>kursanci3[[#This Row],[Godzina zakończenia]]-kursanci3[[#This Row],[Godzina rozpoczęcia]]</f>
        <v>6.25E-2</v>
      </c>
      <c r="H232" s="1">
        <v>1.5</v>
      </c>
      <c r="I232" s="1">
        <f>kursanci3[[#This Row],[czas trwania2]]*kursanci3[[#This Row],[Stawka za godzinę]]</f>
        <v>90</v>
      </c>
      <c r="J232" t="str">
        <f>MID(kursanci3[[#This Row],[Imię kursanta]],1,3)</f>
        <v>Zuz</v>
      </c>
      <c r="K232" s="1" t="str">
        <f>MID(kursanci3[[#This Row],[Przedmiot]],1,3)</f>
        <v>Inf</v>
      </c>
      <c r="L232" s="1">
        <f t="shared" si="11"/>
        <v>15</v>
      </c>
      <c r="M232" s="1" t="str">
        <f>_xlfn.TEXTJOIN(,,UPPER(kursanci3[[#This Row],[Nick1]]),UPPER(kursanci3[[#This Row],[nick2]]),kursanci3[[#This Row],[nick3]])</f>
        <v>ZUZINF15</v>
      </c>
      <c r="N232" s="1" t="str">
        <f>IF(kursanci3[[#This Row],[nick3]]&lt;L233," ",kursanci3[[#This Row],[nick]])</f>
        <v xml:space="preserve"> </v>
      </c>
    </row>
    <row r="233" spans="1:14" x14ac:dyDescent="0.3">
      <c r="A233" s="1" t="s">
        <v>10</v>
      </c>
      <c r="B233" s="1" t="s">
        <v>7</v>
      </c>
      <c r="C233" s="2">
        <v>46059</v>
      </c>
      <c r="D233" s="3">
        <v>0.57291666666666663</v>
      </c>
      <c r="E233" s="3">
        <v>0.61458333333333337</v>
      </c>
      <c r="F233">
        <v>60</v>
      </c>
      <c r="G233" s="3">
        <f>kursanci3[[#This Row],[Godzina zakończenia]]-kursanci3[[#This Row],[Godzina rozpoczęcia]]</f>
        <v>4.1666666666666741E-2</v>
      </c>
      <c r="H233" s="1">
        <v>1</v>
      </c>
      <c r="I233" s="1">
        <f>kursanci3[[#This Row],[czas trwania2]]*kursanci3[[#This Row],[Stawka za godzinę]]</f>
        <v>60</v>
      </c>
      <c r="J233" t="str">
        <f>MID(kursanci3[[#This Row],[Imię kursanta]],1,3)</f>
        <v>Zuz</v>
      </c>
      <c r="K233" s="1" t="str">
        <f>MID(kursanci3[[#This Row],[Przedmiot]],1,3)</f>
        <v>Inf</v>
      </c>
      <c r="L233" s="1">
        <f t="shared" si="11"/>
        <v>16</v>
      </c>
      <c r="M233" s="1" t="str">
        <f>_xlfn.TEXTJOIN(,,UPPER(kursanci3[[#This Row],[Nick1]]),UPPER(kursanci3[[#This Row],[nick2]]),kursanci3[[#This Row],[nick3]])</f>
        <v>ZUZINF16</v>
      </c>
      <c r="N233" s="1" t="str">
        <f>IF(kursanci3[[#This Row],[nick3]]&lt;L234," ",kursanci3[[#This Row],[nick]])</f>
        <v xml:space="preserve"> </v>
      </c>
    </row>
    <row r="234" spans="1:14" x14ac:dyDescent="0.3">
      <c r="A234" s="1" t="s">
        <v>10</v>
      </c>
      <c r="B234" s="1" t="s">
        <v>9</v>
      </c>
      <c r="C234" s="2">
        <v>46065</v>
      </c>
      <c r="D234" s="3">
        <v>0.45833333333333331</v>
      </c>
      <c r="E234" s="3">
        <v>0.51041666666666663</v>
      </c>
      <c r="F234">
        <v>50</v>
      </c>
      <c r="G234" s="3">
        <f>kursanci3[[#This Row],[Godzina zakończenia]]-kursanci3[[#This Row],[Godzina rozpoczęcia]]</f>
        <v>5.2083333333333315E-2</v>
      </c>
      <c r="H234" s="1">
        <v>1.25</v>
      </c>
      <c r="I234" s="1">
        <f>kursanci3[[#This Row],[czas trwania2]]*kursanci3[[#This Row],[Stawka za godzinę]]</f>
        <v>62.5</v>
      </c>
      <c r="J234" t="str">
        <f>MID(kursanci3[[#This Row],[Imię kursanta]],1,3)</f>
        <v>Zuz</v>
      </c>
      <c r="K234" s="1" t="str">
        <f>MID(kursanci3[[#This Row],[Przedmiot]],1,3)</f>
        <v>Mat</v>
      </c>
      <c r="L234" s="1">
        <f t="shared" si="11"/>
        <v>17</v>
      </c>
      <c r="M234" s="1" t="str">
        <f>_xlfn.TEXTJOIN(,,UPPER(kursanci3[[#This Row],[Nick1]]),UPPER(kursanci3[[#This Row],[nick2]]),kursanci3[[#This Row],[nick3]])</f>
        <v>ZUZMAT17</v>
      </c>
      <c r="N234" s="1" t="str">
        <f>IF(kursanci3[[#This Row],[nick3]]&lt;L235," ",kursanci3[[#This Row],[nick]])</f>
        <v xml:space="preserve"> </v>
      </c>
    </row>
    <row r="235" spans="1:14" x14ac:dyDescent="0.3">
      <c r="A235" s="1" t="s">
        <v>10</v>
      </c>
      <c r="B235" s="1" t="s">
        <v>9</v>
      </c>
      <c r="C235" s="2">
        <v>46070</v>
      </c>
      <c r="D235" s="3">
        <v>0.63541666666666663</v>
      </c>
      <c r="E235" s="3">
        <v>0.69791666666666663</v>
      </c>
      <c r="F235">
        <v>50</v>
      </c>
      <c r="G235" s="3">
        <f>kursanci3[[#This Row],[Godzina zakończenia]]-kursanci3[[#This Row],[Godzina rozpoczęcia]]</f>
        <v>6.25E-2</v>
      </c>
      <c r="H235" s="1">
        <v>1.5</v>
      </c>
      <c r="I235" s="1">
        <f>kursanci3[[#This Row],[czas trwania2]]*kursanci3[[#This Row],[Stawka za godzinę]]</f>
        <v>75</v>
      </c>
      <c r="J235" t="str">
        <f>MID(kursanci3[[#This Row],[Imię kursanta]],1,3)</f>
        <v>Zuz</v>
      </c>
      <c r="K235" s="1" t="str">
        <f>MID(kursanci3[[#This Row],[Przedmiot]],1,3)</f>
        <v>Mat</v>
      </c>
      <c r="L235" s="1">
        <f t="shared" si="11"/>
        <v>18</v>
      </c>
      <c r="M235" s="1" t="str">
        <f>_xlfn.TEXTJOIN(,,UPPER(kursanci3[[#This Row],[Nick1]]),UPPER(kursanci3[[#This Row],[nick2]]),kursanci3[[#This Row],[nick3]])</f>
        <v>ZUZMAT18</v>
      </c>
      <c r="N235" s="1" t="str">
        <f>IF(kursanci3[[#This Row],[nick3]]&lt;L236," ",kursanci3[[#This Row],[nick]])</f>
        <v xml:space="preserve"> </v>
      </c>
    </row>
    <row r="236" spans="1:14" x14ac:dyDescent="0.3">
      <c r="A236" s="1" t="s">
        <v>10</v>
      </c>
      <c r="B236" s="1" t="s">
        <v>7</v>
      </c>
      <c r="C236" s="2">
        <v>46080</v>
      </c>
      <c r="D236" s="3">
        <v>0.53125</v>
      </c>
      <c r="E236" s="3">
        <v>0.58333333333333337</v>
      </c>
      <c r="F236">
        <v>60</v>
      </c>
      <c r="G236" s="3">
        <f>kursanci3[[#This Row],[Godzina zakończenia]]-kursanci3[[#This Row],[Godzina rozpoczęcia]]</f>
        <v>5.208333333333337E-2</v>
      </c>
      <c r="H236" s="1">
        <v>1.25</v>
      </c>
      <c r="I236" s="1">
        <f>kursanci3[[#This Row],[czas trwania2]]*kursanci3[[#This Row],[Stawka za godzinę]]</f>
        <v>75</v>
      </c>
      <c r="J236" t="str">
        <f>MID(kursanci3[[#This Row],[Imię kursanta]],1,3)</f>
        <v>Zuz</v>
      </c>
      <c r="K236" s="1" t="str">
        <f>MID(kursanci3[[#This Row],[Przedmiot]],1,3)</f>
        <v>Inf</v>
      </c>
      <c r="L236" s="1">
        <f t="shared" si="11"/>
        <v>19</v>
      </c>
      <c r="M236" s="1" t="str">
        <f>_xlfn.TEXTJOIN(,,UPPER(kursanci3[[#This Row],[Nick1]]),UPPER(kursanci3[[#This Row],[nick2]]),kursanci3[[#This Row],[nick3]])</f>
        <v>ZUZINF19</v>
      </c>
      <c r="N236" s="1" t="str">
        <f>IF(kursanci3[[#This Row],[nick3]]&lt;L237," ",kursanci3[[#This Row],[nick]])</f>
        <v>ZUZINF19</v>
      </c>
    </row>
  </sheetData>
  <conditionalFormatting sqref="N3">
    <cfRule type="cellIs" dxfId="0" priority="1" operator="equal">
      <formula>"120$I:$I"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CED0-28E0-4C8B-A65A-5527746F8374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k 4 2 Z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k 4 2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N m V r T 8 x 0 + o g E A A D Y H A A A T A B w A R m 9 y b X V s Y X M v U 2 V j d G l v b j E u b S C i G A A o o B Q A A A A A A A A A A A A A A A A A A A A A A A A A A A D t U s F O G z E Q P R M p / 2 C Z y 0 Z a r U o K H K j 2 g B J o E R I N S r j A 9 u D u T l N r b c / K n i X s R r k g f i L f w Q m J G 9 n / q i G U U N E D h / Y W X + y Z e X 6 e N 3 4 O U p J o 2 H C 5 b 3 1 q t 9 o t 9 1 N Y y F h e W i d M K l n M F F C 7 x f x q 7 u z D b d Z c o 0 / 2 3 G X U x 7 T U Y C g 4 l A q i H h r y g Q t 4 b y 8 5 c 2 B d k g s S N v l q o G / l J S S D U h W S k u P j n W 7 y m z + i K + K d 8 K I P S m p J Y G O + w U P W Q 1 V q 4 + L d k B 2 Y F D N p x v F W d + d D y E 5 L J B h S p S B e H a M T N P C t E y 7 7 3 O Q n Y t x c P 9 x O c s m Q F Z h N q u b e 1 W g q 7 a N a o p b A v Y i R + O 7 v D i x q T / Q F R O a b D l 5 U h u z i u b S v 1 D A V S l g X k y 1 f P 3 T u m Y y f H T K q i h X l y A r j f q D V S x 2 j q g A X v K + t c D r l R 1 o u 5 s 9 f Q M K P w 5 M D I 7 i i W c i m f G B r y L R E e l P p i x U 8 E w R P y c + Y 1 d I I Z r E u M K 0 X 8 1 S u O K X + E 1 S L H J u b t P a q 3 o K G J C b 5 I 4 a N n + C L u Y c c G d r d j h 4 l z m a d d k u a v 8 / m t b k 2 + Y u 9 g m 6 H r z 2 2 9 t h / 9 d j H t c f W H v t X H v s F U E s B A i 0 A F A A C A A g A k 4 2 Z W r K 3 5 T e k A A A A 9 g A A A B I A A A A A A A A A A A A A A A A A A A A A A E N v b m Z p Z y 9 Q Y W N r Y W d l L n h t b F B L A Q I t A B Q A A g A I A J O N m V o P y u m r p A A A A O k A A A A T A A A A A A A A A A A A A A A A A P A A A A B b Q 2 9 u d G V u d F 9 U e X B l c 1 0 u e G 1 s U E s B A i 0 A F A A C A A g A k 4 2 Z W t P z H T 6 i A Q A A N g c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y E A A A A A A A C R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K Q 2 d v R C I g L z 4 8 R W 5 0 c n k g V H l w Z T 0 i R m l s b E x h c 3 R V c G R h d G V k I i B W Y W x 1 Z T 0 i Z D I w M j U t M D Q t M j V U M T U 6 M D A 6 N D k u M D I 4 M D Q 3 M V o i I C 8 + P E V u d H J 5 I F R 5 c G U 9 I l F 1 Z X J 5 S U Q i I F Z h b H V l P S J z N W Z k O G J j Y z I t M D U 2 M S 0 0 Z j k 3 L W I 4 Z m E t M W Q 2 N T V i Z D c 5 Y z U 5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j M 1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l t a c S Z I G t 1 c n N h b n R h J n F 1 b 3 Q 7 L C Z x d W 9 0 O 1 B y e m V k b W l v d C Z x d W 9 0 O y w m c X V v d D t E Y X R h J n F 1 b 3 Q 7 L C Z x d W 9 0 O 0 d v Z H p p b m E g c m 9 6 c G 9 j e s S Z Y 2 l h J n F 1 b 3 Q 7 L C Z x d W 9 0 O 0 d v Z H p p b m E g e m F r b 8 W E Y 3 p l b m l h J n F 1 b 3 Q 7 L C Z x d W 9 0 O 1 N 0 Y X d r Y S B 6 Y S B n b 2 R 6 a W 7 E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1 c n N h b m N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M i k 8 L 0 l 0 Z W 1 Q Y X R o P j w v S X R l b U x v Y 2 F 0 a W 9 u P j x T d G F i b G V F b n R y a W V z P j x F b n R y e S B U e X B l P S J J c 1 B y a X Z h d G U i I F Z h b H V l P S J s M C I g L z 4 8 R W 5 0 c n k g V H l w Z T 0 i R m l s b E N v b H V t b k 5 h b W V z I i B W Y W x 1 Z T 0 i c 1 s m c X V v d D t J b W n E m S B r d X J z Y W 5 0 Y S Z x d W 9 0 O y w m c X V v d D t Q c n p l Z G 1 p b 3 Q m c X V v d D s s J n F 1 b 3 Q 7 R G F 0 Y S Z x d W 9 0 O y w m c X V v d D t H b 2 R 6 a W 5 h I H J v e n B v Y 3 r E m W N p Y S Z x d W 9 0 O y w m c X V v d D t H b 2 R 6 a W 5 h I H p h a 2 / F h G N 6 Z W 5 p Y S Z x d W 9 0 O y w m c X V v d D t T d G F 3 a 2 E g e m E g Z 2 9 k e m l u x J k m c X V v d D t d I i A v P j x F b n R y e S B U e X B l P S J G a W x s Q 2 9 s d W 1 u V H l w Z X M i I F Z h b H V l P S J z Q m d Z S k N n b 0 Q i I C 8 + P E V u d H J 5 I F R 5 c G U 9 I k Z p b G x M Y X N 0 V X B k Y X R l Z C I g V m F s d W U 9 I m Q y M D I 1 L T A 0 L T I 1 V D E 1 O j A w O j Q 5 L j A y O D A 0 N z F a I i A v P j x F b n R y e S B U e X B l P S J R d W V y e U l E I i B W Y W x 1 Z T 0 i c z c 5 M D c 0 O D I y L W Y z Y j g t N D M w N S 1 h O T c 3 L W F i M W I 2 N W U 3 M W J l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a 3 V y c 2 F u Y 2 k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T d G F 0 d X M i I F Z h b H V l P S J z Q 2 9 t c G x l d G U i I C 8 + P E V u d H J 5 I F R 5 c G U 9 I k Z p b G x D b 3 V u d C I g V m F s d W U 9 I m w y M z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B d X R v U m V t b 3 Z l Z E N v b H V t b n M x L n t J b W n E m S B r d X J z Y W 5 0 Y S w w f S Z x d W 9 0 O y w m c X V v d D t T Z W N 0 a W 9 u M S 9 r d X J z Y W 5 j a S 9 B d X R v U m V t b 3 Z l Z E N v b H V t b n M x L n t Q c n p l Z G 1 p b 3 Q s M X 0 m c X V v d D s s J n F 1 b 3 Q 7 U 2 V j d G l v b j E v a 3 V y c 2 F u Y 2 k v Q X V 0 b 1 J l b W 9 2 Z W R D b 2 x 1 b W 5 z M S 5 7 R G F 0 Y S w y f S Z x d W 9 0 O y w m c X V v d D t T Z W N 0 a W 9 u M S 9 r d X J z Y W 5 j a S 9 B d X R v U m V t b 3 Z l Z E N v b H V t b n M x L n t H b 2 R 6 a W 5 h I H J v e n B v Y 3 r E m W N p Y S w z f S Z x d W 9 0 O y w m c X V v d D t T Z W N 0 a W 9 u M S 9 r d X J z Y W 5 j a S 9 B d X R v U m V t b 3 Z l Z E N v b H V t b n M x L n t H b 2 R 6 a W 5 h I H p h a 2 / F h G N 6 Z W 5 p Y S w 0 f S Z x d W 9 0 O y w m c X V v d D t T Z W N 0 a W 9 u M S 9 r d X J z Y W 5 j a S 9 B d X R v U m V t b 3 Z l Z E N v b H V t b n M x L n t T d G F 3 a 2 E g e m E g Z 2 9 k e m l u x J k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M p P C 9 J d G V t U G F 0 a D 4 8 L 0 l 0 Z W 1 M b 2 N h d G l v b j 4 8 U 3 R h Y m x l R W 5 0 c m l l c z 4 8 R W 5 0 c n k g V H l w Z T 0 i S X N Q c m l 2 Y X R l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W 1 p x J k g a 3 V y c 2 F u d G E m c X V v d D s s J n F 1 b 3 Q 7 U H J 6 Z W R t a W 9 0 J n F 1 b 3 Q 7 L C Z x d W 9 0 O 0 R h d G E m c X V v d D s s J n F 1 b 3 Q 7 R 2 9 k e m l u Y S B y b 3 p w b 2 N 6 x J l j a W E m c X V v d D s s J n F 1 b 3 Q 7 R 2 9 k e m l u Y S B 6 Y W t v x Y R j e m V u a W E m c X V v d D s s J n F 1 b 3 Q 7 U 3 R h d 2 t h I H p h I G d v Z H p p b s S Z J n F 1 b 3 Q 7 X S I g L z 4 8 R W 5 0 c n k g V H l w Z T 0 i R m l s b E N v b H V t b l R 5 c G V z I i B W Y W x 1 Z T 0 i c 0 J n W U p D Z 2 9 E I i A v P j x F b n R y e S B U e X B l P S J R d W V y e U l E I i B W Y W x 1 Z T 0 i c 2 R i Y z c 5 Y j g 3 L T J h M z A t N G E y N i 0 5 M 2 E y L T Q 1 N G Y z N G E z M j h h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Q t M j V U M T U 6 M D A 6 N D k u M D I 4 M D Q 3 M V o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t 1 c n N h b m N p M z Q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3 V u d C I g V m F s d W U 9 I m w y M z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y c 2 F u Y 2 k v Q X V 0 b 1 J l b W 9 2 Z W R D b 2 x 1 b W 5 z M S 5 7 S W 1 p x J k g a 3 V y c 2 F u d G E s M H 0 m c X V v d D s s J n F 1 b 3 Q 7 U 2 V j d G l v b j E v a 3 V y c 2 F u Y 2 k v Q X V 0 b 1 J l b W 9 2 Z W R D b 2 x 1 b W 5 z M S 5 7 U H J 6 Z W R t a W 9 0 L D F 9 J n F 1 b 3 Q 7 L C Z x d W 9 0 O 1 N l Y 3 R p b 2 4 x L 2 t 1 c n N h b m N p L 0 F 1 d G 9 S Z W 1 v d m V k Q 2 9 s d W 1 u c z E u e 0 R h d G E s M n 0 m c X V v d D s s J n F 1 b 3 Q 7 U 2 V j d G l v b j E v a 3 V y c 2 F u Y 2 k v Q X V 0 b 1 J l b W 9 2 Z W R D b 2 x 1 b W 5 z M S 5 7 R 2 9 k e m l u Y S B y b 3 p w b 2 N 6 x J l j a W E s M 3 0 m c X V v d D s s J n F 1 b 3 Q 7 U 2 V j d G l v b j E v a 3 V y c 2 F u Y 2 k v Q X V 0 b 1 J l b W 9 2 Z W R D b 2 x 1 b W 5 z M S 5 7 R 2 9 k e m l u Y S B 6 Y W t v x Y R j e m V u a W E s N H 0 m c X V v d D s s J n F 1 b 3 Q 7 U 2 V j d G l v b j E v a 3 V y c 2 F u Y 2 k v Q X V 0 b 1 J l b W 9 2 Z W R D b 2 x 1 b W 5 z M S 5 7 U 3 R h d 2 t h I H p h I G d v Z H p p b s S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1 c n N h b m N p L 0 F 1 d G 9 S Z W 1 v d m V k Q 2 9 s d W 1 u c z E u e 0 l t a c S Z I G t 1 c n N h b n R h L D B 9 J n F 1 b 3 Q 7 L C Z x d W 9 0 O 1 N l Y 3 R p b 2 4 x L 2 t 1 c n N h b m N p L 0 F 1 d G 9 S Z W 1 v d m V k Q 2 9 s d W 1 u c z E u e 1 B y e m V k b W l v d C w x f S Z x d W 9 0 O y w m c X V v d D t T Z W N 0 a W 9 u M S 9 r d X J z Y W 5 j a S 9 B d X R v U m V t b 3 Z l Z E N v b H V t b n M x L n t E Y X R h L D J 9 J n F 1 b 3 Q 7 L C Z x d W 9 0 O 1 N l Y 3 R p b 2 4 x L 2 t 1 c n N h b m N p L 0 F 1 d G 9 S Z W 1 v d m V k Q 2 9 s d W 1 u c z E u e 0 d v Z H p p b m E g c m 9 6 c G 9 j e s S Z Y 2 l h L D N 9 J n F 1 b 3 Q 7 L C Z x d W 9 0 O 1 N l Y 3 R p b 2 4 x L 2 t 1 c n N h b m N p L 0 F 1 d G 9 S Z W 1 v d m V k Q 2 9 s d W 1 u c z E u e 0 d v Z H p p b m E g e m F r b 8 W E Y 3 p l b m l h L D R 9 J n F 1 b 3 Q 7 L C Z x d W 9 0 O 1 N l Y 3 R p b 2 4 x L 2 t 1 c n N h b m N p L 0 F 1 d G 9 S Z W 1 v d m V k Q 2 9 s d W 1 u c z E u e 1 N 0 Y X d r Y S B 6 Y S B n b 2 R 6 a W 7 E m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1 c n N h b m N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0 Y R I z V 9 w p G j J l c T 8 M w t v g A A A A A A g A A A A A A E G Y A A A A B A A A g A A A A M 1 5 J g Y F u g L P P L C 2 M r 7 z 0 X g O U T 9 A 8 m M E e 1 i k v k D g s E g E A A A A A D o A A A A A C A A A g A A A A 7 X K 9 N z 8 6 t v c U Z A D j 4 Z 2 K Y E K F z Z z M E v 9 v E c / 9 i 7 Z 1 j H x Q A A A A 8 V q J n b P I F T z 4 B + D g 5 M O R 3 5 R r + L 6 u Z 5 1 u 5 C y P e H Y M 5 U S a i M 2 M V q 5 r k 6 I m 0 X S b J X U C s y L h w p 5 A c O 1 x 9 E P X J i n b x J w K F 7 d g Y c 8 Y q s z U G Y 6 C / l 9 A A A A A i T B I W C E 0 f Z n 1 J / L q M P h N w a F h L U M A M l 5 o U E J y L R 8 0 / + U f C R V p 5 Q L b L T 1 d C Q c j G l s N T F h Z T f E x P s N L n Z L U C k A 8 G g = = < / D a t a M a s h u p > 
</file>

<file path=customXml/itemProps1.xml><?xml version="1.0" encoding="utf-8"?>
<ds:datastoreItem xmlns:ds="http://schemas.openxmlformats.org/officeDocument/2006/customXml" ds:itemID="{BAA50016-8C53-4AA8-A350-6A2909051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Arkusz1 (2)</vt:lpstr>
      <vt:lpstr>Arkusz9</vt:lpstr>
      <vt:lpstr>Arkusz8</vt:lpstr>
      <vt:lpstr>2</vt:lpstr>
      <vt:lpstr>Arkusz3</vt:lpstr>
      <vt:lpstr>Arkusz5</vt:lpstr>
      <vt:lpstr>Arkusz1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Kosiorowska</dc:creator>
  <cp:lastModifiedBy>Katarzyna Kosiorowska</cp:lastModifiedBy>
  <dcterms:created xsi:type="dcterms:W3CDTF">2025-04-25T14:35:17Z</dcterms:created>
  <dcterms:modified xsi:type="dcterms:W3CDTF">2025-04-25T16:19:03Z</dcterms:modified>
</cp:coreProperties>
</file>