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omownicy\Desktop\Matury inf\bitmatura\"/>
    </mc:Choice>
  </mc:AlternateContent>
  <xr:revisionPtr revIDLastSave="0" documentId="13_ncr:1_{98E47D9E-8550-46A4-B8FD-D7D459CA1BBE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6_2" sheetId="4" r:id="rId1"/>
    <sheet name="6_3" sheetId="5" r:id="rId2"/>
    <sheet name="6_4" sheetId="6" r:id="rId3"/>
    <sheet name="pom" sheetId="7" r:id="rId4"/>
    <sheet name="pom2" sheetId="11" r:id="rId5"/>
    <sheet name="dane" sheetId="1" r:id="rId6"/>
    <sheet name="6_6_5" sheetId="9" r:id="rId7"/>
  </sheets>
  <calcPr calcId="191029"/>
  <pivotCaches>
    <pivotCache cacheId="1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6" i="9"/>
  <c r="G7" i="9" s="1"/>
  <c r="G8" i="9" s="1"/>
  <c r="G9" i="9" s="1"/>
  <c r="G10" i="9" s="1"/>
  <c r="G4" i="9"/>
  <c r="H4" i="9"/>
  <c r="H5" i="9"/>
  <c r="H6" i="9"/>
  <c r="H7" i="9"/>
  <c r="H8" i="9"/>
  <c r="H9" i="9"/>
  <c r="H11" i="9"/>
  <c r="H12" i="9"/>
  <c r="H13" i="9"/>
  <c r="H14" i="9"/>
  <c r="H15" i="9"/>
  <c r="H16" i="9"/>
  <c r="H18" i="9"/>
  <c r="H19" i="9"/>
  <c r="H20" i="9"/>
  <c r="H21" i="9"/>
  <c r="H22" i="9"/>
  <c r="H23" i="9"/>
  <c r="H25" i="9"/>
  <c r="H26" i="9"/>
  <c r="H27" i="9"/>
  <c r="H28" i="9"/>
  <c r="H29" i="9"/>
  <c r="H30" i="9"/>
  <c r="H32" i="9"/>
  <c r="H33" i="9"/>
  <c r="H34" i="9"/>
  <c r="H35" i="9"/>
  <c r="H36" i="9"/>
  <c r="H37" i="9"/>
  <c r="H39" i="9"/>
  <c r="H40" i="9"/>
  <c r="H41" i="9"/>
  <c r="H42" i="9"/>
  <c r="H43" i="9"/>
  <c r="H44" i="9"/>
  <c r="H46" i="9"/>
  <c r="H47" i="9"/>
  <c r="H48" i="9"/>
  <c r="H49" i="9"/>
  <c r="H50" i="9"/>
  <c r="H51" i="9"/>
  <c r="H53" i="9"/>
  <c r="H54" i="9"/>
  <c r="H55" i="9"/>
  <c r="H56" i="9"/>
  <c r="H57" i="9"/>
  <c r="H58" i="9"/>
  <c r="H60" i="9"/>
  <c r="H61" i="9"/>
  <c r="H62" i="9"/>
  <c r="H63" i="9"/>
  <c r="H64" i="9"/>
  <c r="H65" i="9"/>
  <c r="H67" i="9"/>
  <c r="H68" i="9"/>
  <c r="H69" i="9"/>
  <c r="H70" i="9"/>
  <c r="H71" i="9"/>
  <c r="H72" i="9"/>
  <c r="H74" i="9"/>
  <c r="H75" i="9"/>
  <c r="H76" i="9"/>
  <c r="H77" i="9"/>
  <c r="H78" i="9"/>
  <c r="H79" i="9"/>
  <c r="H81" i="9"/>
  <c r="H82" i="9"/>
  <c r="H83" i="9"/>
  <c r="H84" i="9"/>
  <c r="H85" i="9"/>
  <c r="H86" i="9"/>
  <c r="H88" i="9"/>
  <c r="H89" i="9"/>
  <c r="H90" i="9"/>
  <c r="H91" i="9"/>
  <c r="H92" i="9"/>
  <c r="H93" i="9"/>
  <c r="H95" i="9"/>
  <c r="H96" i="9"/>
  <c r="H97" i="9"/>
  <c r="H98" i="9"/>
  <c r="H99" i="9"/>
  <c r="H100" i="9"/>
  <c r="H102" i="9"/>
  <c r="H103" i="9"/>
  <c r="H104" i="9"/>
  <c r="H105" i="9"/>
  <c r="H106" i="9"/>
  <c r="H107" i="9"/>
  <c r="H109" i="9"/>
  <c r="H110" i="9"/>
  <c r="H111" i="9"/>
  <c r="H112" i="9"/>
  <c r="H113" i="9"/>
  <c r="H114" i="9"/>
  <c r="H116" i="9"/>
  <c r="H117" i="9"/>
  <c r="H118" i="9"/>
  <c r="H119" i="9"/>
  <c r="H120" i="9"/>
  <c r="H121" i="9"/>
  <c r="H123" i="9"/>
  <c r="H124" i="9"/>
  <c r="H125" i="9"/>
  <c r="H126" i="9"/>
  <c r="H127" i="9"/>
  <c r="H128" i="9"/>
  <c r="H130" i="9"/>
  <c r="H131" i="9"/>
  <c r="H132" i="9"/>
  <c r="H133" i="9"/>
  <c r="H134" i="9"/>
  <c r="H135" i="9"/>
  <c r="H137" i="9"/>
  <c r="H138" i="9"/>
  <c r="H139" i="9"/>
  <c r="H140" i="9"/>
  <c r="H141" i="9"/>
  <c r="H142" i="9"/>
  <c r="H144" i="9"/>
  <c r="H145" i="9"/>
  <c r="H146" i="9"/>
  <c r="H147" i="9"/>
  <c r="H148" i="9"/>
  <c r="H149" i="9"/>
  <c r="H151" i="9"/>
  <c r="H152" i="9"/>
  <c r="H3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2" i="9"/>
  <c r="E53" i="9"/>
  <c r="E55" i="9"/>
  <c r="D59" i="9"/>
  <c r="D77" i="9"/>
  <c r="B3" i="9"/>
  <c r="E3" i="9" s="1"/>
  <c r="B4" i="9"/>
  <c r="E4" i="9" s="1"/>
  <c r="B5" i="9"/>
  <c r="D5" i="9" s="1"/>
  <c r="B6" i="9"/>
  <c r="E6" i="9" s="1"/>
  <c r="B7" i="9"/>
  <c r="D7" i="9" s="1"/>
  <c r="B8" i="9"/>
  <c r="D8" i="9" s="1"/>
  <c r="B9" i="9"/>
  <c r="E9" i="9" s="1"/>
  <c r="B10" i="9"/>
  <c r="E10" i="9" s="1"/>
  <c r="B11" i="9"/>
  <c r="E11" i="9" s="1"/>
  <c r="B12" i="9"/>
  <c r="E12" i="9" s="1"/>
  <c r="B13" i="9"/>
  <c r="D13" i="9" s="1"/>
  <c r="B14" i="9"/>
  <c r="D14" i="9" s="1"/>
  <c r="B15" i="9"/>
  <c r="E15" i="9" s="1"/>
  <c r="B16" i="9"/>
  <c r="E16" i="9" s="1"/>
  <c r="B17" i="9"/>
  <c r="D17" i="9" s="1"/>
  <c r="B18" i="9"/>
  <c r="E18" i="9" s="1"/>
  <c r="B19" i="9"/>
  <c r="D19" i="9" s="1"/>
  <c r="B20" i="9"/>
  <c r="D20" i="9" s="1"/>
  <c r="B21" i="9"/>
  <c r="E21" i="9" s="1"/>
  <c r="B22" i="9"/>
  <c r="E22" i="9" s="1"/>
  <c r="B23" i="9"/>
  <c r="D23" i="9" s="1"/>
  <c r="B24" i="9"/>
  <c r="E24" i="9" s="1"/>
  <c r="B25" i="9"/>
  <c r="D25" i="9" s="1"/>
  <c r="B26" i="9"/>
  <c r="D26" i="9" s="1"/>
  <c r="B27" i="9"/>
  <c r="E27" i="9" s="1"/>
  <c r="B28" i="9"/>
  <c r="E28" i="9" s="1"/>
  <c r="B29" i="9"/>
  <c r="E29" i="9" s="1"/>
  <c r="B30" i="9"/>
  <c r="E30" i="9" s="1"/>
  <c r="B31" i="9"/>
  <c r="D31" i="9" s="1"/>
  <c r="B32" i="9"/>
  <c r="D32" i="9" s="1"/>
  <c r="B33" i="9"/>
  <c r="E33" i="9" s="1"/>
  <c r="B34" i="9"/>
  <c r="E34" i="9" s="1"/>
  <c r="B35" i="9"/>
  <c r="D35" i="9" s="1"/>
  <c r="B36" i="9"/>
  <c r="E36" i="9" s="1"/>
  <c r="B37" i="9"/>
  <c r="D37" i="9" s="1"/>
  <c r="B38" i="9"/>
  <c r="D38" i="9" s="1"/>
  <c r="B39" i="9"/>
  <c r="E39" i="9" s="1"/>
  <c r="B40" i="9"/>
  <c r="E40" i="9" s="1"/>
  <c r="B41" i="9"/>
  <c r="E41" i="9" s="1"/>
  <c r="B42" i="9"/>
  <c r="E42" i="9" s="1"/>
  <c r="B43" i="9"/>
  <c r="D43" i="9" s="1"/>
  <c r="B44" i="9"/>
  <c r="D44" i="9" s="1"/>
  <c r="B45" i="9"/>
  <c r="E45" i="9" s="1"/>
  <c r="B46" i="9"/>
  <c r="E46" i="9" s="1"/>
  <c r="B47" i="9"/>
  <c r="E47" i="9" s="1"/>
  <c r="B48" i="9"/>
  <c r="E48" i="9" s="1"/>
  <c r="B49" i="9"/>
  <c r="D49" i="9" s="1"/>
  <c r="B50" i="9"/>
  <c r="D50" i="9" s="1"/>
  <c r="B51" i="9"/>
  <c r="E51" i="9" s="1"/>
  <c r="B52" i="9"/>
  <c r="E52" i="9" s="1"/>
  <c r="B53" i="9"/>
  <c r="D53" i="9" s="1"/>
  <c r="B54" i="9"/>
  <c r="E54" i="9" s="1"/>
  <c r="B55" i="9"/>
  <c r="D55" i="9" s="1"/>
  <c r="B56" i="9"/>
  <c r="D56" i="9" s="1"/>
  <c r="B57" i="9"/>
  <c r="E57" i="9" s="1"/>
  <c r="B58" i="9"/>
  <c r="E58" i="9" s="1"/>
  <c r="B59" i="9"/>
  <c r="E59" i="9" s="1"/>
  <c r="B60" i="9"/>
  <c r="E60" i="9" s="1"/>
  <c r="B61" i="9"/>
  <c r="D61" i="9" s="1"/>
  <c r="B62" i="9"/>
  <c r="D62" i="9" s="1"/>
  <c r="B63" i="9"/>
  <c r="E63" i="9" s="1"/>
  <c r="B64" i="9"/>
  <c r="E64" i="9" s="1"/>
  <c r="B65" i="9"/>
  <c r="E65" i="9" s="1"/>
  <c r="B66" i="9"/>
  <c r="E66" i="9" s="1"/>
  <c r="B67" i="9"/>
  <c r="D67" i="9" s="1"/>
  <c r="B68" i="9"/>
  <c r="D68" i="9" s="1"/>
  <c r="B69" i="9"/>
  <c r="E69" i="9" s="1"/>
  <c r="B70" i="9"/>
  <c r="E70" i="9" s="1"/>
  <c r="B71" i="9"/>
  <c r="D71" i="9" s="1"/>
  <c r="B72" i="9"/>
  <c r="E72" i="9" s="1"/>
  <c r="B73" i="9"/>
  <c r="D73" i="9" s="1"/>
  <c r="B74" i="9"/>
  <c r="D74" i="9" s="1"/>
  <c r="B75" i="9"/>
  <c r="E75" i="9" s="1"/>
  <c r="B76" i="9"/>
  <c r="E76" i="9" s="1"/>
  <c r="B77" i="9"/>
  <c r="E77" i="9" s="1"/>
  <c r="B78" i="9"/>
  <c r="E78" i="9" s="1"/>
  <c r="B79" i="9"/>
  <c r="D79" i="9" s="1"/>
  <c r="B80" i="9"/>
  <c r="E80" i="9" s="1"/>
  <c r="B81" i="9"/>
  <c r="E81" i="9" s="1"/>
  <c r="B82" i="9"/>
  <c r="E82" i="9" s="1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D98" i="9" s="1"/>
  <c r="B99" i="9"/>
  <c r="D99" i="9" s="1"/>
  <c r="B100" i="9"/>
  <c r="E100" i="9" s="1"/>
  <c r="B101" i="9"/>
  <c r="E101" i="9" s="1"/>
  <c r="B102" i="9"/>
  <c r="D102" i="9" s="1"/>
  <c r="B103" i="9"/>
  <c r="D103" i="9" s="1"/>
  <c r="B104" i="9"/>
  <c r="D104" i="9" s="1"/>
  <c r="B105" i="9"/>
  <c r="D105" i="9" s="1"/>
  <c r="B106" i="9"/>
  <c r="E106" i="9" s="1"/>
  <c r="B107" i="9"/>
  <c r="E107" i="9" s="1"/>
  <c r="B108" i="9"/>
  <c r="D108" i="9" s="1"/>
  <c r="B109" i="9"/>
  <c r="D109" i="9" s="1"/>
  <c r="B110" i="9"/>
  <c r="E110" i="9" s="1"/>
  <c r="B111" i="9"/>
  <c r="D111" i="9" s="1"/>
  <c r="B112" i="9"/>
  <c r="E112" i="9" s="1"/>
  <c r="B113" i="9"/>
  <c r="E113" i="9" s="1"/>
  <c r="B114" i="9"/>
  <c r="D114" i="9" s="1"/>
  <c r="B115" i="9"/>
  <c r="D115" i="9" s="1"/>
  <c r="B116" i="9"/>
  <c r="D116" i="9" s="1"/>
  <c r="B117" i="9"/>
  <c r="D117" i="9" s="1"/>
  <c r="B118" i="9"/>
  <c r="E118" i="9" s="1"/>
  <c r="B119" i="9"/>
  <c r="E119" i="9" s="1"/>
  <c r="B120" i="9"/>
  <c r="D120" i="9" s="1"/>
  <c r="B121" i="9"/>
  <c r="D121" i="9" s="1"/>
  <c r="B122" i="9"/>
  <c r="D122" i="9" s="1"/>
  <c r="B123" i="9"/>
  <c r="D123" i="9" s="1"/>
  <c r="B124" i="9"/>
  <c r="E124" i="9" s="1"/>
  <c r="B125" i="9"/>
  <c r="E125" i="9" s="1"/>
  <c r="B126" i="9"/>
  <c r="D126" i="9" s="1"/>
  <c r="B127" i="9"/>
  <c r="D127" i="9" s="1"/>
  <c r="B128" i="9"/>
  <c r="E128" i="9" s="1"/>
  <c r="B129" i="9"/>
  <c r="D129" i="9" s="1"/>
  <c r="B130" i="9"/>
  <c r="E130" i="9" s="1"/>
  <c r="B131" i="9"/>
  <c r="E131" i="9" s="1"/>
  <c r="B132" i="9"/>
  <c r="D132" i="9" s="1"/>
  <c r="B133" i="9"/>
  <c r="D133" i="9" s="1"/>
  <c r="B134" i="9"/>
  <c r="E134" i="9" s="1"/>
  <c r="B135" i="9"/>
  <c r="D135" i="9" s="1"/>
  <c r="B136" i="9"/>
  <c r="E136" i="9" s="1"/>
  <c r="B137" i="9"/>
  <c r="E137" i="9" s="1"/>
  <c r="B138" i="9"/>
  <c r="D138" i="9" s="1"/>
  <c r="B139" i="9"/>
  <c r="D139" i="9" s="1"/>
  <c r="B140" i="9"/>
  <c r="E140" i="9" s="1"/>
  <c r="B141" i="9"/>
  <c r="D141" i="9" s="1"/>
  <c r="B142" i="9"/>
  <c r="E142" i="9" s="1"/>
  <c r="B143" i="9"/>
  <c r="E143" i="9" s="1"/>
  <c r="B144" i="9"/>
  <c r="D144" i="9" s="1"/>
  <c r="B145" i="9"/>
  <c r="D145" i="9" s="1"/>
  <c r="B146" i="9"/>
  <c r="E146" i="9" s="1"/>
  <c r="B147" i="9"/>
  <c r="D147" i="9" s="1"/>
  <c r="B148" i="9"/>
  <c r="E148" i="9" s="1"/>
  <c r="B149" i="9"/>
  <c r="E149" i="9" s="1"/>
  <c r="B150" i="9"/>
  <c r="D150" i="9" s="1"/>
  <c r="B151" i="9"/>
  <c r="D151" i="9" s="1"/>
  <c r="B152" i="9"/>
  <c r="D152" i="9" s="1"/>
  <c r="B2" i="9"/>
  <c r="D2" i="9" s="1"/>
  <c r="I3" i="11"/>
  <c r="I2" i="11"/>
  <c r="H2" i="11"/>
  <c r="H7" i="11"/>
  <c r="H8" i="11"/>
  <c r="H9" i="11"/>
  <c r="H11" i="11"/>
  <c r="H14" i="11"/>
  <c r="H15" i="11"/>
  <c r="H16" i="11"/>
  <c r="H21" i="11"/>
  <c r="H22" i="11"/>
  <c r="H23" i="11"/>
  <c r="H24" i="11"/>
  <c r="H25" i="11"/>
  <c r="H32" i="11"/>
  <c r="H35" i="11"/>
  <c r="H37" i="11"/>
  <c r="H38" i="11"/>
  <c r="H39" i="11"/>
  <c r="H42" i="11"/>
  <c r="H43" i="11"/>
  <c r="H44" i="11"/>
  <c r="H45" i="11"/>
  <c r="H46" i="11"/>
  <c r="H49" i="11"/>
  <c r="H50" i="11"/>
  <c r="H51" i="11"/>
  <c r="H52" i="11"/>
  <c r="H56" i="11"/>
  <c r="H57" i="11"/>
  <c r="H58" i="11"/>
  <c r="H60" i="11"/>
  <c r="H64" i="11"/>
  <c r="H65" i="11"/>
  <c r="H67" i="11"/>
  <c r="H70" i="11"/>
  <c r="H71" i="11"/>
  <c r="H72" i="11"/>
  <c r="H73" i="11"/>
  <c r="H74" i="11"/>
  <c r="H77" i="11"/>
  <c r="H78" i="11"/>
  <c r="H98" i="11"/>
  <c r="H100" i="11"/>
  <c r="H105" i="11"/>
  <c r="H106" i="11"/>
  <c r="H107" i="11"/>
  <c r="H108" i="11"/>
  <c r="H112" i="11"/>
  <c r="H113" i="11"/>
  <c r="H114" i="11"/>
  <c r="H115" i="11"/>
  <c r="H116" i="11"/>
  <c r="H119" i="11"/>
  <c r="H120" i="11"/>
  <c r="H121" i="11"/>
  <c r="H122" i="11"/>
  <c r="H127" i="11"/>
  <c r="H128" i="11"/>
  <c r="H129" i="11"/>
  <c r="H130" i="11"/>
  <c r="H133" i="11"/>
  <c r="H134" i="11"/>
  <c r="H135" i="11"/>
  <c r="H136" i="11"/>
  <c r="H137" i="11"/>
  <c r="H140" i="11"/>
  <c r="H141" i="11"/>
  <c r="H142" i="11"/>
  <c r="H143" i="11"/>
  <c r="H144" i="11"/>
  <c r="H147" i="11"/>
  <c r="H148" i="11"/>
  <c r="H150" i="11"/>
  <c r="H151" i="11"/>
  <c r="H3" i="11"/>
  <c r="A22" i="6"/>
  <c r="A21" i="6"/>
  <c r="A20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2" i="6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25" i="7"/>
  <c r="D25" i="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D100" i="9" l="1"/>
  <c r="D142" i="9"/>
  <c r="E19" i="9"/>
  <c r="D136" i="9"/>
  <c r="E17" i="9"/>
  <c r="D106" i="9"/>
  <c r="D146" i="9"/>
  <c r="D110" i="9"/>
  <c r="E23" i="9"/>
  <c r="D41" i="9"/>
  <c r="D128" i="9"/>
  <c r="E5" i="9"/>
  <c r="D124" i="9"/>
  <c r="E73" i="9"/>
  <c r="E37" i="9"/>
  <c r="E122" i="9"/>
  <c r="D118" i="9"/>
  <c r="E71" i="9"/>
  <c r="E35" i="9"/>
  <c r="D63" i="9"/>
  <c r="D9" i="9"/>
  <c r="D39" i="9"/>
  <c r="D140" i="9"/>
  <c r="D65" i="9"/>
  <c r="D47" i="9"/>
  <c r="D29" i="9"/>
  <c r="D11" i="9"/>
  <c r="D148" i="9"/>
  <c r="D130" i="9"/>
  <c r="D112" i="9"/>
  <c r="E79" i="9"/>
  <c r="E61" i="9"/>
  <c r="E43" i="9"/>
  <c r="E25" i="9"/>
  <c r="E7" i="9"/>
  <c r="D45" i="9"/>
  <c r="E152" i="9"/>
  <c r="D75" i="9"/>
  <c r="D21" i="9"/>
  <c r="E67" i="9"/>
  <c r="E49" i="9"/>
  <c r="E31" i="9"/>
  <c r="E13" i="9"/>
  <c r="E104" i="9"/>
  <c r="D27" i="9"/>
  <c r="E116" i="9"/>
  <c r="D57" i="9"/>
  <c r="D3" i="9"/>
  <c r="D69" i="9"/>
  <c r="D51" i="9"/>
  <c r="D33" i="9"/>
  <c r="D15" i="9"/>
  <c r="D134" i="9"/>
  <c r="E2" i="9"/>
  <c r="G2" i="9" s="1"/>
  <c r="G3" i="9" s="1"/>
  <c r="D78" i="9"/>
  <c r="D72" i="9"/>
  <c r="D66" i="9"/>
  <c r="D60" i="9"/>
  <c r="D54" i="9"/>
  <c r="D48" i="9"/>
  <c r="D42" i="9"/>
  <c r="D36" i="9"/>
  <c r="D30" i="9"/>
  <c r="D24" i="9"/>
  <c r="D18" i="9"/>
  <c r="D12" i="9"/>
  <c r="D6" i="9"/>
  <c r="D80" i="9"/>
  <c r="D149" i="9"/>
  <c r="D143" i="9"/>
  <c r="D137" i="9"/>
  <c r="D131" i="9"/>
  <c r="D125" i="9"/>
  <c r="D119" i="9"/>
  <c r="D113" i="9"/>
  <c r="D107" i="9"/>
  <c r="D101" i="9"/>
  <c r="E74" i="9"/>
  <c r="E68" i="9"/>
  <c r="E62" i="9"/>
  <c r="E56" i="9"/>
  <c r="E50" i="9"/>
  <c r="E44" i="9"/>
  <c r="E38" i="9"/>
  <c r="E32" i="9"/>
  <c r="E26" i="9"/>
  <c r="E20" i="9"/>
  <c r="E14" i="9"/>
  <c r="E8" i="9"/>
  <c r="E99" i="9"/>
  <c r="E147" i="9"/>
  <c r="E141" i="9"/>
  <c r="E135" i="9"/>
  <c r="E129" i="9"/>
  <c r="E123" i="9"/>
  <c r="E117" i="9"/>
  <c r="E111" i="9"/>
  <c r="E105" i="9"/>
  <c r="D76" i="9"/>
  <c r="D70" i="9"/>
  <c r="D64" i="9"/>
  <c r="D58" i="9"/>
  <c r="D52" i="9"/>
  <c r="D46" i="9"/>
  <c r="D40" i="9"/>
  <c r="D34" i="9"/>
  <c r="D28" i="9"/>
  <c r="D22" i="9"/>
  <c r="D16" i="9"/>
  <c r="D10" i="9"/>
  <c r="D4" i="9"/>
  <c r="E151" i="9"/>
  <c r="E145" i="9"/>
  <c r="E139" i="9"/>
  <c r="E133" i="9"/>
  <c r="E127" i="9"/>
  <c r="E121" i="9"/>
  <c r="E115" i="9"/>
  <c r="E109" i="9"/>
  <c r="E103" i="9"/>
  <c r="E150" i="9"/>
  <c r="E144" i="9"/>
  <c r="E138" i="9"/>
  <c r="E132" i="9"/>
  <c r="E126" i="9"/>
  <c r="E120" i="9"/>
  <c r="E114" i="9"/>
  <c r="E108" i="9"/>
  <c r="E102" i="9"/>
  <c r="D82" i="9"/>
  <c r="D81" i="9"/>
  <c r="H10" i="9" l="1"/>
  <c r="G11" i="9" s="1"/>
  <c r="G12" i="9" s="1"/>
  <c r="G13" i="9" s="1"/>
  <c r="G14" i="9" s="1"/>
  <c r="G15" i="9" s="1"/>
  <c r="G16" i="9" s="1"/>
  <c r="G17" i="9" s="1"/>
  <c r="H17" i="9" l="1"/>
  <c r="G18" i="9" s="1"/>
  <c r="G19" i="9" s="1"/>
  <c r="G20" i="9" s="1"/>
  <c r="G21" i="9" s="1"/>
  <c r="G22" i="9" s="1"/>
  <c r="G23" i="9" s="1"/>
  <c r="G24" i="9" s="1"/>
  <c r="H24" i="9" l="1"/>
  <c r="G25" i="9" s="1"/>
  <c r="G26" i="9" s="1"/>
  <c r="G27" i="9" s="1"/>
  <c r="G28" i="9" s="1"/>
  <c r="G29" i="9" s="1"/>
  <c r="G30" i="9" s="1"/>
  <c r="G31" i="9" s="1"/>
  <c r="H31" i="9" l="1"/>
  <c r="G32" i="9" s="1"/>
  <c r="G33" i="9" s="1"/>
  <c r="G34" i="9" s="1"/>
  <c r="G35" i="9" s="1"/>
  <c r="G36" i="9" s="1"/>
  <c r="G37" i="9" s="1"/>
  <c r="G38" i="9" s="1"/>
  <c r="H38" i="9" l="1"/>
  <c r="G39" i="9" s="1"/>
  <c r="G40" i="9" s="1"/>
  <c r="G41" i="9" s="1"/>
  <c r="G42" i="9" s="1"/>
  <c r="G43" i="9" s="1"/>
  <c r="G44" i="9" s="1"/>
  <c r="G45" i="9" s="1"/>
  <c r="H45" i="9" l="1"/>
  <c r="G46" i="9" s="1"/>
  <c r="G47" i="9" s="1"/>
  <c r="G48" i="9" s="1"/>
  <c r="G49" i="9" s="1"/>
  <c r="G50" i="9" s="1"/>
  <c r="G51" i="9" s="1"/>
  <c r="G52" i="9" s="1"/>
  <c r="H52" i="9" l="1"/>
  <c r="G53" i="9" s="1"/>
  <c r="G54" i="9" s="1"/>
  <c r="G55" i="9" s="1"/>
  <c r="G56" i="9" s="1"/>
  <c r="G57" i="9" s="1"/>
  <c r="G58" i="9" s="1"/>
  <c r="G59" i="9" s="1"/>
  <c r="H59" i="9" l="1"/>
  <c r="G60" i="9" s="1"/>
  <c r="G61" i="9" s="1"/>
  <c r="G62" i="9" s="1"/>
  <c r="G63" i="9" s="1"/>
  <c r="G64" i="9" s="1"/>
  <c r="G65" i="9" s="1"/>
  <c r="G66" i="9" s="1"/>
  <c r="H66" i="9" l="1"/>
  <c r="G67" i="9" s="1"/>
  <c r="G68" i="9" s="1"/>
  <c r="G69" i="9" s="1"/>
  <c r="G70" i="9" s="1"/>
  <c r="G71" i="9" s="1"/>
  <c r="G72" i="9" s="1"/>
  <c r="G73" i="9" s="1"/>
  <c r="H73" i="9" l="1"/>
  <c r="G74" i="9" s="1"/>
  <c r="G75" i="9" s="1"/>
  <c r="G76" i="9" s="1"/>
  <c r="G77" i="9" s="1"/>
  <c r="G78" i="9" s="1"/>
  <c r="G79" i="9" s="1"/>
  <c r="G80" i="9" s="1"/>
  <c r="H80" i="9" l="1"/>
  <c r="G81" i="9" s="1"/>
  <c r="G82" i="9" s="1"/>
  <c r="G83" i="9" s="1"/>
  <c r="G84" i="9" s="1"/>
  <c r="G85" i="9" s="1"/>
  <c r="G86" i="9" s="1"/>
  <c r="G87" i="9" s="1"/>
  <c r="G88" i="9" l="1"/>
  <c r="G89" i="9" s="1"/>
  <c r="G90" i="9" s="1"/>
  <c r="G91" i="9" s="1"/>
  <c r="G92" i="9" s="1"/>
  <c r="G93" i="9" s="1"/>
  <c r="G94" i="9" s="1"/>
  <c r="G95" i="9" l="1"/>
  <c r="G96" i="9" s="1"/>
  <c r="G97" i="9" s="1"/>
  <c r="G98" i="9" s="1"/>
  <c r="G99" i="9" s="1"/>
  <c r="G100" i="9" s="1"/>
  <c r="G101" i="9" s="1"/>
  <c r="H101" i="9" l="1"/>
  <c r="G102" i="9" s="1"/>
  <c r="G103" i="9" s="1"/>
  <c r="G104" i="9" s="1"/>
  <c r="G105" i="9" s="1"/>
  <c r="G106" i="9" s="1"/>
  <c r="G107" i="9" s="1"/>
  <c r="G108" i="9" s="1"/>
  <c r="H108" i="9" l="1"/>
  <c r="G109" i="9" s="1"/>
  <c r="G110" i="9" s="1"/>
  <c r="G111" i="9" s="1"/>
  <c r="G112" i="9" s="1"/>
  <c r="G113" i="9" s="1"/>
  <c r="G114" i="9" s="1"/>
  <c r="G115" i="9" s="1"/>
  <c r="H115" i="9" l="1"/>
  <c r="G116" i="9" s="1"/>
  <c r="G117" i="9" s="1"/>
  <c r="G118" i="9" s="1"/>
  <c r="G119" i="9" s="1"/>
  <c r="G120" i="9" s="1"/>
  <c r="G121" i="9" s="1"/>
  <c r="G122" i="9" s="1"/>
  <c r="H122" i="9" l="1"/>
  <c r="G123" i="9" s="1"/>
  <c r="G124" i="9" s="1"/>
  <c r="G125" i="9" s="1"/>
  <c r="G126" i="9" s="1"/>
  <c r="G127" i="9" s="1"/>
  <c r="G128" i="9" s="1"/>
  <c r="G129" i="9" s="1"/>
  <c r="H129" i="9" l="1"/>
  <c r="G130" i="9" s="1"/>
  <c r="G131" i="9" s="1"/>
  <c r="G132" i="9" s="1"/>
  <c r="G133" i="9" s="1"/>
  <c r="G134" i="9" s="1"/>
  <c r="G135" i="9" s="1"/>
  <c r="G136" i="9" s="1"/>
  <c r="H136" i="9" l="1"/>
  <c r="G137" i="9" s="1"/>
  <c r="G138" i="9" s="1"/>
  <c r="G139" i="9" s="1"/>
  <c r="G140" i="9" s="1"/>
  <c r="G141" i="9" s="1"/>
  <c r="G142" i="9" s="1"/>
  <c r="G143" i="9" s="1"/>
  <c r="H143" i="9" l="1"/>
  <c r="G144" i="9" s="1"/>
  <c r="G145" i="9" s="1"/>
  <c r="G146" i="9" s="1"/>
  <c r="G147" i="9" s="1"/>
  <c r="G148" i="9" s="1"/>
  <c r="G149" i="9" s="1"/>
  <c r="G150" i="9" s="1"/>
  <c r="H150" i="9" l="1"/>
  <c r="G151" i="9" s="1"/>
  <c r="G152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77100E-48FC-440F-9049-42EE50FAF2EA}" keepAlive="1" name="Zapytanie — kursanci" description="Połączenie z zapytaniem „kursanci” w skoroszycie." type="5" refreshedVersion="0" background="1">
    <dbPr connection="Provider=Microsoft.Mashup.OleDb.1;Data Source=$Workbook$;Location=kursanci;Extended Properties=&quot;&quot;" command="SELECT * FROM [kursanci]"/>
  </connection>
</connections>
</file>

<file path=xl/sharedStrings.xml><?xml version="1.0" encoding="utf-8"?>
<sst xmlns="http://schemas.openxmlformats.org/spreadsheetml/2006/main" count="733" uniqueCount="72">
  <si>
    <t>Imię kursanta</t>
  </si>
  <si>
    <t>Przedmiot</t>
  </si>
  <si>
    <t>Data</t>
  </si>
  <si>
    <t>Godzina rozpoczęcia</t>
  </si>
  <si>
    <t>Godzina zakończenia</t>
  </si>
  <si>
    <t>Stawka za godzinę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</si>
  <si>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</si>
  <si>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</si>
  <si>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</si>
  <si>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</si>
  <si>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</si>
  <si>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</si>
  <si>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</si>
  <si>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</si>
  <si>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</si>
  <si>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</si>
  <si>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</si>
  <si>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</si>
  <si>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</si>
  <si>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Zdzisław</t>
  </si>
  <si>
    <t>Piotrek</t>
  </si>
  <si>
    <t>Andrzej</t>
  </si>
  <si>
    <t>Marcin</t>
  </si>
  <si>
    <t>Patrycja</t>
  </si>
  <si>
    <t>Anna</t>
  </si>
  <si>
    <t>Ola</t>
  </si>
  <si>
    <t>Etykiety wierszy</t>
  </si>
  <si>
    <t>Suma końcowa</t>
  </si>
  <si>
    <t>czas trwania lekcji</t>
  </si>
  <si>
    <t>koszt</t>
  </si>
  <si>
    <t>czas w godzinach</t>
  </si>
  <si>
    <t>Suma z koszt</t>
  </si>
  <si>
    <t>Liczba z Przedmiot</t>
  </si>
  <si>
    <t>imie</t>
  </si>
  <si>
    <t>ilosc wszystkich</t>
  </si>
  <si>
    <t>Etykiety kolumn</t>
  </si>
  <si>
    <t>Liczba z Data</t>
  </si>
  <si>
    <t/>
  </si>
  <si>
    <t>INF</t>
  </si>
  <si>
    <t>MAT</t>
  </si>
  <si>
    <t>FIZ</t>
  </si>
  <si>
    <t>liczba</t>
  </si>
  <si>
    <t>AGNINF16</t>
  </si>
  <si>
    <t>AGNMAT16</t>
  </si>
  <si>
    <t>ANDINF1</t>
  </si>
  <si>
    <t>ANNINF10</t>
  </si>
  <si>
    <t>BARINF20</t>
  </si>
  <si>
    <t>EWAMAT14</t>
  </si>
  <si>
    <t>JANFIZ24</t>
  </si>
  <si>
    <t>JULFIZ18</t>
  </si>
  <si>
    <t>JULINF18</t>
  </si>
  <si>
    <t>KATINF24</t>
  </si>
  <si>
    <t>MACFIZ22</t>
  </si>
  <si>
    <t>MARMAT1</t>
  </si>
  <si>
    <t>OLAINF1</t>
  </si>
  <si>
    <t>PATINF1</t>
  </si>
  <si>
    <t>PIOFIZ1</t>
  </si>
  <si>
    <t>WIKMAT29</t>
  </si>
  <si>
    <t>ZBIFIZ16</t>
  </si>
  <si>
    <t>ZBIINF16</t>
  </si>
  <si>
    <t>ZDZFIZ18</t>
  </si>
  <si>
    <t>ZDZMAT18</t>
  </si>
  <si>
    <t>ZUZINF19</t>
  </si>
  <si>
    <t>ZUZMAT19</t>
  </si>
  <si>
    <t>data</t>
  </si>
  <si>
    <t>zarobek</t>
  </si>
  <si>
    <t>dzien_tyg</t>
  </si>
  <si>
    <t>transport</t>
  </si>
  <si>
    <t>zakupy</t>
  </si>
  <si>
    <t>akademik</t>
  </si>
  <si>
    <t>portfel</t>
  </si>
  <si>
    <t>czwartek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</si>
</sst>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0" fillId="2" borderId="0" xfId="0" applyNumberFormat="1" applyFill="1"/>
    <xf numFmtId="0" fontId="0" fillId="2" borderId="0" xfId="0" applyFill="1" applyAlignment="1">
      <alignment horizontal="left"/>
    </xf>
    <xf numFmtId="49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ilość pieniędzy w portfelu Michała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661495459211036"/>
          <c:y val="0.14168518069266495"/>
          <c:w val="0.87143057050209727"/>
          <c:h val="0.64724586117341432"/>
        </c:manualLayout>
      </c:layout>
      <c:lineChart>
        <c:grouping val="standard"/>
        <c:varyColors val="0"/>
        <c:ser>
          <c:idx val="0"/>
          <c:order val="0"/>
          <c:tx>
            <c:strRef>
              <c:f>'6_6_5'!$N$1</c:f>
              <c:strCache>
                <c:ptCount val="1"/>
                <c:pt idx="0">
                  <c:v>portfel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'6_6_5'!$M$2:$M$152</c:f>
              <c:numCache>
                <c:formatCode>m/d/yyyy</c:formatCode>
                <c:ptCount val="151"/>
                <c:pt idx="0">
                  <c:v>45931</c:v>
                </c:pt>
                <c:pt idx="1">
                  <c:v>45932</c:v>
                </c:pt>
                <c:pt idx="2">
                  <c:v>45933</c:v>
                </c:pt>
                <c:pt idx="3">
                  <c:v>45934</c:v>
                </c:pt>
                <c:pt idx="4">
                  <c:v>45935</c:v>
                </c:pt>
                <c:pt idx="5">
                  <c:v>45936</c:v>
                </c:pt>
                <c:pt idx="6">
                  <c:v>45937</c:v>
                </c:pt>
                <c:pt idx="7">
                  <c:v>45938</c:v>
                </c:pt>
                <c:pt idx="8">
                  <c:v>45939</c:v>
                </c:pt>
                <c:pt idx="9">
                  <c:v>45940</c:v>
                </c:pt>
                <c:pt idx="10">
                  <c:v>45941</c:v>
                </c:pt>
                <c:pt idx="11">
                  <c:v>45942</c:v>
                </c:pt>
                <c:pt idx="12">
                  <c:v>45943</c:v>
                </c:pt>
                <c:pt idx="13">
                  <c:v>45944</c:v>
                </c:pt>
                <c:pt idx="14">
                  <c:v>45945</c:v>
                </c:pt>
                <c:pt idx="15">
                  <c:v>45946</c:v>
                </c:pt>
                <c:pt idx="16">
                  <c:v>45947</c:v>
                </c:pt>
                <c:pt idx="17">
                  <c:v>45948</c:v>
                </c:pt>
                <c:pt idx="18">
                  <c:v>45949</c:v>
                </c:pt>
                <c:pt idx="19">
                  <c:v>45950</c:v>
                </c:pt>
                <c:pt idx="20">
                  <c:v>45951</c:v>
                </c:pt>
                <c:pt idx="21">
                  <c:v>45952</c:v>
                </c:pt>
                <c:pt idx="22">
                  <c:v>45953</c:v>
                </c:pt>
                <c:pt idx="23">
                  <c:v>45954</c:v>
                </c:pt>
                <c:pt idx="24">
                  <c:v>45955</c:v>
                </c:pt>
                <c:pt idx="25">
                  <c:v>45956</c:v>
                </c:pt>
                <c:pt idx="26">
                  <c:v>45957</c:v>
                </c:pt>
                <c:pt idx="27">
                  <c:v>45958</c:v>
                </c:pt>
                <c:pt idx="28">
                  <c:v>45959</c:v>
                </c:pt>
                <c:pt idx="29">
                  <c:v>45960</c:v>
                </c:pt>
                <c:pt idx="30">
                  <c:v>45961</c:v>
                </c:pt>
                <c:pt idx="31">
                  <c:v>45962</c:v>
                </c:pt>
                <c:pt idx="32">
                  <c:v>45963</c:v>
                </c:pt>
                <c:pt idx="33">
                  <c:v>45964</c:v>
                </c:pt>
                <c:pt idx="34">
                  <c:v>45965</c:v>
                </c:pt>
                <c:pt idx="35">
                  <c:v>45966</c:v>
                </c:pt>
                <c:pt idx="36">
                  <c:v>45967</c:v>
                </c:pt>
                <c:pt idx="37">
                  <c:v>45968</c:v>
                </c:pt>
                <c:pt idx="38">
                  <c:v>45969</c:v>
                </c:pt>
                <c:pt idx="39">
                  <c:v>45970</c:v>
                </c:pt>
                <c:pt idx="40">
                  <c:v>45971</c:v>
                </c:pt>
                <c:pt idx="41">
                  <c:v>45972</c:v>
                </c:pt>
                <c:pt idx="42">
                  <c:v>45973</c:v>
                </c:pt>
                <c:pt idx="43">
                  <c:v>45974</c:v>
                </c:pt>
                <c:pt idx="44">
                  <c:v>45975</c:v>
                </c:pt>
                <c:pt idx="45">
                  <c:v>45976</c:v>
                </c:pt>
                <c:pt idx="46">
                  <c:v>45977</c:v>
                </c:pt>
                <c:pt idx="47">
                  <c:v>45978</c:v>
                </c:pt>
                <c:pt idx="48">
                  <c:v>45979</c:v>
                </c:pt>
                <c:pt idx="49">
                  <c:v>45980</c:v>
                </c:pt>
                <c:pt idx="50">
                  <c:v>45981</c:v>
                </c:pt>
                <c:pt idx="51">
                  <c:v>45982</c:v>
                </c:pt>
                <c:pt idx="52">
                  <c:v>45983</c:v>
                </c:pt>
                <c:pt idx="53">
                  <c:v>45984</c:v>
                </c:pt>
                <c:pt idx="54">
                  <c:v>45985</c:v>
                </c:pt>
                <c:pt idx="55">
                  <c:v>45986</c:v>
                </c:pt>
                <c:pt idx="56">
                  <c:v>45987</c:v>
                </c:pt>
                <c:pt idx="57">
                  <c:v>45988</c:v>
                </c:pt>
                <c:pt idx="58">
                  <c:v>45989</c:v>
                </c:pt>
                <c:pt idx="59">
                  <c:v>45990</c:v>
                </c:pt>
                <c:pt idx="60">
                  <c:v>45991</c:v>
                </c:pt>
                <c:pt idx="61">
                  <c:v>45992</c:v>
                </c:pt>
                <c:pt idx="62">
                  <c:v>45993</c:v>
                </c:pt>
                <c:pt idx="63">
                  <c:v>45994</c:v>
                </c:pt>
                <c:pt idx="64">
                  <c:v>45995</c:v>
                </c:pt>
                <c:pt idx="65">
                  <c:v>45996</c:v>
                </c:pt>
                <c:pt idx="66">
                  <c:v>45997</c:v>
                </c:pt>
                <c:pt idx="67">
                  <c:v>45998</c:v>
                </c:pt>
                <c:pt idx="68">
                  <c:v>45999</c:v>
                </c:pt>
                <c:pt idx="69">
                  <c:v>46000</c:v>
                </c:pt>
                <c:pt idx="70">
                  <c:v>46001</c:v>
                </c:pt>
                <c:pt idx="71">
                  <c:v>46002</c:v>
                </c:pt>
                <c:pt idx="72">
                  <c:v>46003</c:v>
                </c:pt>
                <c:pt idx="73">
                  <c:v>46004</c:v>
                </c:pt>
                <c:pt idx="74">
                  <c:v>46005</c:v>
                </c:pt>
                <c:pt idx="75">
                  <c:v>46006</c:v>
                </c:pt>
                <c:pt idx="76">
                  <c:v>46007</c:v>
                </c:pt>
                <c:pt idx="77">
                  <c:v>46008</c:v>
                </c:pt>
                <c:pt idx="78">
                  <c:v>46009</c:v>
                </c:pt>
                <c:pt idx="79">
                  <c:v>46010</c:v>
                </c:pt>
                <c:pt idx="80">
                  <c:v>46011</c:v>
                </c:pt>
                <c:pt idx="81">
                  <c:v>46012</c:v>
                </c:pt>
                <c:pt idx="82">
                  <c:v>46013</c:v>
                </c:pt>
                <c:pt idx="83">
                  <c:v>46014</c:v>
                </c:pt>
                <c:pt idx="84">
                  <c:v>46015</c:v>
                </c:pt>
                <c:pt idx="85">
                  <c:v>46016</c:v>
                </c:pt>
                <c:pt idx="86">
                  <c:v>46017</c:v>
                </c:pt>
                <c:pt idx="87">
                  <c:v>46018</c:v>
                </c:pt>
                <c:pt idx="88">
                  <c:v>46019</c:v>
                </c:pt>
                <c:pt idx="89">
                  <c:v>46020</c:v>
                </c:pt>
                <c:pt idx="90">
                  <c:v>46021</c:v>
                </c:pt>
                <c:pt idx="91">
                  <c:v>46022</c:v>
                </c:pt>
                <c:pt idx="92">
                  <c:v>46023</c:v>
                </c:pt>
                <c:pt idx="93">
                  <c:v>46024</c:v>
                </c:pt>
                <c:pt idx="94">
                  <c:v>46025</c:v>
                </c:pt>
                <c:pt idx="95">
                  <c:v>46026</c:v>
                </c:pt>
                <c:pt idx="96">
                  <c:v>46027</c:v>
                </c:pt>
                <c:pt idx="97">
                  <c:v>46028</c:v>
                </c:pt>
                <c:pt idx="98">
                  <c:v>46029</c:v>
                </c:pt>
                <c:pt idx="99">
                  <c:v>46030</c:v>
                </c:pt>
                <c:pt idx="100">
                  <c:v>46031</c:v>
                </c:pt>
                <c:pt idx="101">
                  <c:v>46032</c:v>
                </c:pt>
                <c:pt idx="102">
                  <c:v>46033</c:v>
                </c:pt>
                <c:pt idx="103">
                  <c:v>46034</c:v>
                </c:pt>
                <c:pt idx="104">
                  <c:v>46035</c:v>
                </c:pt>
                <c:pt idx="105">
                  <c:v>46036</c:v>
                </c:pt>
                <c:pt idx="106">
                  <c:v>46037</c:v>
                </c:pt>
                <c:pt idx="107">
                  <c:v>46038</c:v>
                </c:pt>
                <c:pt idx="108">
                  <c:v>46039</c:v>
                </c:pt>
                <c:pt idx="109">
                  <c:v>46040</c:v>
                </c:pt>
                <c:pt idx="110">
                  <c:v>46041</c:v>
                </c:pt>
                <c:pt idx="111">
                  <c:v>46042</c:v>
                </c:pt>
                <c:pt idx="112">
                  <c:v>46043</c:v>
                </c:pt>
                <c:pt idx="113">
                  <c:v>46044</c:v>
                </c:pt>
                <c:pt idx="114">
                  <c:v>46045</c:v>
                </c:pt>
                <c:pt idx="115">
                  <c:v>46046</c:v>
                </c:pt>
                <c:pt idx="116">
                  <c:v>46047</c:v>
                </c:pt>
                <c:pt idx="117">
                  <c:v>46048</c:v>
                </c:pt>
                <c:pt idx="118">
                  <c:v>46049</c:v>
                </c:pt>
                <c:pt idx="119">
                  <c:v>46050</c:v>
                </c:pt>
                <c:pt idx="120">
                  <c:v>46051</c:v>
                </c:pt>
                <c:pt idx="121">
                  <c:v>46052</c:v>
                </c:pt>
                <c:pt idx="122">
                  <c:v>46053</c:v>
                </c:pt>
                <c:pt idx="123">
                  <c:v>46054</c:v>
                </c:pt>
                <c:pt idx="124">
                  <c:v>46055</c:v>
                </c:pt>
                <c:pt idx="125">
                  <c:v>46056</c:v>
                </c:pt>
                <c:pt idx="126">
                  <c:v>46057</c:v>
                </c:pt>
                <c:pt idx="127">
                  <c:v>46058</c:v>
                </c:pt>
                <c:pt idx="128">
                  <c:v>46059</c:v>
                </c:pt>
                <c:pt idx="129">
                  <c:v>46060</c:v>
                </c:pt>
                <c:pt idx="130">
                  <c:v>46061</c:v>
                </c:pt>
                <c:pt idx="131">
                  <c:v>46062</c:v>
                </c:pt>
                <c:pt idx="132">
                  <c:v>46063</c:v>
                </c:pt>
                <c:pt idx="133">
                  <c:v>46064</c:v>
                </c:pt>
                <c:pt idx="134">
                  <c:v>46065</c:v>
                </c:pt>
                <c:pt idx="135">
                  <c:v>46066</c:v>
                </c:pt>
                <c:pt idx="136">
                  <c:v>46067</c:v>
                </c:pt>
                <c:pt idx="137">
                  <c:v>46068</c:v>
                </c:pt>
                <c:pt idx="138">
                  <c:v>46069</c:v>
                </c:pt>
                <c:pt idx="139">
                  <c:v>46070</c:v>
                </c:pt>
                <c:pt idx="140">
                  <c:v>46071</c:v>
                </c:pt>
                <c:pt idx="141">
                  <c:v>46072</c:v>
                </c:pt>
                <c:pt idx="142">
                  <c:v>46073</c:v>
                </c:pt>
                <c:pt idx="143">
                  <c:v>46074</c:v>
                </c:pt>
                <c:pt idx="144">
                  <c:v>46075</c:v>
                </c:pt>
                <c:pt idx="145">
                  <c:v>46076</c:v>
                </c:pt>
                <c:pt idx="146">
                  <c:v>46077</c:v>
                </c:pt>
                <c:pt idx="147">
                  <c:v>46078</c:v>
                </c:pt>
                <c:pt idx="148">
                  <c:v>46079</c:v>
                </c:pt>
                <c:pt idx="149">
                  <c:v>46080</c:v>
                </c:pt>
                <c:pt idx="150">
                  <c:v>46081</c:v>
                </c:pt>
              </c:numCache>
            </c:numRef>
          </c:cat>
          <c:val>
            <c:numRef>
              <c:f>'6_6_5'!$N$2:$N$152</c:f>
              <c:numCache>
                <c:formatCode>General</c:formatCode>
                <c:ptCount val="151"/>
                <c:pt idx="0">
                  <c:v>81.37</c:v>
                </c:pt>
                <c:pt idx="1">
                  <c:v>268.87</c:v>
                </c:pt>
                <c:pt idx="2">
                  <c:v>215.1</c:v>
                </c:pt>
                <c:pt idx="3">
                  <c:v>205.1</c:v>
                </c:pt>
                <c:pt idx="4">
                  <c:v>195.1</c:v>
                </c:pt>
                <c:pt idx="5">
                  <c:v>325.10000000000002</c:v>
                </c:pt>
                <c:pt idx="6">
                  <c:v>292.60000000000002</c:v>
                </c:pt>
                <c:pt idx="7">
                  <c:v>482.6</c:v>
                </c:pt>
                <c:pt idx="8">
                  <c:v>482.6</c:v>
                </c:pt>
                <c:pt idx="9">
                  <c:v>676.08</c:v>
                </c:pt>
                <c:pt idx="10">
                  <c:v>666.08</c:v>
                </c:pt>
                <c:pt idx="11">
                  <c:v>656.08</c:v>
                </c:pt>
                <c:pt idx="12">
                  <c:v>1051.08</c:v>
                </c:pt>
                <c:pt idx="13">
                  <c:v>1078.58</c:v>
                </c:pt>
                <c:pt idx="14">
                  <c:v>721.07999999999993</c:v>
                </c:pt>
                <c:pt idx="15">
                  <c:v>721.07999999999993</c:v>
                </c:pt>
                <c:pt idx="16">
                  <c:v>321.07999999999993</c:v>
                </c:pt>
                <c:pt idx="17">
                  <c:v>311.07999999999993</c:v>
                </c:pt>
                <c:pt idx="18">
                  <c:v>301.07999999999993</c:v>
                </c:pt>
                <c:pt idx="19">
                  <c:v>596.07999999999993</c:v>
                </c:pt>
                <c:pt idx="20">
                  <c:v>551.07999999999993</c:v>
                </c:pt>
                <c:pt idx="21">
                  <c:v>673.57999999999993</c:v>
                </c:pt>
                <c:pt idx="22">
                  <c:v>713.57999999999993</c:v>
                </c:pt>
                <c:pt idx="23">
                  <c:v>413.57999999999993</c:v>
                </c:pt>
                <c:pt idx="24">
                  <c:v>403.57999999999993</c:v>
                </c:pt>
                <c:pt idx="25">
                  <c:v>393.57999999999993</c:v>
                </c:pt>
                <c:pt idx="26">
                  <c:v>393.57999999999993</c:v>
                </c:pt>
                <c:pt idx="27">
                  <c:v>143.57999999999993</c:v>
                </c:pt>
                <c:pt idx="28">
                  <c:v>143.57999999999993</c:v>
                </c:pt>
                <c:pt idx="29">
                  <c:v>143.57999999999993</c:v>
                </c:pt>
                <c:pt idx="30">
                  <c:v>463.57999999999993</c:v>
                </c:pt>
                <c:pt idx="31">
                  <c:v>453.57999999999993</c:v>
                </c:pt>
                <c:pt idx="32">
                  <c:v>443.57999999999993</c:v>
                </c:pt>
                <c:pt idx="33">
                  <c:v>533.57999999999993</c:v>
                </c:pt>
                <c:pt idx="34">
                  <c:v>283.57999999999993</c:v>
                </c:pt>
                <c:pt idx="35">
                  <c:v>523.57999999999993</c:v>
                </c:pt>
                <c:pt idx="36">
                  <c:v>911.07999999999993</c:v>
                </c:pt>
                <c:pt idx="37">
                  <c:v>661.07999999999993</c:v>
                </c:pt>
                <c:pt idx="38">
                  <c:v>651.07999999999993</c:v>
                </c:pt>
                <c:pt idx="39">
                  <c:v>641.07999999999993</c:v>
                </c:pt>
                <c:pt idx="40">
                  <c:v>741.07999999999993</c:v>
                </c:pt>
                <c:pt idx="41">
                  <c:v>666.07999999999993</c:v>
                </c:pt>
                <c:pt idx="42">
                  <c:v>1021.0799999999999</c:v>
                </c:pt>
                <c:pt idx="43">
                  <c:v>1328.58</c:v>
                </c:pt>
                <c:pt idx="44">
                  <c:v>1121.08</c:v>
                </c:pt>
                <c:pt idx="45">
                  <c:v>511.07999999999993</c:v>
                </c:pt>
                <c:pt idx="46">
                  <c:v>501.07999999999993</c:v>
                </c:pt>
                <c:pt idx="47">
                  <c:v>876.07999999999993</c:v>
                </c:pt>
                <c:pt idx="48">
                  <c:v>736.07999999999993</c:v>
                </c:pt>
                <c:pt idx="49">
                  <c:v>1028.58</c:v>
                </c:pt>
                <c:pt idx="50">
                  <c:v>1298.58</c:v>
                </c:pt>
                <c:pt idx="51">
                  <c:v>898.57999999999993</c:v>
                </c:pt>
                <c:pt idx="52">
                  <c:v>888.57999999999993</c:v>
                </c:pt>
                <c:pt idx="53">
                  <c:v>878.57999999999993</c:v>
                </c:pt>
                <c:pt idx="54">
                  <c:v>1208.58</c:v>
                </c:pt>
                <c:pt idx="55">
                  <c:v>1033.58</c:v>
                </c:pt>
                <c:pt idx="56">
                  <c:v>1303.58</c:v>
                </c:pt>
                <c:pt idx="57">
                  <c:v>1303.58</c:v>
                </c:pt>
                <c:pt idx="58">
                  <c:v>1043.58</c:v>
                </c:pt>
                <c:pt idx="59">
                  <c:v>1033.58</c:v>
                </c:pt>
                <c:pt idx="60">
                  <c:v>1023.5799999999999</c:v>
                </c:pt>
                <c:pt idx="61">
                  <c:v>1023.5799999999999</c:v>
                </c:pt>
                <c:pt idx="62">
                  <c:v>1003.5799999999999</c:v>
                </c:pt>
                <c:pt idx="63">
                  <c:v>1316.08</c:v>
                </c:pt>
                <c:pt idx="64">
                  <c:v>1316.08</c:v>
                </c:pt>
                <c:pt idx="65">
                  <c:v>1151.08</c:v>
                </c:pt>
                <c:pt idx="66">
                  <c:v>1141.08</c:v>
                </c:pt>
                <c:pt idx="67">
                  <c:v>1131.08</c:v>
                </c:pt>
                <c:pt idx="68">
                  <c:v>1306.08</c:v>
                </c:pt>
                <c:pt idx="69">
                  <c:v>1181.08</c:v>
                </c:pt>
                <c:pt idx="70">
                  <c:v>1526.08</c:v>
                </c:pt>
                <c:pt idx="71">
                  <c:v>1651.08</c:v>
                </c:pt>
                <c:pt idx="72">
                  <c:v>1466.08</c:v>
                </c:pt>
                <c:pt idx="73">
                  <c:v>1456.08</c:v>
                </c:pt>
                <c:pt idx="74">
                  <c:v>1446.08</c:v>
                </c:pt>
                <c:pt idx="75">
                  <c:v>1026.08</c:v>
                </c:pt>
                <c:pt idx="76">
                  <c:v>836.07999999999993</c:v>
                </c:pt>
                <c:pt idx="77">
                  <c:v>836.07999999999993</c:v>
                </c:pt>
                <c:pt idx="78">
                  <c:v>836.07999999999993</c:v>
                </c:pt>
                <c:pt idx="79">
                  <c:v>436.07999999999993</c:v>
                </c:pt>
                <c:pt idx="80">
                  <c:v>426.07999999999993</c:v>
                </c:pt>
                <c:pt idx="81">
                  <c:v>426.07999999999993</c:v>
                </c:pt>
                <c:pt idx="82">
                  <c:v>426.07999999999993</c:v>
                </c:pt>
                <c:pt idx="83">
                  <c:v>426.07999999999993</c:v>
                </c:pt>
                <c:pt idx="84">
                  <c:v>426.07999999999993</c:v>
                </c:pt>
                <c:pt idx="85">
                  <c:v>426.07999999999993</c:v>
                </c:pt>
                <c:pt idx="86">
                  <c:v>426.07999999999993</c:v>
                </c:pt>
                <c:pt idx="87">
                  <c:v>426.07999999999993</c:v>
                </c:pt>
                <c:pt idx="88">
                  <c:v>426.07999999999993</c:v>
                </c:pt>
                <c:pt idx="89">
                  <c:v>426.07999999999993</c:v>
                </c:pt>
                <c:pt idx="90">
                  <c:v>426.07999999999993</c:v>
                </c:pt>
                <c:pt idx="91">
                  <c:v>426.07999999999993</c:v>
                </c:pt>
                <c:pt idx="92">
                  <c:v>426.07999999999993</c:v>
                </c:pt>
                <c:pt idx="93">
                  <c:v>426.07999999999993</c:v>
                </c:pt>
                <c:pt idx="94">
                  <c:v>416.07999999999993</c:v>
                </c:pt>
                <c:pt idx="95">
                  <c:v>416.07999999999993</c:v>
                </c:pt>
                <c:pt idx="96">
                  <c:v>823.57999999999993</c:v>
                </c:pt>
                <c:pt idx="97">
                  <c:v>573.57999999999993</c:v>
                </c:pt>
                <c:pt idx="98">
                  <c:v>798.57999999999993</c:v>
                </c:pt>
                <c:pt idx="99">
                  <c:v>798.57999999999993</c:v>
                </c:pt>
                <c:pt idx="100">
                  <c:v>398.57999999999993</c:v>
                </c:pt>
                <c:pt idx="101">
                  <c:v>388.57999999999993</c:v>
                </c:pt>
                <c:pt idx="102">
                  <c:v>378.57999999999993</c:v>
                </c:pt>
                <c:pt idx="103">
                  <c:v>793.57999999999993</c:v>
                </c:pt>
                <c:pt idx="104">
                  <c:v>878.57999999999993</c:v>
                </c:pt>
                <c:pt idx="105">
                  <c:v>1108.58</c:v>
                </c:pt>
                <c:pt idx="106">
                  <c:v>846.07999999999993</c:v>
                </c:pt>
                <c:pt idx="107">
                  <c:v>446.07999999999993</c:v>
                </c:pt>
                <c:pt idx="108">
                  <c:v>436.07999999999993</c:v>
                </c:pt>
                <c:pt idx="109">
                  <c:v>426.07999999999993</c:v>
                </c:pt>
                <c:pt idx="110">
                  <c:v>731.07999999999993</c:v>
                </c:pt>
                <c:pt idx="111">
                  <c:v>601.07999999999993</c:v>
                </c:pt>
                <c:pt idx="112">
                  <c:v>751.07999999999993</c:v>
                </c:pt>
                <c:pt idx="113">
                  <c:v>1126.08</c:v>
                </c:pt>
                <c:pt idx="114">
                  <c:v>1011.0799999999999</c:v>
                </c:pt>
                <c:pt idx="115">
                  <c:v>1001.0799999999999</c:v>
                </c:pt>
                <c:pt idx="116">
                  <c:v>991.07999999999993</c:v>
                </c:pt>
                <c:pt idx="117">
                  <c:v>1081.08</c:v>
                </c:pt>
                <c:pt idx="118">
                  <c:v>1001.0799999999999</c:v>
                </c:pt>
                <c:pt idx="119">
                  <c:v>1041.08</c:v>
                </c:pt>
                <c:pt idx="120">
                  <c:v>1246.08</c:v>
                </c:pt>
                <c:pt idx="121">
                  <c:v>846.07999999999993</c:v>
                </c:pt>
                <c:pt idx="122">
                  <c:v>836.07999999999993</c:v>
                </c:pt>
                <c:pt idx="123">
                  <c:v>826.07999999999993</c:v>
                </c:pt>
                <c:pt idx="124">
                  <c:v>826.07999999999993</c:v>
                </c:pt>
                <c:pt idx="125">
                  <c:v>916.07999999999993</c:v>
                </c:pt>
                <c:pt idx="126">
                  <c:v>1176.08</c:v>
                </c:pt>
                <c:pt idx="127">
                  <c:v>1501.08</c:v>
                </c:pt>
                <c:pt idx="128">
                  <c:v>1428.58</c:v>
                </c:pt>
                <c:pt idx="129">
                  <c:v>1418.58</c:v>
                </c:pt>
                <c:pt idx="130">
                  <c:v>1408.58</c:v>
                </c:pt>
                <c:pt idx="131">
                  <c:v>1471.08</c:v>
                </c:pt>
                <c:pt idx="132">
                  <c:v>1628.58</c:v>
                </c:pt>
                <c:pt idx="133">
                  <c:v>1903.58</c:v>
                </c:pt>
                <c:pt idx="134">
                  <c:v>2131.08</c:v>
                </c:pt>
                <c:pt idx="135">
                  <c:v>1996.08</c:v>
                </c:pt>
                <c:pt idx="136">
                  <c:v>1986.08</c:v>
                </c:pt>
                <c:pt idx="137">
                  <c:v>1376.08</c:v>
                </c:pt>
                <c:pt idx="138">
                  <c:v>1511.08</c:v>
                </c:pt>
                <c:pt idx="139">
                  <c:v>1578.58</c:v>
                </c:pt>
                <c:pt idx="140">
                  <c:v>1833.58</c:v>
                </c:pt>
                <c:pt idx="141">
                  <c:v>1933.58</c:v>
                </c:pt>
                <c:pt idx="142">
                  <c:v>1916.08</c:v>
                </c:pt>
                <c:pt idx="143">
                  <c:v>1906.08</c:v>
                </c:pt>
                <c:pt idx="144">
                  <c:v>1896.08</c:v>
                </c:pt>
                <c:pt idx="145">
                  <c:v>1946.08</c:v>
                </c:pt>
                <c:pt idx="146">
                  <c:v>1921.08</c:v>
                </c:pt>
                <c:pt idx="147">
                  <c:v>1921.08</c:v>
                </c:pt>
                <c:pt idx="148">
                  <c:v>2141.08</c:v>
                </c:pt>
                <c:pt idx="149">
                  <c:v>2031.08</c:v>
                </c:pt>
                <c:pt idx="150">
                  <c:v>2021.08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3-4769-AF5A-448A844E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336528"/>
        <c:axId val="1429337968"/>
      </c:lineChart>
      <c:dateAx>
        <c:axId val="142933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9337968"/>
        <c:crosses val="autoZero"/>
        <c:auto val="1"/>
        <c:lblOffset val="100"/>
        <c:baseTimeUnit val="days"/>
      </c:dateAx>
      <c:valAx>
        <c:axId val="14293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pieniedzy [zł]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933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501360</xdr:colOff>
      <xdr:row>3</xdr:row>
      <xdr:rowOff>45028</xdr:rowOff>
    </xdr:from>
    <xdr:to>
      <xdr:col>26</xdr:col>
      <xdr:colOff>231197</xdr:colOff>
      <xdr:row>23</xdr:row>
      <xdr:rowOff>97415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7D50E38-8A4C-C669-7C1F-2B15A37CC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Gaweł" refreshedDate="45772.73100162037" createdVersion="8" refreshedVersion="8" minRefreshableVersion="3" recordCount="235" xr:uid="{F952003D-509E-4328-835A-F1177DFB8B5F}">
  <cacheSource type="worksheet">
    <worksheetSource ref="A1:I236" sheet="dane"/>
  </cacheSource>
  <cacheFields count="12">
    <cacheField name="Imię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</sharedItems>
    </cacheField>
    <cacheField name="Przedmiot" numFmtId="0">
      <sharedItems count="3">
        <s v="Informatyka"/>
        <s v="Matematyka"/>
        <s v="Fizyka"/>
      </sharedItems>
    </cacheField>
    <cacheField name="Data" numFmtId="14">
      <sharedItems containsSemiMixedTypes="0" containsNonDate="0" containsDate="1" containsString="0" minDate="2025-10-01T00:00:00" maxDate="2026-02-28T00:00:00" count="75">
        <d v="2025-10-01T00:00:00"/>
        <d v="2025-10-02T00:00:00"/>
        <d v="2025-10-06T00:00:00"/>
        <d v="2025-10-07T00:00:00"/>
        <d v="2025-10-08T00:00:00"/>
        <d v="2025-10-10T00:00:00"/>
        <d v="2025-10-13T00:00:00"/>
        <d v="2025-10-14T00:00:00"/>
        <d v="2025-10-15T00:00:00"/>
        <d v="2025-10-20T00:00:00"/>
        <d v="2025-10-21T00:00:00"/>
        <d v="2025-10-22T00:00:00"/>
        <d v="2025-10-23T00:00:00"/>
        <d v="2025-10-24T00:00:00"/>
        <d v="2025-10-31T00:00:00"/>
        <d v="2025-11-03T00:00:00"/>
        <d v="2025-11-05T00:00:00"/>
        <d v="2025-11-06T00:00:00"/>
        <d v="2025-11-07T00:00:00"/>
        <d v="2025-11-10T00:00:00"/>
        <d v="2025-11-11T00:00:00"/>
        <d v="2025-11-12T00:00:00"/>
        <d v="2025-11-13T00:00:00"/>
        <d v="2025-11-14T00:00:00"/>
        <d v="2025-11-17T00:00:00"/>
        <d v="2025-11-18T00:00:00"/>
        <d v="2025-11-19T00:00:00"/>
        <d v="2025-11-20T00:00:00"/>
        <d v="2025-11-24T00:00:00"/>
        <d v="2025-11-25T00:00:00"/>
        <d v="2025-11-26T00:00:00"/>
        <d v="2025-11-28T00:00:00"/>
        <d v="2025-12-02T00:00:00"/>
        <d v="2025-12-03T00:00:00"/>
        <d v="2025-12-05T00:00:00"/>
        <d v="2025-12-08T00:00:00"/>
        <d v="2025-12-09T00:00:00"/>
        <d v="2025-12-10T00:00:00"/>
        <d v="2025-12-11T00:00:00"/>
        <d v="2025-12-12T00:00:00"/>
        <d v="2025-12-15T00:00:00"/>
        <d v="2025-12-16T00:00:00"/>
        <d v="2026-01-05T00:00:00"/>
        <d v="2026-01-07T00:00:00"/>
        <d v="2026-01-12T00:00:00"/>
        <d v="2026-01-13T00:00:00"/>
        <d v="2026-01-14T00:00:00"/>
        <d v="2026-01-15T00:00:00"/>
        <d v="2026-01-19T00:00:00"/>
        <d v="2026-01-20T00:00:00"/>
        <d v="2026-01-21T00:00:00"/>
        <d v="2026-01-22T00:00:00"/>
        <d v="2026-01-23T00:00:00"/>
        <d v="2026-01-26T00:00:00"/>
        <d v="2026-01-27T00:00:00"/>
        <d v="2026-01-28T00:00:00"/>
        <d v="2026-01-29T00:00:00"/>
        <d v="2026-02-03T00:00:00"/>
        <d v="2026-02-04T00:00:00"/>
        <d v="2026-02-05T00:00:00"/>
        <d v="2026-02-06T00:00:00"/>
        <d v="2026-02-09T00:00:00"/>
        <d v="2026-02-10T00:00:00"/>
        <d v="2026-02-11T00:00:00"/>
        <d v="2026-02-12T00:00:00"/>
        <d v="2026-02-13T00:00:00"/>
        <d v="2026-02-16T00:00:00"/>
        <d v="2026-02-17T00:00:00"/>
        <d v="2026-02-18T00:00:00"/>
        <d v="2026-02-19T00:00:00"/>
        <d v="2026-02-20T00:00:00"/>
        <d v="2026-02-23T00:00:00"/>
        <d v="2026-02-24T00:00:00"/>
        <d v="2026-02-26T00:00:00"/>
        <d v="2026-02-27T00:00:00"/>
      </sharedItems>
      <fieldGroup par="11"/>
    </cacheField>
    <cacheField name="Godzina rozpoczęcia" numFmtId="164">
      <sharedItems containsSemiMixedTypes="0" containsNonDate="0" containsDate="1" containsString="0" minDate="1899-12-30T09:00:00" maxDate="1899-12-30T18:00:00"/>
    </cacheField>
    <cacheField name="Godzina zakończenia" numFmtId="164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czas trwania lekcji" numFmtId="164">
      <sharedItems containsSemiMixedTypes="0" containsNonDate="0" containsDate="1" containsString="0" minDate="1899-12-30T01:00:00" maxDate="1899-12-30T02:00:00"/>
    </cacheField>
    <cacheField name="czas w godzinach" numFmtId="0">
      <sharedItems containsSemiMixedTypes="0" containsString="0" containsNumber="1" minValue="1" maxValue="2"/>
    </cacheField>
    <cacheField name="koszt" numFmtId="0">
      <sharedItems containsSemiMixedTypes="0" containsString="0" containsNumber="1" minValue="40" maxValue="120"/>
    </cacheField>
    <cacheField name="Miesiące (Data)" numFmtId="0" databaseField="0">
      <fieldGroup base="2">
        <rangePr groupBy="months" startDate="2025-10-01T00:00:00" endDate="2026-02-28T00:00:00"/>
        <groupItems count="14">
          <s v="&lt;01.10.202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8.02.2026"/>
        </groupItems>
      </fieldGroup>
    </cacheField>
    <cacheField name="Kwartały (Data)" numFmtId="0" databaseField="0">
      <fieldGroup base="2">
        <rangePr groupBy="quarters" startDate="2025-10-01T00:00:00" endDate="2026-02-28T00:00:00"/>
        <groupItems count="6">
          <s v="&lt;01.10.2025"/>
          <s v="Kwartał1"/>
          <s v="Kwartał2"/>
          <s v="Kwartał3"/>
          <s v="Kwartał4"/>
          <s v="&gt;28.02.2026"/>
        </groupItems>
      </fieldGroup>
    </cacheField>
    <cacheField name="Lata (Data)" numFmtId="0" databaseField="0">
      <fieldGroup base="2">
        <rangePr groupBy="years" startDate="2025-10-01T00:00:00" endDate="2026-02-28T00:00:00"/>
        <groupItems count="4">
          <s v="&lt;01.10.2025"/>
          <s v="2025"/>
          <s v="2026"/>
          <s v="&gt;28.02.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x v="0"/>
    <x v="0"/>
    <d v="1899-12-30T09:00:00"/>
    <d v="1899-12-30T10:00:00"/>
    <n v="60"/>
    <d v="1899-12-30T01:00:00"/>
    <n v="1"/>
    <n v="60"/>
  </r>
  <r>
    <x v="1"/>
    <x v="1"/>
    <x v="1"/>
    <d v="1899-12-30T09:00:00"/>
    <d v="1899-12-30T10:45:00"/>
    <n v="50"/>
    <d v="1899-12-30T01:45:00"/>
    <n v="1.75"/>
    <n v="87.5"/>
  </r>
  <r>
    <x v="2"/>
    <x v="1"/>
    <x v="1"/>
    <d v="1899-12-30T11:15:00"/>
    <d v="1899-12-30T13:15:00"/>
    <n v="50"/>
    <d v="1899-12-30T02:00:00"/>
    <n v="2"/>
    <n v="100"/>
  </r>
  <r>
    <x v="3"/>
    <x v="2"/>
    <x v="2"/>
    <d v="1899-12-30T09:00:00"/>
    <d v="1899-12-30T11:00:00"/>
    <n v="40"/>
    <d v="1899-12-30T02:00:00"/>
    <n v="2"/>
    <n v="80"/>
  </r>
  <r>
    <x v="1"/>
    <x v="1"/>
    <x v="2"/>
    <d v="1899-12-30T11:30:00"/>
    <d v="1899-12-30T12:30:00"/>
    <n v="50"/>
    <d v="1899-12-30T01:00:00"/>
    <n v="1"/>
    <n v="50"/>
  </r>
  <r>
    <x v="4"/>
    <x v="1"/>
    <x v="3"/>
    <d v="1899-12-30T09:00:00"/>
    <d v="1899-12-30T10:15:00"/>
    <n v="50"/>
    <d v="1899-12-30T01:15:00"/>
    <n v="1.25"/>
    <n v="62.5"/>
  </r>
  <r>
    <x v="5"/>
    <x v="0"/>
    <x v="3"/>
    <d v="1899-12-30T11:00:00"/>
    <d v="1899-12-30T12:45:00"/>
    <n v="60"/>
    <d v="1899-12-30T01:45:00"/>
    <n v="1.75"/>
    <n v="105"/>
  </r>
  <r>
    <x v="6"/>
    <x v="2"/>
    <x v="3"/>
    <d v="1899-12-30T13:30:00"/>
    <d v="1899-12-30T14:45:00"/>
    <n v="40"/>
    <d v="1899-12-30T01:15:00"/>
    <n v="1.25"/>
    <n v="50"/>
  </r>
  <r>
    <x v="5"/>
    <x v="0"/>
    <x v="4"/>
    <d v="1899-12-30T09:00:00"/>
    <d v="1899-12-30T10:00:00"/>
    <n v="60"/>
    <d v="1899-12-30T01:00:00"/>
    <n v="1"/>
    <n v="60"/>
  </r>
  <r>
    <x v="3"/>
    <x v="2"/>
    <x v="4"/>
    <d v="1899-12-30T10:45:00"/>
    <d v="1899-12-30T12:15:00"/>
    <n v="40"/>
    <d v="1899-12-30T01:30:00"/>
    <n v="1.5"/>
    <n v="60"/>
  </r>
  <r>
    <x v="3"/>
    <x v="2"/>
    <x v="4"/>
    <d v="1899-12-30T12:30:00"/>
    <d v="1899-12-30T14:15:00"/>
    <n v="40"/>
    <d v="1899-12-30T01:45:00"/>
    <n v="1.75"/>
    <n v="70"/>
  </r>
  <r>
    <x v="1"/>
    <x v="1"/>
    <x v="5"/>
    <d v="1899-12-30T09:00:00"/>
    <d v="1899-12-30T10:00:00"/>
    <n v="50"/>
    <d v="1899-12-30T01:00:00"/>
    <n v="1"/>
    <n v="50"/>
  </r>
  <r>
    <x v="0"/>
    <x v="0"/>
    <x v="5"/>
    <d v="1899-12-30T10:30:00"/>
    <d v="1899-12-30T12:00:00"/>
    <n v="60"/>
    <d v="1899-12-30T01:30:00"/>
    <n v="1.5"/>
    <n v="90"/>
  </r>
  <r>
    <x v="5"/>
    <x v="0"/>
    <x v="5"/>
    <d v="1899-12-30T12:45:00"/>
    <d v="1899-12-30T13:45:00"/>
    <n v="60"/>
    <d v="1899-12-30T01:00:00"/>
    <n v="1"/>
    <n v="60"/>
  </r>
  <r>
    <x v="0"/>
    <x v="0"/>
    <x v="5"/>
    <d v="1899-12-30T14:15:00"/>
    <d v="1899-12-30T15:45:00"/>
    <n v="60"/>
    <d v="1899-12-30T01:30:00"/>
    <n v="1.5"/>
    <n v="90"/>
  </r>
  <r>
    <x v="2"/>
    <x v="0"/>
    <x v="6"/>
    <d v="1899-12-30T09:30:00"/>
    <d v="1899-12-30T11:00:00"/>
    <n v="60"/>
    <d v="1899-12-30T01:30:00"/>
    <n v="1.5"/>
    <n v="90"/>
  </r>
  <r>
    <x v="3"/>
    <x v="2"/>
    <x v="6"/>
    <d v="1899-12-30T11:15:00"/>
    <d v="1899-12-30T12:30:00"/>
    <n v="40"/>
    <d v="1899-12-30T01:15:00"/>
    <n v="1.25"/>
    <n v="50"/>
  </r>
  <r>
    <x v="1"/>
    <x v="1"/>
    <x v="6"/>
    <d v="1899-12-30T12:45:00"/>
    <d v="1899-12-30T14:45:00"/>
    <n v="50"/>
    <d v="1899-12-30T02:00:00"/>
    <n v="2"/>
    <n v="100"/>
  </r>
  <r>
    <x v="3"/>
    <x v="2"/>
    <x v="6"/>
    <d v="1899-12-30T15:00:00"/>
    <d v="1899-12-30T17:00:00"/>
    <n v="40"/>
    <d v="1899-12-30T02:00:00"/>
    <n v="2"/>
    <n v="80"/>
  </r>
  <r>
    <x v="7"/>
    <x v="0"/>
    <x v="6"/>
    <d v="1899-12-30T17:00:00"/>
    <d v="1899-12-30T18:15:00"/>
    <n v="60"/>
    <d v="1899-12-30T01:15:00"/>
    <n v="1.25"/>
    <n v="75"/>
  </r>
  <r>
    <x v="8"/>
    <x v="1"/>
    <x v="7"/>
    <d v="1899-12-30T09:00:00"/>
    <d v="1899-12-30T10:15:00"/>
    <n v="50"/>
    <d v="1899-12-30T01:15:00"/>
    <n v="1.25"/>
    <n v="62.5"/>
  </r>
  <r>
    <x v="9"/>
    <x v="2"/>
    <x v="7"/>
    <d v="1899-12-30T10:30:00"/>
    <d v="1899-12-30T11:30:00"/>
    <n v="40"/>
    <d v="1899-12-30T01:00:00"/>
    <n v="1"/>
    <n v="40"/>
  </r>
  <r>
    <x v="9"/>
    <x v="2"/>
    <x v="7"/>
    <d v="1899-12-30T11:30:00"/>
    <d v="1899-12-30T12:45:00"/>
    <n v="40"/>
    <d v="1899-12-30T01:15:00"/>
    <n v="1.25"/>
    <n v="50"/>
  </r>
  <r>
    <x v="1"/>
    <x v="1"/>
    <x v="7"/>
    <d v="1899-12-30T12:45:00"/>
    <d v="1899-12-30T14:15:00"/>
    <n v="50"/>
    <d v="1899-12-30T01:30:00"/>
    <n v="1.5"/>
    <n v="75"/>
  </r>
  <r>
    <x v="10"/>
    <x v="1"/>
    <x v="7"/>
    <d v="1899-12-30T14:30:00"/>
    <d v="1899-12-30T15:30:00"/>
    <n v="50"/>
    <d v="1899-12-30T01:00:00"/>
    <n v="1"/>
    <n v="50"/>
  </r>
  <r>
    <x v="8"/>
    <x v="1"/>
    <x v="8"/>
    <d v="1899-12-30T09:00:00"/>
    <d v="1899-12-30T10:15:00"/>
    <n v="50"/>
    <d v="1899-12-30T01:15:00"/>
    <n v="1.25"/>
    <n v="62.5"/>
  </r>
  <r>
    <x v="5"/>
    <x v="0"/>
    <x v="8"/>
    <d v="1899-12-30T10:15:00"/>
    <d v="1899-12-30T11:30:00"/>
    <n v="60"/>
    <d v="1899-12-30T01:15:00"/>
    <n v="1.25"/>
    <n v="75"/>
  </r>
  <r>
    <x v="6"/>
    <x v="0"/>
    <x v="8"/>
    <d v="1899-12-30T12:15:00"/>
    <d v="1899-12-30T14:00:00"/>
    <n v="60"/>
    <d v="1899-12-30T01:45:00"/>
    <n v="1.75"/>
    <n v="105"/>
  </r>
  <r>
    <x v="1"/>
    <x v="1"/>
    <x v="9"/>
    <d v="1899-12-30T09:00:00"/>
    <d v="1899-12-30T10:30:00"/>
    <n v="50"/>
    <d v="1899-12-30T01:30:00"/>
    <n v="1.5"/>
    <n v="75"/>
  </r>
  <r>
    <x v="10"/>
    <x v="1"/>
    <x v="9"/>
    <d v="1899-12-30T11:00:00"/>
    <d v="1899-12-30T13:00:00"/>
    <n v="50"/>
    <d v="1899-12-30T02:00:00"/>
    <n v="2"/>
    <n v="100"/>
  </r>
  <r>
    <x v="7"/>
    <x v="0"/>
    <x v="9"/>
    <d v="1899-12-30T14:00:00"/>
    <d v="1899-12-30T15:00:00"/>
    <n v="60"/>
    <d v="1899-12-30T01:00:00"/>
    <n v="1"/>
    <n v="60"/>
  </r>
  <r>
    <x v="3"/>
    <x v="2"/>
    <x v="9"/>
    <d v="1899-12-30T15:15:00"/>
    <d v="1899-12-30T16:45:00"/>
    <n v="40"/>
    <d v="1899-12-30T01:30:00"/>
    <n v="1.5"/>
    <n v="60"/>
  </r>
  <r>
    <x v="2"/>
    <x v="1"/>
    <x v="10"/>
    <d v="1899-12-30T09:00:00"/>
    <d v="1899-12-30T11:00:00"/>
    <n v="50"/>
    <d v="1899-12-30T02:00:00"/>
    <n v="2"/>
    <n v="100"/>
  </r>
  <r>
    <x v="2"/>
    <x v="0"/>
    <x v="10"/>
    <d v="1899-12-30T11:30:00"/>
    <d v="1899-12-30T13:15:00"/>
    <n v="60"/>
    <d v="1899-12-30T01:45:00"/>
    <n v="1.75"/>
    <n v="105"/>
  </r>
  <r>
    <x v="10"/>
    <x v="1"/>
    <x v="11"/>
    <d v="1899-12-30T09:00:00"/>
    <d v="1899-12-30T10:15:00"/>
    <n v="50"/>
    <d v="1899-12-30T01:15:00"/>
    <n v="1.25"/>
    <n v="62.5"/>
  </r>
  <r>
    <x v="4"/>
    <x v="0"/>
    <x v="11"/>
    <d v="1899-12-30T10:45:00"/>
    <d v="1899-12-30T11:45:00"/>
    <n v="60"/>
    <d v="1899-12-30T01:00:00"/>
    <n v="1"/>
    <n v="60"/>
  </r>
  <r>
    <x v="10"/>
    <x v="2"/>
    <x v="12"/>
    <d v="1899-12-30T09:00:00"/>
    <d v="1899-12-30T10:00:00"/>
    <n v="40"/>
    <d v="1899-12-30T01:00:00"/>
    <n v="1"/>
    <n v="40"/>
  </r>
  <r>
    <x v="0"/>
    <x v="0"/>
    <x v="13"/>
    <d v="1899-12-30T09:00:00"/>
    <d v="1899-12-30T10:00:00"/>
    <n v="60"/>
    <d v="1899-12-30T01:00:00"/>
    <n v="1"/>
    <n v="60"/>
  </r>
  <r>
    <x v="9"/>
    <x v="2"/>
    <x v="13"/>
    <d v="1899-12-30T10:30:00"/>
    <d v="1899-12-30T11:30:00"/>
    <n v="40"/>
    <d v="1899-12-30T01:00:00"/>
    <n v="1"/>
    <n v="40"/>
  </r>
  <r>
    <x v="6"/>
    <x v="0"/>
    <x v="14"/>
    <d v="1899-12-30T09:00:00"/>
    <d v="1899-12-30T10:45:00"/>
    <n v="60"/>
    <d v="1899-12-30T01:45:00"/>
    <n v="1.75"/>
    <n v="105"/>
  </r>
  <r>
    <x v="5"/>
    <x v="0"/>
    <x v="14"/>
    <d v="1899-12-30T10:45:00"/>
    <d v="1899-12-30T12:15:00"/>
    <n v="60"/>
    <d v="1899-12-30T01:30:00"/>
    <n v="1.5"/>
    <n v="90"/>
  </r>
  <r>
    <x v="9"/>
    <x v="2"/>
    <x v="14"/>
    <d v="1899-12-30T12:45:00"/>
    <d v="1899-12-30T14:30:00"/>
    <n v="40"/>
    <d v="1899-12-30T01:45:00"/>
    <n v="1.75"/>
    <n v="70"/>
  </r>
  <r>
    <x v="0"/>
    <x v="0"/>
    <x v="14"/>
    <d v="1899-12-30T14:30:00"/>
    <d v="1899-12-30T16:15:00"/>
    <n v="60"/>
    <d v="1899-12-30T01:45:00"/>
    <n v="1.75"/>
    <n v="105"/>
  </r>
  <r>
    <x v="2"/>
    <x v="0"/>
    <x v="15"/>
    <d v="1899-12-30T09:00:00"/>
    <d v="1899-12-30T10:30:00"/>
    <n v="60"/>
    <d v="1899-12-30T01:30:00"/>
    <n v="1.5"/>
    <n v="90"/>
  </r>
  <r>
    <x v="1"/>
    <x v="1"/>
    <x v="16"/>
    <d v="1899-12-30T09:00:00"/>
    <d v="1899-12-30T10:00:00"/>
    <n v="50"/>
    <d v="1899-12-30T01:00:00"/>
    <n v="1"/>
    <n v="50"/>
  </r>
  <r>
    <x v="1"/>
    <x v="1"/>
    <x v="16"/>
    <d v="1899-12-30T10:00:00"/>
    <d v="1899-12-30T12:00:00"/>
    <n v="50"/>
    <d v="1899-12-30T02:00:00"/>
    <n v="2"/>
    <n v="100"/>
  </r>
  <r>
    <x v="2"/>
    <x v="0"/>
    <x v="16"/>
    <d v="1899-12-30T12:30:00"/>
    <d v="1899-12-30T14:00:00"/>
    <n v="60"/>
    <d v="1899-12-30T01:30:00"/>
    <n v="1.5"/>
    <n v="90"/>
  </r>
  <r>
    <x v="0"/>
    <x v="0"/>
    <x v="17"/>
    <d v="1899-12-30T09:00:00"/>
    <d v="1899-12-30T10:30:00"/>
    <n v="60"/>
    <d v="1899-12-30T01:30:00"/>
    <n v="1.5"/>
    <n v="90"/>
  </r>
  <r>
    <x v="8"/>
    <x v="1"/>
    <x v="17"/>
    <d v="1899-12-30T11:00:00"/>
    <d v="1899-12-30T12:45:00"/>
    <n v="50"/>
    <d v="1899-12-30T01:45:00"/>
    <n v="1.75"/>
    <n v="87.5"/>
  </r>
  <r>
    <x v="6"/>
    <x v="2"/>
    <x v="17"/>
    <d v="1899-12-30T13:45:00"/>
    <d v="1899-12-30T15:30:00"/>
    <n v="40"/>
    <d v="1899-12-30T01:45:00"/>
    <n v="1.75"/>
    <n v="70"/>
  </r>
  <r>
    <x v="4"/>
    <x v="0"/>
    <x v="17"/>
    <d v="1899-12-30T15:30:00"/>
    <d v="1899-12-30T17:00:00"/>
    <n v="60"/>
    <d v="1899-12-30T01:30:00"/>
    <n v="1.5"/>
    <n v="90"/>
  </r>
  <r>
    <x v="2"/>
    <x v="1"/>
    <x v="17"/>
    <d v="1899-12-30T17:00:00"/>
    <d v="1899-12-30T18:00:00"/>
    <n v="50"/>
    <d v="1899-12-30T01:00:00"/>
    <n v="1"/>
    <n v="50"/>
  </r>
  <r>
    <x v="5"/>
    <x v="0"/>
    <x v="18"/>
    <d v="1899-12-30T09:00:00"/>
    <d v="1899-12-30T10:00:00"/>
    <n v="60"/>
    <d v="1899-12-30T01:00:00"/>
    <n v="1"/>
    <n v="60"/>
  </r>
  <r>
    <x v="4"/>
    <x v="0"/>
    <x v="18"/>
    <d v="1899-12-30T10:45:00"/>
    <d v="1899-12-30T12:15:00"/>
    <n v="60"/>
    <d v="1899-12-30T01:30:00"/>
    <n v="1.5"/>
    <n v="90"/>
  </r>
  <r>
    <x v="3"/>
    <x v="2"/>
    <x v="19"/>
    <d v="1899-12-30T09:00:00"/>
    <d v="1899-12-30T10:15:00"/>
    <n v="40"/>
    <d v="1899-12-30T01:15:00"/>
    <n v="1.25"/>
    <n v="50"/>
  </r>
  <r>
    <x v="3"/>
    <x v="2"/>
    <x v="19"/>
    <d v="1899-12-30T10:15:00"/>
    <d v="1899-12-30T11:30:00"/>
    <n v="40"/>
    <d v="1899-12-30T01:15:00"/>
    <n v="1.25"/>
    <n v="50"/>
  </r>
  <r>
    <x v="7"/>
    <x v="2"/>
    <x v="20"/>
    <d v="1899-12-30T09:00:00"/>
    <d v="1899-12-30T10:00:00"/>
    <n v="40"/>
    <d v="1899-12-30T01:00:00"/>
    <n v="1"/>
    <n v="40"/>
  </r>
  <r>
    <x v="2"/>
    <x v="0"/>
    <x v="20"/>
    <d v="1899-12-30T10:00:00"/>
    <d v="1899-12-30T11:15:00"/>
    <n v="60"/>
    <d v="1899-12-30T01:15:00"/>
    <n v="1.25"/>
    <n v="75"/>
  </r>
  <r>
    <x v="4"/>
    <x v="0"/>
    <x v="20"/>
    <d v="1899-12-30T11:15:00"/>
    <d v="1899-12-30T12:15:00"/>
    <n v="60"/>
    <d v="1899-12-30T01:00:00"/>
    <n v="1"/>
    <n v="60"/>
  </r>
  <r>
    <x v="9"/>
    <x v="2"/>
    <x v="21"/>
    <d v="1899-12-30T09:00:00"/>
    <d v="1899-12-30T10:00:00"/>
    <n v="40"/>
    <d v="1899-12-30T01:00:00"/>
    <n v="1"/>
    <n v="40"/>
  </r>
  <r>
    <x v="7"/>
    <x v="0"/>
    <x v="21"/>
    <d v="1899-12-30T11:00:00"/>
    <d v="1899-12-30T12:30:00"/>
    <n v="60"/>
    <d v="1899-12-30T01:30:00"/>
    <n v="1.5"/>
    <n v="90"/>
  </r>
  <r>
    <x v="0"/>
    <x v="0"/>
    <x v="21"/>
    <d v="1899-12-30T12:45:00"/>
    <d v="1899-12-30T13:45:00"/>
    <n v="60"/>
    <d v="1899-12-30T01:00:00"/>
    <n v="1"/>
    <n v="60"/>
  </r>
  <r>
    <x v="4"/>
    <x v="0"/>
    <x v="21"/>
    <d v="1899-12-30T13:45:00"/>
    <d v="1899-12-30T15:00:00"/>
    <n v="60"/>
    <d v="1899-12-30T01:15:00"/>
    <n v="1.25"/>
    <n v="75"/>
  </r>
  <r>
    <x v="5"/>
    <x v="0"/>
    <x v="21"/>
    <d v="1899-12-30T15:45:00"/>
    <d v="1899-12-30T17:15:00"/>
    <n v="60"/>
    <d v="1899-12-30T01:30:00"/>
    <n v="1.5"/>
    <n v="90"/>
  </r>
  <r>
    <x v="9"/>
    <x v="2"/>
    <x v="22"/>
    <d v="1899-12-30T09:00:00"/>
    <d v="1899-12-30T11:00:00"/>
    <n v="40"/>
    <d v="1899-12-30T02:00:00"/>
    <n v="2"/>
    <n v="80"/>
  </r>
  <r>
    <x v="9"/>
    <x v="2"/>
    <x v="22"/>
    <d v="1899-12-30T11:15:00"/>
    <d v="1899-12-30T12:45:00"/>
    <n v="40"/>
    <d v="1899-12-30T01:30:00"/>
    <n v="1.5"/>
    <n v="60"/>
  </r>
  <r>
    <x v="4"/>
    <x v="1"/>
    <x v="22"/>
    <d v="1899-12-30T13:30:00"/>
    <d v="1899-12-30T15:15:00"/>
    <n v="50"/>
    <d v="1899-12-30T01:45:00"/>
    <n v="1.75"/>
    <n v="87.5"/>
  </r>
  <r>
    <x v="11"/>
    <x v="2"/>
    <x v="22"/>
    <d v="1899-12-30T16:00:00"/>
    <d v="1899-12-30T18:00:00"/>
    <n v="40"/>
    <d v="1899-12-30T02:00:00"/>
    <n v="2"/>
    <n v="80"/>
  </r>
  <r>
    <x v="7"/>
    <x v="2"/>
    <x v="23"/>
    <d v="1899-12-30T09:00:00"/>
    <d v="1899-12-30T10:15:00"/>
    <n v="40"/>
    <d v="1899-12-30T01:15:00"/>
    <n v="1.25"/>
    <n v="50"/>
  </r>
  <r>
    <x v="1"/>
    <x v="1"/>
    <x v="23"/>
    <d v="1899-12-30T10:30:00"/>
    <d v="1899-12-30T11:45:00"/>
    <n v="50"/>
    <d v="1899-12-30T01:15:00"/>
    <n v="1.25"/>
    <n v="62.5"/>
  </r>
  <r>
    <x v="3"/>
    <x v="2"/>
    <x v="23"/>
    <d v="1899-12-30T12:15:00"/>
    <d v="1899-12-30T14:15:00"/>
    <n v="40"/>
    <d v="1899-12-30T02:00:00"/>
    <n v="2"/>
    <n v="80"/>
  </r>
  <r>
    <x v="3"/>
    <x v="2"/>
    <x v="24"/>
    <d v="1899-12-30T09:00:00"/>
    <d v="1899-12-30T11:00:00"/>
    <n v="40"/>
    <d v="1899-12-30T02:00:00"/>
    <n v="2"/>
    <n v="80"/>
  </r>
  <r>
    <x v="0"/>
    <x v="0"/>
    <x v="24"/>
    <d v="1899-12-30T11:30:00"/>
    <d v="1899-12-30T13:15:00"/>
    <n v="60"/>
    <d v="1899-12-30T01:45:00"/>
    <n v="1.75"/>
    <n v="105"/>
  </r>
  <r>
    <x v="0"/>
    <x v="0"/>
    <x v="24"/>
    <d v="1899-12-30T13:30:00"/>
    <d v="1899-12-30T15:00:00"/>
    <n v="60"/>
    <d v="1899-12-30T01:30:00"/>
    <n v="1.5"/>
    <n v="90"/>
  </r>
  <r>
    <x v="10"/>
    <x v="1"/>
    <x v="24"/>
    <d v="1899-12-30T16:15:00"/>
    <d v="1899-12-30T18:15:00"/>
    <n v="50"/>
    <d v="1899-12-30T02:00:00"/>
    <n v="2"/>
    <n v="100"/>
  </r>
  <r>
    <x v="2"/>
    <x v="0"/>
    <x v="25"/>
    <d v="1899-12-30T09:00:00"/>
    <d v="1899-12-30T10:00:00"/>
    <n v="60"/>
    <d v="1899-12-30T01:00:00"/>
    <n v="1"/>
    <n v="60"/>
  </r>
  <r>
    <x v="9"/>
    <x v="2"/>
    <x v="25"/>
    <d v="1899-12-30T10:30:00"/>
    <d v="1899-12-30T11:45:00"/>
    <n v="40"/>
    <d v="1899-12-30T01:15:00"/>
    <n v="1.25"/>
    <n v="50"/>
  </r>
  <r>
    <x v="8"/>
    <x v="1"/>
    <x v="26"/>
    <d v="1899-12-30T09:00:00"/>
    <d v="1899-12-30T10:45:00"/>
    <n v="50"/>
    <d v="1899-12-30T01:45:00"/>
    <n v="1.75"/>
    <n v="87.5"/>
  </r>
  <r>
    <x v="12"/>
    <x v="0"/>
    <x v="26"/>
    <d v="1899-12-30T11:15:00"/>
    <d v="1899-12-30T12:15:00"/>
    <n v="60"/>
    <d v="1899-12-30T01:00:00"/>
    <n v="1"/>
    <n v="60"/>
  </r>
  <r>
    <x v="9"/>
    <x v="2"/>
    <x v="26"/>
    <d v="1899-12-30T13:00:00"/>
    <d v="1899-12-30T14:45:00"/>
    <n v="40"/>
    <d v="1899-12-30T01:45:00"/>
    <n v="1.75"/>
    <n v="70"/>
  </r>
  <r>
    <x v="8"/>
    <x v="1"/>
    <x v="26"/>
    <d v="1899-12-30T15:45:00"/>
    <d v="1899-12-30T17:15:00"/>
    <n v="50"/>
    <d v="1899-12-30T01:30:00"/>
    <n v="1.5"/>
    <n v="75"/>
  </r>
  <r>
    <x v="1"/>
    <x v="1"/>
    <x v="27"/>
    <d v="1899-12-30T09:00:00"/>
    <d v="1899-12-30T10:00:00"/>
    <n v="50"/>
    <d v="1899-12-30T01:00:00"/>
    <n v="1"/>
    <n v="50"/>
  </r>
  <r>
    <x v="3"/>
    <x v="2"/>
    <x v="27"/>
    <d v="1899-12-30T10:00:00"/>
    <d v="1899-12-30T12:00:00"/>
    <n v="40"/>
    <d v="1899-12-30T02:00:00"/>
    <n v="2"/>
    <n v="80"/>
  </r>
  <r>
    <x v="6"/>
    <x v="2"/>
    <x v="27"/>
    <d v="1899-12-30T12:45:00"/>
    <d v="1899-12-30T13:45:00"/>
    <n v="40"/>
    <d v="1899-12-30T01:00:00"/>
    <n v="1"/>
    <n v="40"/>
  </r>
  <r>
    <x v="1"/>
    <x v="1"/>
    <x v="27"/>
    <d v="1899-12-30T14:15:00"/>
    <d v="1899-12-30T15:15:00"/>
    <n v="50"/>
    <d v="1899-12-30T01:00:00"/>
    <n v="1"/>
    <n v="50"/>
  </r>
  <r>
    <x v="10"/>
    <x v="1"/>
    <x v="27"/>
    <d v="1899-12-30T15:15:00"/>
    <d v="1899-12-30T16:15:00"/>
    <n v="50"/>
    <d v="1899-12-30T01:00:00"/>
    <n v="1"/>
    <n v="50"/>
  </r>
  <r>
    <x v="3"/>
    <x v="2"/>
    <x v="28"/>
    <d v="1899-12-30T09:00:00"/>
    <d v="1899-12-30T10:30:00"/>
    <n v="40"/>
    <d v="1899-12-30T01:30:00"/>
    <n v="1.5"/>
    <n v="60"/>
  </r>
  <r>
    <x v="6"/>
    <x v="2"/>
    <x v="28"/>
    <d v="1899-12-30T10:45:00"/>
    <d v="1899-12-30T12:00:00"/>
    <n v="40"/>
    <d v="1899-12-30T01:15:00"/>
    <n v="1.25"/>
    <n v="50"/>
  </r>
  <r>
    <x v="9"/>
    <x v="2"/>
    <x v="28"/>
    <d v="1899-12-30T12:30:00"/>
    <d v="1899-12-30T13:30:00"/>
    <n v="40"/>
    <d v="1899-12-30T01:00:00"/>
    <n v="1"/>
    <n v="40"/>
  </r>
  <r>
    <x v="5"/>
    <x v="0"/>
    <x v="28"/>
    <d v="1899-12-30T14:30:00"/>
    <d v="1899-12-30T16:00:00"/>
    <n v="60"/>
    <d v="1899-12-30T01:30:00"/>
    <n v="1.5"/>
    <n v="90"/>
  </r>
  <r>
    <x v="6"/>
    <x v="0"/>
    <x v="28"/>
    <d v="1899-12-30T16:30:00"/>
    <d v="1899-12-30T18:00:00"/>
    <n v="60"/>
    <d v="1899-12-30T01:30:00"/>
    <n v="1.5"/>
    <n v="90"/>
  </r>
  <r>
    <x v="4"/>
    <x v="0"/>
    <x v="29"/>
    <d v="1899-12-30T09:00:00"/>
    <d v="1899-12-30T10:15:00"/>
    <n v="60"/>
    <d v="1899-12-30T01:15:00"/>
    <n v="1.25"/>
    <n v="75"/>
  </r>
  <r>
    <x v="4"/>
    <x v="0"/>
    <x v="30"/>
    <d v="1899-12-30T09:00:00"/>
    <d v="1899-12-30T10:00:00"/>
    <n v="60"/>
    <d v="1899-12-30T01:00:00"/>
    <n v="1"/>
    <n v="60"/>
  </r>
  <r>
    <x v="10"/>
    <x v="2"/>
    <x v="30"/>
    <d v="1899-12-30T11:00:00"/>
    <d v="1899-12-30T12:45:00"/>
    <n v="40"/>
    <d v="1899-12-30T01:45:00"/>
    <n v="1.75"/>
    <n v="70"/>
  </r>
  <r>
    <x v="9"/>
    <x v="2"/>
    <x v="30"/>
    <d v="1899-12-30T13:45:00"/>
    <d v="1899-12-30T15:45:00"/>
    <n v="40"/>
    <d v="1899-12-30T02:00:00"/>
    <n v="2"/>
    <n v="80"/>
  </r>
  <r>
    <x v="0"/>
    <x v="0"/>
    <x v="30"/>
    <d v="1899-12-30T16:30:00"/>
    <d v="1899-12-30T17:30:00"/>
    <n v="60"/>
    <d v="1899-12-30T01:00:00"/>
    <n v="1"/>
    <n v="60"/>
  </r>
  <r>
    <x v="2"/>
    <x v="0"/>
    <x v="31"/>
    <d v="1899-12-30T09:30:00"/>
    <d v="1899-12-30T11:00:00"/>
    <n v="60"/>
    <d v="1899-12-30T01:30:00"/>
    <n v="1.5"/>
    <n v="90"/>
  </r>
  <r>
    <x v="3"/>
    <x v="2"/>
    <x v="31"/>
    <d v="1899-12-30T11:30:00"/>
    <d v="1899-12-30T12:45:00"/>
    <n v="40"/>
    <d v="1899-12-30T01:15:00"/>
    <n v="1.25"/>
    <n v="50"/>
  </r>
  <r>
    <x v="13"/>
    <x v="1"/>
    <x v="32"/>
    <d v="1899-12-30T09:00:00"/>
    <d v="1899-12-30T10:00:00"/>
    <n v="50"/>
    <d v="1899-12-30T01:00:00"/>
    <n v="1"/>
    <n v="50"/>
  </r>
  <r>
    <x v="6"/>
    <x v="0"/>
    <x v="32"/>
    <d v="1899-12-30T10:30:00"/>
    <d v="1899-12-30T11:30:00"/>
    <n v="60"/>
    <d v="1899-12-30T01:00:00"/>
    <n v="1"/>
    <n v="60"/>
  </r>
  <r>
    <x v="0"/>
    <x v="0"/>
    <x v="32"/>
    <d v="1899-12-30T11:30:00"/>
    <d v="1899-12-30T13:30:00"/>
    <n v="60"/>
    <d v="1899-12-30T02:00:00"/>
    <n v="2"/>
    <n v="120"/>
  </r>
  <r>
    <x v="8"/>
    <x v="1"/>
    <x v="33"/>
    <d v="1899-12-30T09:00:00"/>
    <d v="1899-12-30T10:45:00"/>
    <n v="50"/>
    <d v="1899-12-30T01:45:00"/>
    <n v="1.75"/>
    <n v="87.5"/>
  </r>
  <r>
    <x v="9"/>
    <x v="2"/>
    <x v="33"/>
    <d v="1899-12-30T11:30:00"/>
    <d v="1899-12-30T13:00:00"/>
    <n v="40"/>
    <d v="1899-12-30T01:30:00"/>
    <n v="1.5"/>
    <n v="60"/>
  </r>
  <r>
    <x v="8"/>
    <x v="1"/>
    <x v="33"/>
    <d v="1899-12-30T13:45:00"/>
    <d v="1899-12-30T14:45:00"/>
    <n v="50"/>
    <d v="1899-12-30T01:00:00"/>
    <n v="1"/>
    <n v="50"/>
  </r>
  <r>
    <x v="10"/>
    <x v="1"/>
    <x v="33"/>
    <d v="1899-12-30T15:45:00"/>
    <d v="1899-12-30T17:15:00"/>
    <n v="50"/>
    <d v="1899-12-30T01:30:00"/>
    <n v="1.5"/>
    <n v="75"/>
  </r>
  <r>
    <x v="9"/>
    <x v="2"/>
    <x v="33"/>
    <d v="1899-12-30T18:00:00"/>
    <d v="1899-12-30T19:00:00"/>
    <n v="40"/>
    <d v="1899-12-30T01:00:00"/>
    <n v="1"/>
    <n v="40"/>
  </r>
  <r>
    <x v="5"/>
    <x v="0"/>
    <x v="34"/>
    <d v="1899-12-30T09:00:00"/>
    <d v="1899-12-30T10:45:00"/>
    <n v="60"/>
    <d v="1899-12-30T01:45:00"/>
    <n v="1.75"/>
    <n v="105"/>
  </r>
  <r>
    <x v="7"/>
    <x v="2"/>
    <x v="34"/>
    <d v="1899-12-30T11:00:00"/>
    <d v="1899-12-30T12:00:00"/>
    <n v="40"/>
    <d v="1899-12-30T01:00:00"/>
    <n v="1"/>
    <n v="40"/>
  </r>
  <r>
    <x v="2"/>
    <x v="0"/>
    <x v="34"/>
    <d v="1899-12-30T12:45:00"/>
    <d v="1899-12-30T14:15:00"/>
    <n v="60"/>
    <d v="1899-12-30T01:30:00"/>
    <n v="1.5"/>
    <n v="90"/>
  </r>
  <r>
    <x v="14"/>
    <x v="0"/>
    <x v="35"/>
    <d v="1899-12-30T09:00:00"/>
    <d v="1899-12-30T10:45:00"/>
    <n v="60"/>
    <d v="1899-12-30T01:45:00"/>
    <n v="1.75"/>
    <n v="105"/>
  </r>
  <r>
    <x v="3"/>
    <x v="2"/>
    <x v="35"/>
    <d v="1899-12-30T11:15:00"/>
    <d v="1899-12-30T13:00:00"/>
    <n v="40"/>
    <d v="1899-12-30T01:45:00"/>
    <n v="1.75"/>
    <n v="70"/>
  </r>
  <r>
    <x v="5"/>
    <x v="0"/>
    <x v="36"/>
    <d v="1899-12-30T09:00:00"/>
    <d v="1899-12-30T10:15:00"/>
    <n v="60"/>
    <d v="1899-12-30T01:15:00"/>
    <n v="1.25"/>
    <n v="75"/>
  </r>
  <r>
    <x v="10"/>
    <x v="1"/>
    <x v="36"/>
    <d v="1899-12-30T10:30:00"/>
    <d v="1899-12-30T11:30:00"/>
    <n v="50"/>
    <d v="1899-12-30T01:00:00"/>
    <n v="1"/>
    <n v="50"/>
  </r>
  <r>
    <x v="9"/>
    <x v="2"/>
    <x v="37"/>
    <d v="1899-12-30T09:00:00"/>
    <d v="1899-12-30T10:30:00"/>
    <n v="40"/>
    <d v="1899-12-30T01:30:00"/>
    <n v="1.5"/>
    <n v="60"/>
  </r>
  <r>
    <x v="15"/>
    <x v="0"/>
    <x v="37"/>
    <d v="1899-12-30T10:30:00"/>
    <d v="1899-12-30T12:00:00"/>
    <n v="60"/>
    <d v="1899-12-30T01:30:00"/>
    <n v="1.5"/>
    <n v="90"/>
  </r>
  <r>
    <x v="4"/>
    <x v="0"/>
    <x v="37"/>
    <d v="1899-12-30T13:00:00"/>
    <d v="1899-12-30T14:15:00"/>
    <n v="60"/>
    <d v="1899-12-30T01:15:00"/>
    <n v="1.25"/>
    <n v="75"/>
  </r>
  <r>
    <x v="7"/>
    <x v="0"/>
    <x v="37"/>
    <d v="1899-12-30T14:45:00"/>
    <d v="1899-12-30T15:45:00"/>
    <n v="60"/>
    <d v="1899-12-30T01:00:00"/>
    <n v="1"/>
    <n v="60"/>
  </r>
  <r>
    <x v="3"/>
    <x v="2"/>
    <x v="37"/>
    <d v="1899-12-30T16:15:00"/>
    <d v="1899-12-30T17:45:00"/>
    <n v="40"/>
    <d v="1899-12-30T01:30:00"/>
    <n v="1.5"/>
    <n v="60"/>
  </r>
  <r>
    <x v="6"/>
    <x v="2"/>
    <x v="38"/>
    <d v="1899-12-30T09:00:00"/>
    <d v="1899-12-30T10:15:00"/>
    <n v="40"/>
    <d v="1899-12-30T01:15:00"/>
    <n v="1.25"/>
    <n v="50"/>
  </r>
  <r>
    <x v="2"/>
    <x v="0"/>
    <x v="38"/>
    <d v="1899-12-30T10:30:00"/>
    <d v="1899-12-30T11:45:00"/>
    <n v="60"/>
    <d v="1899-12-30T01:15:00"/>
    <n v="1.25"/>
    <n v="75"/>
  </r>
  <r>
    <x v="3"/>
    <x v="2"/>
    <x v="39"/>
    <d v="1899-12-30T09:00:00"/>
    <d v="1899-12-30T10:15:00"/>
    <n v="40"/>
    <d v="1899-12-30T01:15:00"/>
    <n v="1.25"/>
    <n v="50"/>
  </r>
  <r>
    <x v="6"/>
    <x v="0"/>
    <x v="39"/>
    <d v="1899-12-30T10:30:00"/>
    <d v="1899-12-30T11:30:00"/>
    <n v="60"/>
    <d v="1899-12-30T01:00:00"/>
    <n v="1"/>
    <n v="60"/>
  </r>
  <r>
    <x v="0"/>
    <x v="0"/>
    <x v="39"/>
    <d v="1899-12-30T11:30:00"/>
    <d v="1899-12-30T13:15:00"/>
    <n v="60"/>
    <d v="1899-12-30T01:45:00"/>
    <n v="1.75"/>
    <n v="105"/>
  </r>
  <r>
    <x v="5"/>
    <x v="0"/>
    <x v="40"/>
    <d v="1899-12-30T09:30:00"/>
    <d v="1899-12-30T11:00:00"/>
    <n v="60"/>
    <d v="1899-12-30T01:30:00"/>
    <n v="1.5"/>
    <n v="90"/>
  </r>
  <r>
    <x v="5"/>
    <x v="0"/>
    <x v="40"/>
    <d v="1899-12-30T11:15:00"/>
    <d v="1899-12-30T12:45:00"/>
    <n v="60"/>
    <d v="1899-12-30T01:30:00"/>
    <n v="1.5"/>
    <n v="90"/>
  </r>
  <r>
    <x v="15"/>
    <x v="0"/>
    <x v="41"/>
    <d v="1899-12-30T09:00:00"/>
    <d v="1899-12-30T10:00:00"/>
    <n v="60"/>
    <d v="1899-12-30T01:00:00"/>
    <n v="1"/>
    <n v="60"/>
  </r>
  <r>
    <x v="0"/>
    <x v="0"/>
    <x v="42"/>
    <d v="1899-12-30T09:00:00"/>
    <d v="1899-12-30T10:45:00"/>
    <n v="60"/>
    <d v="1899-12-30T01:45:00"/>
    <n v="1.75"/>
    <n v="105"/>
  </r>
  <r>
    <x v="5"/>
    <x v="0"/>
    <x v="42"/>
    <d v="1899-12-30T11:30:00"/>
    <d v="1899-12-30T13:00:00"/>
    <n v="60"/>
    <d v="1899-12-30T01:30:00"/>
    <n v="1.5"/>
    <n v="90"/>
  </r>
  <r>
    <x v="15"/>
    <x v="0"/>
    <x v="42"/>
    <d v="1899-12-30T13:45:00"/>
    <d v="1899-12-30T14:45:00"/>
    <n v="60"/>
    <d v="1899-12-30T01:00:00"/>
    <n v="1"/>
    <n v="60"/>
  </r>
  <r>
    <x v="2"/>
    <x v="1"/>
    <x v="42"/>
    <d v="1899-12-30T15:30:00"/>
    <d v="1899-12-30T16:45:00"/>
    <n v="50"/>
    <d v="1899-12-30T01:15:00"/>
    <n v="1.25"/>
    <n v="62.5"/>
  </r>
  <r>
    <x v="5"/>
    <x v="0"/>
    <x v="42"/>
    <d v="1899-12-30T17:30:00"/>
    <d v="1899-12-30T19:00:00"/>
    <n v="60"/>
    <d v="1899-12-30T01:30:00"/>
    <n v="1.5"/>
    <n v="90"/>
  </r>
  <r>
    <x v="6"/>
    <x v="2"/>
    <x v="43"/>
    <d v="1899-12-30T09:00:00"/>
    <d v="1899-12-30T10:45:00"/>
    <n v="40"/>
    <d v="1899-12-30T01:45:00"/>
    <n v="1.75"/>
    <n v="70"/>
  </r>
  <r>
    <x v="15"/>
    <x v="0"/>
    <x v="43"/>
    <d v="1899-12-30T11:15:00"/>
    <d v="1899-12-30T13:00:00"/>
    <n v="60"/>
    <d v="1899-12-30T01:45:00"/>
    <n v="1.75"/>
    <n v="105"/>
  </r>
  <r>
    <x v="1"/>
    <x v="1"/>
    <x v="43"/>
    <d v="1899-12-30T14:00:00"/>
    <d v="1899-12-30T15:00:00"/>
    <n v="50"/>
    <d v="1899-12-30T01:00:00"/>
    <n v="1"/>
    <n v="50"/>
  </r>
  <r>
    <x v="1"/>
    <x v="1"/>
    <x v="44"/>
    <d v="1899-12-30T09:00:00"/>
    <d v="1899-12-30T10:30:00"/>
    <n v="50"/>
    <d v="1899-12-30T01:30:00"/>
    <n v="1.5"/>
    <n v="75"/>
  </r>
  <r>
    <x v="15"/>
    <x v="0"/>
    <x v="44"/>
    <d v="1899-12-30T10:45:00"/>
    <d v="1899-12-30T12:00:00"/>
    <n v="60"/>
    <d v="1899-12-30T01:15:00"/>
    <n v="1.25"/>
    <n v="75"/>
  </r>
  <r>
    <x v="15"/>
    <x v="0"/>
    <x v="44"/>
    <d v="1899-12-30T12:00:00"/>
    <d v="1899-12-30T13:00:00"/>
    <n v="60"/>
    <d v="1899-12-30T01:00:00"/>
    <n v="1"/>
    <n v="60"/>
  </r>
  <r>
    <x v="8"/>
    <x v="1"/>
    <x v="44"/>
    <d v="1899-12-30T13:15:00"/>
    <d v="1899-12-30T15:15:00"/>
    <n v="50"/>
    <d v="1899-12-30T02:00:00"/>
    <n v="2"/>
    <n v="100"/>
  </r>
  <r>
    <x v="7"/>
    <x v="0"/>
    <x v="44"/>
    <d v="1899-12-30T15:30:00"/>
    <d v="1899-12-30T17:15:00"/>
    <n v="60"/>
    <d v="1899-12-30T01:45:00"/>
    <n v="1.75"/>
    <n v="105"/>
  </r>
  <r>
    <x v="4"/>
    <x v="1"/>
    <x v="45"/>
    <d v="1899-12-30T09:00:00"/>
    <d v="1899-12-30T11:00:00"/>
    <n v="50"/>
    <d v="1899-12-30T02:00:00"/>
    <n v="2"/>
    <n v="100"/>
  </r>
  <r>
    <x v="10"/>
    <x v="1"/>
    <x v="45"/>
    <d v="1899-12-30T11:00:00"/>
    <d v="1899-12-30T12:00:00"/>
    <n v="50"/>
    <d v="1899-12-30T01:00:00"/>
    <n v="1"/>
    <n v="50"/>
  </r>
  <r>
    <x v="7"/>
    <x v="2"/>
    <x v="45"/>
    <d v="1899-12-30T13:00:00"/>
    <d v="1899-12-30T15:00:00"/>
    <n v="40"/>
    <d v="1899-12-30T02:00:00"/>
    <n v="2"/>
    <n v="80"/>
  </r>
  <r>
    <x v="0"/>
    <x v="0"/>
    <x v="45"/>
    <d v="1899-12-30T15:45:00"/>
    <d v="1899-12-30T17:30:00"/>
    <n v="60"/>
    <d v="1899-12-30T01:45:00"/>
    <n v="1.75"/>
    <n v="105"/>
  </r>
  <r>
    <x v="5"/>
    <x v="0"/>
    <x v="46"/>
    <d v="1899-12-30T09:00:00"/>
    <d v="1899-12-30T10:30:00"/>
    <n v="60"/>
    <d v="1899-12-30T01:30:00"/>
    <n v="1.5"/>
    <n v="90"/>
  </r>
  <r>
    <x v="8"/>
    <x v="1"/>
    <x v="46"/>
    <d v="1899-12-30T11:15:00"/>
    <d v="1899-12-30T13:15:00"/>
    <n v="50"/>
    <d v="1899-12-30T02:00:00"/>
    <n v="2"/>
    <n v="100"/>
  </r>
  <r>
    <x v="3"/>
    <x v="2"/>
    <x v="46"/>
    <d v="1899-12-30T13:45:00"/>
    <d v="1899-12-30T14:45:00"/>
    <n v="40"/>
    <d v="1899-12-30T01:00:00"/>
    <n v="1"/>
    <n v="40"/>
  </r>
  <r>
    <x v="8"/>
    <x v="1"/>
    <x v="47"/>
    <d v="1899-12-30T09:00:00"/>
    <d v="1899-12-30T11:00:00"/>
    <n v="50"/>
    <d v="1899-12-30T02:00:00"/>
    <n v="2"/>
    <n v="100"/>
  </r>
  <r>
    <x v="0"/>
    <x v="0"/>
    <x v="47"/>
    <d v="1899-12-30T11:00:00"/>
    <d v="1899-12-30T12:15:00"/>
    <n v="60"/>
    <d v="1899-12-30T01:15:00"/>
    <n v="1.25"/>
    <n v="75"/>
  </r>
  <r>
    <x v="1"/>
    <x v="1"/>
    <x v="47"/>
    <d v="1899-12-30T12:30:00"/>
    <d v="1899-12-30T14:00:00"/>
    <n v="50"/>
    <d v="1899-12-30T01:30:00"/>
    <n v="1.5"/>
    <n v="75"/>
  </r>
  <r>
    <x v="4"/>
    <x v="1"/>
    <x v="47"/>
    <d v="1899-12-30T14:30:00"/>
    <d v="1899-12-30T16:15:00"/>
    <n v="50"/>
    <d v="1899-12-30T01:45:00"/>
    <n v="1.75"/>
    <n v="87.5"/>
  </r>
  <r>
    <x v="1"/>
    <x v="1"/>
    <x v="48"/>
    <d v="1899-12-30T09:00:00"/>
    <d v="1899-12-30T10:30:00"/>
    <n v="50"/>
    <d v="1899-12-30T01:30:00"/>
    <n v="1.5"/>
    <n v="75"/>
  </r>
  <r>
    <x v="15"/>
    <x v="0"/>
    <x v="48"/>
    <d v="1899-12-30T11:00:00"/>
    <d v="1899-12-30T12:30:00"/>
    <n v="60"/>
    <d v="1899-12-30T01:30:00"/>
    <n v="1.5"/>
    <n v="90"/>
  </r>
  <r>
    <x v="5"/>
    <x v="0"/>
    <x v="48"/>
    <d v="1899-12-30T13:00:00"/>
    <d v="1899-12-30T14:30:00"/>
    <n v="60"/>
    <d v="1899-12-30T01:30:00"/>
    <n v="1.5"/>
    <n v="90"/>
  </r>
  <r>
    <x v="9"/>
    <x v="2"/>
    <x v="48"/>
    <d v="1899-12-30T15:15:00"/>
    <d v="1899-12-30T16:30:00"/>
    <n v="40"/>
    <d v="1899-12-30T01:15:00"/>
    <n v="1.25"/>
    <n v="50"/>
  </r>
  <r>
    <x v="9"/>
    <x v="2"/>
    <x v="49"/>
    <d v="1899-12-30T09:00:00"/>
    <d v="1899-12-30T10:30:00"/>
    <n v="40"/>
    <d v="1899-12-30T01:30:00"/>
    <n v="1.5"/>
    <n v="60"/>
  </r>
  <r>
    <x v="7"/>
    <x v="0"/>
    <x v="49"/>
    <d v="1899-12-30T10:30:00"/>
    <d v="1899-12-30T11:30:00"/>
    <n v="60"/>
    <d v="1899-12-30T01:00:00"/>
    <n v="1"/>
    <n v="60"/>
  </r>
  <r>
    <x v="7"/>
    <x v="2"/>
    <x v="50"/>
    <d v="1899-12-30T09:00:00"/>
    <d v="1899-12-30T10:45:00"/>
    <n v="40"/>
    <d v="1899-12-30T01:45:00"/>
    <n v="1.75"/>
    <n v="70"/>
  </r>
  <r>
    <x v="10"/>
    <x v="2"/>
    <x v="50"/>
    <d v="1899-12-30T11:45:00"/>
    <d v="1899-12-30T13:45:00"/>
    <n v="40"/>
    <d v="1899-12-30T02:00:00"/>
    <n v="2"/>
    <n v="80"/>
  </r>
  <r>
    <x v="15"/>
    <x v="0"/>
    <x v="51"/>
    <d v="1899-12-30T09:00:00"/>
    <d v="1899-12-30T10:15:00"/>
    <n v="60"/>
    <d v="1899-12-30T01:15:00"/>
    <n v="1.25"/>
    <n v="75"/>
  </r>
  <r>
    <x v="8"/>
    <x v="1"/>
    <x v="51"/>
    <d v="1899-12-30T10:30:00"/>
    <d v="1899-12-30T11:45:00"/>
    <n v="50"/>
    <d v="1899-12-30T01:15:00"/>
    <n v="1.25"/>
    <n v="62.5"/>
  </r>
  <r>
    <x v="2"/>
    <x v="1"/>
    <x v="51"/>
    <d v="1899-12-30T11:45:00"/>
    <d v="1899-12-30T13:45:00"/>
    <n v="50"/>
    <d v="1899-12-30T02:00:00"/>
    <n v="2"/>
    <n v="100"/>
  </r>
  <r>
    <x v="1"/>
    <x v="1"/>
    <x v="51"/>
    <d v="1899-12-30T14:15:00"/>
    <d v="1899-12-30T15:15:00"/>
    <n v="50"/>
    <d v="1899-12-30T01:00:00"/>
    <n v="1"/>
    <n v="50"/>
  </r>
  <r>
    <x v="1"/>
    <x v="1"/>
    <x v="51"/>
    <d v="1899-12-30T16:00:00"/>
    <d v="1899-12-30T17:45:00"/>
    <n v="50"/>
    <d v="1899-12-30T01:45:00"/>
    <n v="1.75"/>
    <n v="87.5"/>
  </r>
  <r>
    <x v="4"/>
    <x v="0"/>
    <x v="52"/>
    <d v="1899-12-30T09:00:00"/>
    <d v="1899-12-30T10:00:00"/>
    <n v="60"/>
    <d v="1899-12-30T01:00:00"/>
    <n v="1"/>
    <n v="60"/>
  </r>
  <r>
    <x v="3"/>
    <x v="2"/>
    <x v="52"/>
    <d v="1899-12-30T10:00:00"/>
    <d v="1899-12-30T11:00:00"/>
    <n v="40"/>
    <d v="1899-12-30T01:00:00"/>
    <n v="1"/>
    <n v="40"/>
  </r>
  <r>
    <x v="4"/>
    <x v="1"/>
    <x v="52"/>
    <d v="1899-12-30T11:15:00"/>
    <d v="1899-12-30T12:45:00"/>
    <n v="50"/>
    <d v="1899-12-30T01:30:00"/>
    <n v="1.5"/>
    <n v="75"/>
  </r>
  <r>
    <x v="3"/>
    <x v="2"/>
    <x v="52"/>
    <d v="1899-12-30T13:45:00"/>
    <d v="1899-12-30T15:15:00"/>
    <n v="40"/>
    <d v="1899-12-30T01:30:00"/>
    <n v="1.5"/>
    <n v="60"/>
  </r>
  <r>
    <x v="1"/>
    <x v="1"/>
    <x v="52"/>
    <d v="1899-12-30T15:45:00"/>
    <d v="1899-12-30T16:45:00"/>
    <n v="50"/>
    <d v="1899-12-30T01:00:00"/>
    <n v="1"/>
    <n v="50"/>
  </r>
  <r>
    <x v="2"/>
    <x v="0"/>
    <x v="53"/>
    <d v="1899-12-30T09:00:00"/>
    <d v="1899-12-30T10:30:00"/>
    <n v="60"/>
    <d v="1899-12-30T01:30:00"/>
    <n v="1.5"/>
    <n v="90"/>
  </r>
  <r>
    <x v="10"/>
    <x v="2"/>
    <x v="54"/>
    <d v="1899-12-30T09:00:00"/>
    <d v="1899-12-30T11:00:00"/>
    <n v="40"/>
    <d v="1899-12-30T02:00:00"/>
    <n v="2"/>
    <n v="80"/>
  </r>
  <r>
    <x v="5"/>
    <x v="0"/>
    <x v="54"/>
    <d v="1899-12-30T12:30:00"/>
    <d v="1899-12-30T14:00:00"/>
    <n v="60"/>
    <d v="1899-12-30T01:30:00"/>
    <n v="1.5"/>
    <n v="90"/>
  </r>
  <r>
    <x v="9"/>
    <x v="2"/>
    <x v="55"/>
    <d v="1899-12-30T09:00:00"/>
    <d v="1899-12-30T10:00:00"/>
    <n v="40"/>
    <d v="1899-12-30T01:00:00"/>
    <n v="1"/>
    <n v="40"/>
  </r>
  <r>
    <x v="1"/>
    <x v="1"/>
    <x v="56"/>
    <d v="1899-12-30T09:00:00"/>
    <d v="1899-12-30T10:30:00"/>
    <n v="50"/>
    <d v="1899-12-30T01:30:00"/>
    <n v="1.5"/>
    <n v="75"/>
  </r>
  <r>
    <x v="9"/>
    <x v="2"/>
    <x v="56"/>
    <d v="1899-12-30T10:30:00"/>
    <d v="1899-12-30T12:15:00"/>
    <n v="40"/>
    <d v="1899-12-30T01:45:00"/>
    <n v="1.75"/>
    <n v="70"/>
  </r>
  <r>
    <x v="6"/>
    <x v="0"/>
    <x v="56"/>
    <d v="1899-12-30T12:45:00"/>
    <d v="1899-12-30T13:45:00"/>
    <n v="60"/>
    <d v="1899-12-30T01:00:00"/>
    <n v="1"/>
    <n v="60"/>
  </r>
  <r>
    <x v="7"/>
    <x v="0"/>
    <x v="57"/>
    <d v="1899-12-30T09:00:00"/>
    <d v="1899-12-30T10:15:00"/>
    <n v="60"/>
    <d v="1899-12-30T01:15:00"/>
    <n v="1.25"/>
    <n v="75"/>
  </r>
  <r>
    <x v="7"/>
    <x v="0"/>
    <x v="57"/>
    <d v="1899-12-30T11:15:00"/>
    <d v="1899-12-30T13:00:00"/>
    <n v="60"/>
    <d v="1899-12-30T01:45:00"/>
    <n v="1.75"/>
    <n v="105"/>
  </r>
  <r>
    <x v="8"/>
    <x v="1"/>
    <x v="57"/>
    <d v="1899-12-30T14:00:00"/>
    <d v="1899-12-30T16:00:00"/>
    <n v="50"/>
    <d v="1899-12-30T02:00:00"/>
    <n v="2"/>
    <n v="100"/>
  </r>
  <r>
    <x v="3"/>
    <x v="2"/>
    <x v="57"/>
    <d v="1899-12-30T16:00:00"/>
    <d v="1899-12-30T17:30:00"/>
    <n v="40"/>
    <d v="1899-12-30T01:30:00"/>
    <n v="1.5"/>
    <n v="60"/>
  </r>
  <r>
    <x v="5"/>
    <x v="0"/>
    <x v="58"/>
    <d v="1899-12-30T09:00:00"/>
    <d v="1899-12-30T10:00:00"/>
    <n v="60"/>
    <d v="1899-12-30T01:00:00"/>
    <n v="1"/>
    <n v="60"/>
  </r>
  <r>
    <x v="10"/>
    <x v="2"/>
    <x v="58"/>
    <d v="1899-12-30T10:15:00"/>
    <d v="1899-12-30T11:45:00"/>
    <n v="40"/>
    <d v="1899-12-30T01:30:00"/>
    <n v="1.5"/>
    <n v="60"/>
  </r>
  <r>
    <x v="5"/>
    <x v="0"/>
    <x v="58"/>
    <d v="1899-12-30T12:00:00"/>
    <d v="1899-12-30T13:30:00"/>
    <n v="60"/>
    <d v="1899-12-30T01:30:00"/>
    <n v="1.5"/>
    <n v="90"/>
  </r>
  <r>
    <x v="1"/>
    <x v="1"/>
    <x v="58"/>
    <d v="1899-12-30T14:15:00"/>
    <d v="1899-12-30T15:15:00"/>
    <n v="50"/>
    <d v="1899-12-30T01:00:00"/>
    <n v="1"/>
    <n v="50"/>
  </r>
  <r>
    <x v="5"/>
    <x v="0"/>
    <x v="59"/>
    <d v="1899-12-30T09:00:00"/>
    <d v="1899-12-30T10:30:00"/>
    <n v="60"/>
    <d v="1899-12-30T01:30:00"/>
    <n v="1.5"/>
    <n v="90"/>
  </r>
  <r>
    <x v="5"/>
    <x v="0"/>
    <x v="59"/>
    <d v="1899-12-30T11:00:00"/>
    <d v="1899-12-30T12:45:00"/>
    <n v="60"/>
    <d v="1899-12-30T01:45:00"/>
    <n v="1.75"/>
    <n v="105"/>
  </r>
  <r>
    <x v="10"/>
    <x v="2"/>
    <x v="59"/>
    <d v="1899-12-30T12:45:00"/>
    <d v="1899-12-30T13:45:00"/>
    <n v="40"/>
    <d v="1899-12-30T01:00:00"/>
    <n v="1"/>
    <n v="40"/>
  </r>
  <r>
    <x v="0"/>
    <x v="0"/>
    <x v="59"/>
    <d v="1899-12-30T13:45:00"/>
    <d v="1899-12-30T15:15:00"/>
    <n v="60"/>
    <d v="1899-12-30T01:30:00"/>
    <n v="1.5"/>
    <n v="90"/>
  </r>
  <r>
    <x v="10"/>
    <x v="1"/>
    <x v="60"/>
    <d v="1899-12-30T09:00:00"/>
    <d v="1899-12-30T10:45:00"/>
    <n v="50"/>
    <d v="1899-12-30T01:45:00"/>
    <n v="1.75"/>
    <n v="87.5"/>
  </r>
  <r>
    <x v="1"/>
    <x v="1"/>
    <x v="60"/>
    <d v="1899-12-30T11:00:00"/>
    <d v="1899-12-30T13:00:00"/>
    <n v="50"/>
    <d v="1899-12-30T02:00:00"/>
    <n v="2"/>
    <n v="100"/>
  </r>
  <r>
    <x v="2"/>
    <x v="0"/>
    <x v="60"/>
    <d v="1899-12-30T13:45:00"/>
    <d v="1899-12-30T14:45:00"/>
    <n v="60"/>
    <d v="1899-12-30T01:00:00"/>
    <n v="1"/>
    <n v="60"/>
  </r>
  <r>
    <x v="3"/>
    <x v="2"/>
    <x v="60"/>
    <d v="1899-12-30T15:30:00"/>
    <d v="1899-12-30T17:30:00"/>
    <n v="40"/>
    <d v="1899-12-30T02:00:00"/>
    <n v="2"/>
    <n v="80"/>
  </r>
  <r>
    <x v="1"/>
    <x v="1"/>
    <x v="61"/>
    <d v="1899-12-30T09:00:00"/>
    <d v="1899-12-30T10:15:00"/>
    <n v="50"/>
    <d v="1899-12-30T01:15:00"/>
    <n v="1.25"/>
    <n v="62.5"/>
  </r>
  <r>
    <x v="5"/>
    <x v="0"/>
    <x v="62"/>
    <d v="1899-12-30T09:00:00"/>
    <d v="1899-12-30T10:00:00"/>
    <n v="60"/>
    <d v="1899-12-30T01:00:00"/>
    <n v="1"/>
    <n v="60"/>
  </r>
  <r>
    <x v="7"/>
    <x v="0"/>
    <x v="62"/>
    <d v="1899-12-30T10:45:00"/>
    <d v="1899-12-30T12:30:00"/>
    <n v="60"/>
    <d v="1899-12-30T01:45:00"/>
    <n v="1.75"/>
    <n v="105"/>
  </r>
  <r>
    <x v="1"/>
    <x v="1"/>
    <x v="62"/>
    <d v="1899-12-30T13:30:00"/>
    <d v="1899-12-30T15:15:00"/>
    <n v="50"/>
    <d v="1899-12-30T01:45:00"/>
    <n v="1.75"/>
    <n v="87.5"/>
  </r>
  <r>
    <x v="10"/>
    <x v="1"/>
    <x v="62"/>
    <d v="1899-12-30T15:30:00"/>
    <d v="1899-12-30T16:30:00"/>
    <n v="50"/>
    <d v="1899-12-30T01:00:00"/>
    <n v="1"/>
    <n v="50"/>
  </r>
  <r>
    <x v="5"/>
    <x v="0"/>
    <x v="62"/>
    <d v="1899-12-30T16:45:00"/>
    <d v="1899-12-30T18:30:00"/>
    <n v="60"/>
    <d v="1899-12-30T01:45:00"/>
    <n v="1.75"/>
    <n v="105"/>
  </r>
  <r>
    <x v="3"/>
    <x v="2"/>
    <x v="63"/>
    <d v="1899-12-30T09:00:00"/>
    <d v="1899-12-30T10:15:00"/>
    <n v="40"/>
    <d v="1899-12-30T01:15:00"/>
    <n v="1.25"/>
    <n v="50"/>
  </r>
  <r>
    <x v="15"/>
    <x v="0"/>
    <x v="63"/>
    <d v="1899-12-30T10:45:00"/>
    <d v="1899-12-30T12:00:00"/>
    <n v="60"/>
    <d v="1899-12-30T01:15:00"/>
    <n v="1.25"/>
    <n v="75"/>
  </r>
  <r>
    <x v="1"/>
    <x v="1"/>
    <x v="63"/>
    <d v="1899-12-30T12:00:00"/>
    <d v="1899-12-30T13:00:00"/>
    <n v="50"/>
    <d v="1899-12-30T01:00:00"/>
    <n v="1"/>
    <n v="50"/>
  </r>
  <r>
    <x v="4"/>
    <x v="0"/>
    <x v="63"/>
    <d v="1899-12-30T13:15:00"/>
    <d v="1899-12-30T14:15:00"/>
    <n v="60"/>
    <d v="1899-12-30T01:00:00"/>
    <n v="1"/>
    <n v="60"/>
  </r>
  <r>
    <x v="9"/>
    <x v="2"/>
    <x v="63"/>
    <d v="1899-12-30T14:15:00"/>
    <d v="1899-12-30T15:15:00"/>
    <n v="40"/>
    <d v="1899-12-30T01:00:00"/>
    <n v="1"/>
    <n v="40"/>
  </r>
  <r>
    <x v="6"/>
    <x v="0"/>
    <x v="64"/>
    <d v="1899-12-30T09:30:00"/>
    <d v="1899-12-30T11:00:00"/>
    <n v="60"/>
    <d v="1899-12-30T01:30:00"/>
    <n v="1.5"/>
    <n v="90"/>
  </r>
  <r>
    <x v="2"/>
    <x v="1"/>
    <x v="64"/>
    <d v="1899-12-30T11:00:00"/>
    <d v="1899-12-30T12:15:00"/>
    <n v="50"/>
    <d v="1899-12-30T01:15:00"/>
    <n v="1.25"/>
    <n v="62.5"/>
  </r>
  <r>
    <x v="7"/>
    <x v="0"/>
    <x v="64"/>
    <d v="1899-12-30T13:15:00"/>
    <d v="1899-12-30T14:30:00"/>
    <n v="60"/>
    <d v="1899-12-30T01:15:00"/>
    <n v="1.25"/>
    <n v="75"/>
  </r>
  <r>
    <x v="7"/>
    <x v="0"/>
    <x v="65"/>
    <d v="1899-12-30T09:00:00"/>
    <d v="1899-12-30T10:15:00"/>
    <n v="60"/>
    <d v="1899-12-30T01:15:00"/>
    <n v="1.25"/>
    <n v="75"/>
  </r>
  <r>
    <x v="9"/>
    <x v="2"/>
    <x v="65"/>
    <d v="1899-12-30T11:00:00"/>
    <d v="1899-12-30T12:00:00"/>
    <n v="40"/>
    <d v="1899-12-30T01:00:00"/>
    <n v="1"/>
    <n v="40"/>
  </r>
  <r>
    <x v="8"/>
    <x v="1"/>
    <x v="65"/>
    <d v="1899-12-30T12:30:00"/>
    <d v="1899-12-30T13:45:00"/>
    <n v="50"/>
    <d v="1899-12-30T01:15:00"/>
    <n v="1.25"/>
    <n v="62.5"/>
  </r>
  <r>
    <x v="1"/>
    <x v="1"/>
    <x v="65"/>
    <d v="1899-12-30T14:30:00"/>
    <d v="1899-12-30T16:15:00"/>
    <n v="50"/>
    <d v="1899-12-30T01:45:00"/>
    <n v="1.75"/>
    <n v="87.5"/>
  </r>
  <r>
    <x v="6"/>
    <x v="2"/>
    <x v="66"/>
    <d v="1899-12-30T09:00:00"/>
    <d v="1899-12-30T10:30:00"/>
    <n v="40"/>
    <d v="1899-12-30T01:30:00"/>
    <n v="1.5"/>
    <n v="60"/>
  </r>
  <r>
    <x v="1"/>
    <x v="1"/>
    <x v="66"/>
    <d v="1899-12-30T11:30:00"/>
    <d v="1899-12-30T13:00:00"/>
    <n v="50"/>
    <d v="1899-12-30T01:30:00"/>
    <n v="1.5"/>
    <n v="75"/>
  </r>
  <r>
    <x v="6"/>
    <x v="0"/>
    <x v="67"/>
    <d v="1899-12-30T09:00:00"/>
    <d v="1899-12-30T10:15:00"/>
    <n v="60"/>
    <d v="1899-12-30T01:15:00"/>
    <n v="1.25"/>
    <n v="75"/>
  </r>
  <r>
    <x v="1"/>
    <x v="1"/>
    <x v="67"/>
    <d v="1899-12-30T10:30:00"/>
    <d v="1899-12-30T12:15:00"/>
    <n v="50"/>
    <d v="1899-12-30T01:45:00"/>
    <n v="1.75"/>
    <n v="87.5"/>
  </r>
  <r>
    <x v="3"/>
    <x v="2"/>
    <x v="67"/>
    <d v="1899-12-30T13:15:00"/>
    <d v="1899-12-30T15:15:00"/>
    <n v="40"/>
    <d v="1899-12-30T02:00:00"/>
    <n v="2"/>
    <n v="80"/>
  </r>
  <r>
    <x v="2"/>
    <x v="1"/>
    <x v="67"/>
    <d v="1899-12-30T15:15:00"/>
    <d v="1899-12-30T16:45:00"/>
    <n v="50"/>
    <d v="1899-12-30T01:30:00"/>
    <n v="1.5"/>
    <n v="75"/>
  </r>
  <r>
    <x v="1"/>
    <x v="1"/>
    <x v="68"/>
    <d v="1899-12-30T09:00:00"/>
    <d v="1899-12-30T10:30:00"/>
    <n v="50"/>
    <d v="1899-12-30T01:30:00"/>
    <n v="1.5"/>
    <n v="75"/>
  </r>
  <r>
    <x v="0"/>
    <x v="0"/>
    <x v="68"/>
    <d v="1899-12-30T11:30:00"/>
    <d v="1899-12-30T13:00:00"/>
    <n v="60"/>
    <d v="1899-12-30T01:30:00"/>
    <n v="1.5"/>
    <n v="90"/>
  </r>
  <r>
    <x v="15"/>
    <x v="0"/>
    <x v="68"/>
    <d v="1899-12-30T14:00:00"/>
    <d v="1899-12-30T15:30:00"/>
    <n v="60"/>
    <d v="1899-12-30T01:30:00"/>
    <n v="1.5"/>
    <n v="90"/>
  </r>
  <r>
    <x v="1"/>
    <x v="1"/>
    <x v="69"/>
    <d v="1899-12-30T09:00:00"/>
    <d v="1899-12-30T11:00:00"/>
    <n v="50"/>
    <d v="1899-12-30T02:00:00"/>
    <n v="2"/>
    <n v="100"/>
  </r>
  <r>
    <x v="0"/>
    <x v="0"/>
    <x v="70"/>
    <d v="1899-12-30T09:00:00"/>
    <d v="1899-12-30T10:15:00"/>
    <n v="60"/>
    <d v="1899-12-30T01:15:00"/>
    <n v="1.25"/>
    <n v="75"/>
  </r>
  <r>
    <x v="0"/>
    <x v="0"/>
    <x v="70"/>
    <d v="1899-12-30T10:30:00"/>
    <d v="1899-12-30T11:45:00"/>
    <n v="60"/>
    <d v="1899-12-30T01:15:00"/>
    <n v="1.25"/>
    <n v="75"/>
  </r>
  <r>
    <x v="3"/>
    <x v="2"/>
    <x v="70"/>
    <d v="1899-12-30T12:15:00"/>
    <d v="1899-12-30T14:15:00"/>
    <n v="40"/>
    <d v="1899-12-30T02:00:00"/>
    <n v="2"/>
    <n v="80"/>
  </r>
  <r>
    <x v="8"/>
    <x v="1"/>
    <x v="70"/>
    <d v="1899-12-30T14:30:00"/>
    <d v="1899-12-30T15:45:00"/>
    <n v="50"/>
    <d v="1899-12-30T01:15:00"/>
    <n v="1.25"/>
    <n v="62.5"/>
  </r>
  <r>
    <x v="16"/>
    <x v="0"/>
    <x v="70"/>
    <d v="1899-12-30T16:45:00"/>
    <d v="1899-12-30T18:15:00"/>
    <n v="60"/>
    <d v="1899-12-30T01:30:00"/>
    <n v="1.5"/>
    <n v="90"/>
  </r>
  <r>
    <x v="7"/>
    <x v="2"/>
    <x v="71"/>
    <d v="1899-12-30T09:00:00"/>
    <d v="1899-12-30T10:15:00"/>
    <n v="40"/>
    <d v="1899-12-30T01:15:00"/>
    <n v="1.25"/>
    <n v="50"/>
  </r>
  <r>
    <x v="6"/>
    <x v="2"/>
    <x v="72"/>
    <d v="1899-12-30T09:00:00"/>
    <d v="1899-12-30T10:30:00"/>
    <n v="40"/>
    <d v="1899-12-30T01:30:00"/>
    <n v="1.5"/>
    <n v="60"/>
  </r>
  <r>
    <x v="0"/>
    <x v="0"/>
    <x v="72"/>
    <d v="1899-12-30T10:30:00"/>
    <d v="1899-12-30T12:15:00"/>
    <n v="60"/>
    <d v="1899-12-30T01:45:00"/>
    <n v="1.75"/>
    <n v="105"/>
  </r>
  <r>
    <x v="10"/>
    <x v="2"/>
    <x v="72"/>
    <d v="1899-12-30T12:30:00"/>
    <d v="1899-12-30T14:00:00"/>
    <n v="40"/>
    <d v="1899-12-30T01:30:00"/>
    <n v="1.5"/>
    <n v="60"/>
  </r>
  <r>
    <x v="7"/>
    <x v="2"/>
    <x v="73"/>
    <d v="1899-12-30T09:00:00"/>
    <d v="1899-12-30T11:00:00"/>
    <n v="40"/>
    <d v="1899-12-30T02:00:00"/>
    <n v="2"/>
    <n v="80"/>
  </r>
  <r>
    <x v="9"/>
    <x v="2"/>
    <x v="73"/>
    <d v="1899-12-30T11:00:00"/>
    <d v="1899-12-30T12:15:00"/>
    <n v="40"/>
    <d v="1899-12-30T01:15:00"/>
    <n v="1.25"/>
    <n v="50"/>
  </r>
  <r>
    <x v="5"/>
    <x v="0"/>
    <x v="73"/>
    <d v="1899-12-30T12:30:00"/>
    <d v="1899-12-30T14:00:00"/>
    <n v="60"/>
    <d v="1899-12-30T01:30:00"/>
    <n v="1.5"/>
    <n v="90"/>
  </r>
  <r>
    <x v="9"/>
    <x v="2"/>
    <x v="74"/>
    <d v="1899-12-30T09:00:00"/>
    <d v="1899-12-30T10:45:00"/>
    <n v="40"/>
    <d v="1899-12-30T01:45:00"/>
    <n v="1.75"/>
    <n v="70"/>
  </r>
  <r>
    <x v="10"/>
    <x v="2"/>
    <x v="74"/>
    <d v="1899-12-30T11:00:00"/>
    <d v="1899-12-30T12:45:00"/>
    <n v="40"/>
    <d v="1899-12-30T01:45:00"/>
    <n v="1.75"/>
    <n v="70"/>
  </r>
  <r>
    <x v="2"/>
    <x v="0"/>
    <x v="74"/>
    <d v="1899-12-30T12:45:00"/>
    <d v="1899-12-30T14:00:00"/>
    <n v="60"/>
    <d v="1899-12-30T01:15:00"/>
    <n v="1.25"/>
    <n v="75"/>
  </r>
  <r>
    <x v="4"/>
    <x v="1"/>
    <x v="74"/>
    <d v="1899-12-30T14:15:00"/>
    <d v="1899-12-30T15:45:00"/>
    <n v="50"/>
    <d v="1899-12-30T01:30:00"/>
    <n v="1.5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9ABDD-8D35-4C66-AB8C-C8B848B27371}" name="Tabela przestawna2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A3:B21" firstHeaderRow="1" firstDataRow="1" firstDataCol="1"/>
  <pivotFields count="12">
    <pivotField axis="axisRow" showAll="0" sortType="descending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umFmtId="164" showAll="0"/>
    <pivotField numFmtId="164" showAll="0"/>
    <pivotField showAll="0"/>
    <pivotField numFmtId="164"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8">
    <i>
      <x v="13"/>
    </i>
    <i>
      <x v="7"/>
    </i>
    <i>
      <x v="3"/>
    </i>
    <i>
      <x v="16"/>
    </i>
    <i>
      <x v="5"/>
    </i>
    <i>
      <x v="6"/>
    </i>
    <i>
      <x v="8"/>
    </i>
    <i>
      <x/>
    </i>
    <i>
      <x v="15"/>
    </i>
    <i>
      <x v="4"/>
    </i>
    <i>
      <x v="14"/>
    </i>
    <i>
      <x v="2"/>
    </i>
    <i>
      <x v="11"/>
    </i>
    <i>
      <x v="10"/>
    </i>
    <i>
      <x v="12"/>
    </i>
    <i>
      <x v="1"/>
    </i>
    <i>
      <x v="9"/>
    </i>
    <i t="grand">
      <x/>
    </i>
  </rowItems>
  <colItems count="1">
    <i/>
  </colItems>
  <dataFields count="1">
    <dataField name="Suma z kosz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5F59B-85F6-4E3E-B092-BB1A365D4ABC}" name="Tabela przestawna3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A3:B21" firstHeaderRow="1" firstDataRow="1" firstDataCol="1"/>
  <pivotFields count="12">
    <pivotField axis="axisRow" showAll="0" sortType="ascending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4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umFmtId="164" showAll="0"/>
    <pivotField numFmtId="164" showAll="0"/>
    <pivotField showAll="0"/>
    <pivotField numFmtId="16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8">
    <i>
      <x v="11"/>
    </i>
    <i>
      <x v="10"/>
    </i>
    <i>
      <x v="12"/>
    </i>
    <i>
      <x v="1"/>
    </i>
    <i>
      <x v="9"/>
    </i>
    <i>
      <x v="2"/>
    </i>
    <i>
      <x v="4"/>
    </i>
    <i>
      <x/>
    </i>
    <i>
      <x v="14"/>
    </i>
    <i>
      <x v="15"/>
    </i>
    <i>
      <x v="6"/>
    </i>
    <i>
      <x v="16"/>
    </i>
    <i>
      <x v="3"/>
    </i>
    <i>
      <x v="8"/>
    </i>
    <i>
      <x v="5"/>
    </i>
    <i>
      <x v="7"/>
    </i>
    <i>
      <x v="13"/>
    </i>
    <i t="grand">
      <x/>
    </i>
  </rowItems>
  <colItems count="1">
    <i/>
  </colItems>
  <dataFields count="1">
    <dataField name="Liczba z Przedmiot" fld="1" subtotal="count" baseField="0" baseItem="0"/>
  </dataFields>
  <formats count="2">
    <format dxfId="2">
      <pivotArea collapsedLevelsAreSubtotals="1" fieldPosition="0">
        <references count="1">
          <reference field="0" count="5">
            <x v="1"/>
            <x v="9"/>
            <x v="10"/>
            <x v="11"/>
            <x v="12"/>
          </reference>
        </references>
      </pivotArea>
    </format>
    <format dxfId="1">
      <pivotArea dataOnly="0" labelOnly="1" fieldPosition="0">
        <references count="1">
          <reference field="0" count="5">
            <x v="1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48772-695B-4C7E-A8E8-7234A6408B73}" name="Tabela przestawna4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A3:E22" firstHeaderRow="1" firstDataRow="2" firstDataCol="1"/>
  <pivotFields count="12">
    <pivotField axis="axisRow" showAll="0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numFmtId="14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umFmtId="164" showAll="0"/>
    <pivotField numFmtId="164" showAll="0"/>
    <pivotField showAll="0"/>
    <pivotField numFmtId="16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Liczba z Dat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57BCB-CD49-458C-B224-E8BF76DE946B}" name="Tabela przestawna6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A3:B79" firstHeaderRow="1" firstDataRow="1" firstDataCol="1"/>
  <pivotFields count="12">
    <pivotField showAll="0"/>
    <pivotField showAll="0"/>
    <pivotField axis="axisRow" numFmtId="14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umFmtId="164" showAll="0"/>
    <pivotField numFmtId="164" showAll="0"/>
    <pivotField showAll="0"/>
    <pivotField numFmtId="164"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a z kosz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295F-D62C-48AE-AD5E-A758539285FC}">
  <dimension ref="A3:B21"/>
  <sheetViews>
    <sheetView workbookViewId="0">
      <selection activeCell="J24" sqref="J24"/>
    </sheetView>
  </sheetViews>
  <sheetFormatPr defaultRowHeight="15" x14ac:dyDescent="0.25"/>
  <cols>
    <col min="1" max="1" width="17.7109375" bestFit="1" customWidth="1"/>
    <col min="2" max="2" width="12.140625" bestFit="1" customWidth="1"/>
  </cols>
  <sheetData>
    <row r="3" spans="1:2" x14ac:dyDescent="0.25">
      <c r="A3" s="4" t="s">
        <v>26</v>
      </c>
      <c r="B3" t="s">
        <v>31</v>
      </c>
    </row>
    <row r="4" spans="1:2" x14ac:dyDescent="0.25">
      <c r="A4" s="5" t="s">
        <v>8</v>
      </c>
      <c r="B4" s="1">
        <v>2062.5</v>
      </c>
    </row>
    <row r="5" spans="1:2" x14ac:dyDescent="0.25">
      <c r="A5" s="5" t="s">
        <v>14</v>
      </c>
      <c r="B5" s="1">
        <v>2040</v>
      </c>
    </row>
    <row r="6" spans="1:2" x14ac:dyDescent="0.25">
      <c r="A6" s="5" t="s">
        <v>6</v>
      </c>
      <c r="B6" s="1">
        <v>1755</v>
      </c>
    </row>
    <row r="7" spans="1:2" x14ac:dyDescent="0.25">
      <c r="A7" s="5" t="s">
        <v>10</v>
      </c>
      <c r="B7" s="1">
        <v>1540</v>
      </c>
    </row>
    <row r="8" spans="1:2" x14ac:dyDescent="0.25">
      <c r="A8" s="5" t="s">
        <v>11</v>
      </c>
      <c r="B8" s="1">
        <v>1520</v>
      </c>
    </row>
    <row r="9" spans="1:2" x14ac:dyDescent="0.25">
      <c r="A9" s="5" t="s">
        <v>16</v>
      </c>
      <c r="B9" s="1">
        <v>1295</v>
      </c>
    </row>
    <row r="10" spans="1:2" x14ac:dyDescent="0.25">
      <c r="A10" s="5" t="s">
        <v>18</v>
      </c>
      <c r="B10" s="1">
        <v>1200</v>
      </c>
    </row>
    <row r="11" spans="1:2" x14ac:dyDescent="0.25">
      <c r="A11" s="5" t="s">
        <v>13</v>
      </c>
      <c r="B11" s="1">
        <v>1192.5</v>
      </c>
    </row>
    <row r="12" spans="1:2" x14ac:dyDescent="0.25">
      <c r="A12" s="5" t="s">
        <v>19</v>
      </c>
      <c r="B12" s="1">
        <v>1175</v>
      </c>
    </row>
    <row r="13" spans="1:2" x14ac:dyDescent="0.25">
      <c r="A13" s="5" t="s">
        <v>17</v>
      </c>
      <c r="B13" s="1">
        <v>1100</v>
      </c>
    </row>
    <row r="14" spans="1:2" x14ac:dyDescent="0.25">
      <c r="A14" s="5" t="s">
        <v>15</v>
      </c>
      <c r="B14" s="1">
        <v>1095</v>
      </c>
    </row>
    <row r="15" spans="1:2" x14ac:dyDescent="0.25">
      <c r="A15" s="5" t="s">
        <v>24</v>
      </c>
      <c r="B15" s="1">
        <v>780</v>
      </c>
    </row>
    <row r="16" spans="1:2" x14ac:dyDescent="0.25">
      <c r="A16" s="5" t="s">
        <v>23</v>
      </c>
      <c r="B16" s="1">
        <v>105</v>
      </c>
    </row>
    <row r="17" spans="1:2" x14ac:dyDescent="0.25">
      <c r="A17" s="5" t="s">
        <v>25</v>
      </c>
      <c r="B17" s="1">
        <v>90</v>
      </c>
    </row>
    <row r="18" spans="1:2" x14ac:dyDescent="0.25">
      <c r="A18" s="5" t="s">
        <v>20</v>
      </c>
      <c r="B18" s="1">
        <v>80</v>
      </c>
    </row>
    <row r="19" spans="1:2" x14ac:dyDescent="0.25">
      <c r="A19" s="5" t="s">
        <v>21</v>
      </c>
      <c r="B19" s="1">
        <v>60</v>
      </c>
    </row>
    <row r="20" spans="1:2" x14ac:dyDescent="0.25">
      <c r="A20" s="5" t="s">
        <v>22</v>
      </c>
      <c r="B20" s="1">
        <v>50</v>
      </c>
    </row>
    <row r="21" spans="1:2" x14ac:dyDescent="0.25">
      <c r="A21" s="5" t="s">
        <v>27</v>
      </c>
      <c r="B21" s="1">
        <v>17140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53B0-D128-4588-9F78-1429E683A1AC}">
  <dimension ref="A3:D40"/>
  <sheetViews>
    <sheetView topLeftCell="A4" workbookViewId="0">
      <selection activeCell="A24" sqref="A24:B40"/>
    </sheetView>
  </sheetViews>
  <sheetFormatPr defaultRowHeight="15" x14ac:dyDescent="0.25"/>
  <cols>
    <col min="1" max="1" width="17.7109375" bestFit="1" customWidth="1"/>
    <col min="2" max="2" width="17.42578125" bestFit="1" customWidth="1"/>
  </cols>
  <sheetData>
    <row r="3" spans="1:2" x14ac:dyDescent="0.25">
      <c r="A3" s="4" t="s">
        <v>26</v>
      </c>
      <c r="B3" t="s">
        <v>32</v>
      </c>
    </row>
    <row r="4" spans="1:2" x14ac:dyDescent="0.25">
      <c r="A4" s="10" t="s">
        <v>23</v>
      </c>
      <c r="B4" s="9">
        <v>1</v>
      </c>
    </row>
    <row r="5" spans="1:2" x14ac:dyDescent="0.25">
      <c r="A5" s="10" t="s">
        <v>25</v>
      </c>
      <c r="B5" s="9">
        <v>1</v>
      </c>
    </row>
    <row r="6" spans="1:2" x14ac:dyDescent="0.25">
      <c r="A6" s="10" t="s">
        <v>20</v>
      </c>
      <c r="B6" s="9">
        <v>1</v>
      </c>
    </row>
    <row r="7" spans="1:2" x14ac:dyDescent="0.25">
      <c r="A7" s="10" t="s">
        <v>21</v>
      </c>
      <c r="B7" s="9">
        <v>1</v>
      </c>
    </row>
    <row r="8" spans="1:2" x14ac:dyDescent="0.25">
      <c r="A8" s="10" t="s">
        <v>22</v>
      </c>
      <c r="B8" s="9">
        <v>1</v>
      </c>
    </row>
    <row r="9" spans="1:2" x14ac:dyDescent="0.25">
      <c r="A9" s="5" t="s">
        <v>24</v>
      </c>
      <c r="B9" s="1">
        <v>10</v>
      </c>
    </row>
    <row r="10" spans="1:2" x14ac:dyDescent="0.25">
      <c r="A10" s="5" t="s">
        <v>17</v>
      </c>
      <c r="B10" s="1">
        <v>14</v>
      </c>
    </row>
    <row r="11" spans="1:2" x14ac:dyDescent="0.25">
      <c r="A11" s="5" t="s">
        <v>13</v>
      </c>
      <c r="B11" s="1">
        <v>16</v>
      </c>
    </row>
    <row r="12" spans="1:2" x14ac:dyDescent="0.25">
      <c r="A12" s="5" t="s">
        <v>15</v>
      </c>
      <c r="B12" s="1">
        <v>16</v>
      </c>
    </row>
    <row r="13" spans="1:2" x14ac:dyDescent="0.25">
      <c r="A13" s="5" t="s">
        <v>19</v>
      </c>
      <c r="B13" s="1">
        <v>18</v>
      </c>
    </row>
    <row r="14" spans="1:2" x14ac:dyDescent="0.25">
      <c r="A14" s="5" t="s">
        <v>16</v>
      </c>
      <c r="B14" s="1">
        <v>18</v>
      </c>
    </row>
    <row r="15" spans="1:2" x14ac:dyDescent="0.25">
      <c r="A15" s="5" t="s">
        <v>10</v>
      </c>
      <c r="B15" s="1">
        <v>19</v>
      </c>
    </row>
    <row r="16" spans="1:2" x14ac:dyDescent="0.25">
      <c r="A16" s="5" t="s">
        <v>6</v>
      </c>
      <c r="B16" s="1">
        <v>20</v>
      </c>
    </row>
    <row r="17" spans="1:4" x14ac:dyDescent="0.25">
      <c r="A17" s="5" t="s">
        <v>18</v>
      </c>
      <c r="B17" s="1">
        <v>22</v>
      </c>
    </row>
    <row r="18" spans="1:4" x14ac:dyDescent="0.25">
      <c r="A18" s="5" t="s">
        <v>11</v>
      </c>
      <c r="B18" s="1">
        <v>24</v>
      </c>
    </row>
    <row r="19" spans="1:4" x14ac:dyDescent="0.25">
      <c r="A19" s="5" t="s">
        <v>14</v>
      </c>
      <c r="B19" s="1">
        <v>24</v>
      </c>
    </row>
    <row r="20" spans="1:4" x14ac:dyDescent="0.25">
      <c r="A20" s="5" t="s">
        <v>8</v>
      </c>
      <c r="B20" s="1">
        <v>29</v>
      </c>
    </row>
    <row r="21" spans="1:4" x14ac:dyDescent="0.25">
      <c r="A21" s="5" t="s">
        <v>27</v>
      </c>
      <c r="B21" s="1">
        <v>235</v>
      </c>
    </row>
    <row r="23" spans="1:4" x14ac:dyDescent="0.25">
      <c r="A23" s="5" t="s">
        <v>33</v>
      </c>
      <c r="B23" t="s">
        <v>41</v>
      </c>
    </row>
    <row r="24" spans="1:4" x14ac:dyDescent="0.25">
      <c r="A24" t="s">
        <v>13</v>
      </c>
      <c r="B24">
        <v>16</v>
      </c>
    </row>
    <row r="25" spans="1:4" x14ac:dyDescent="0.25">
      <c r="A25" t="s">
        <v>21</v>
      </c>
      <c r="B25">
        <v>1</v>
      </c>
      <c r="D25" s="6">
        <f>COUNTIF(B24:B40,"1")</f>
        <v>5</v>
      </c>
    </row>
    <row r="26" spans="1:4" x14ac:dyDescent="0.25">
      <c r="A26" t="s">
        <v>24</v>
      </c>
      <c r="B26">
        <v>10</v>
      </c>
    </row>
    <row r="27" spans="1:4" x14ac:dyDescent="0.25">
      <c r="A27" t="s">
        <v>6</v>
      </c>
      <c r="B27">
        <v>20</v>
      </c>
    </row>
    <row r="28" spans="1:4" x14ac:dyDescent="0.25">
      <c r="A28" t="s">
        <v>17</v>
      </c>
      <c r="B28">
        <v>14</v>
      </c>
    </row>
    <row r="29" spans="1:4" x14ac:dyDescent="0.25">
      <c r="A29" t="s">
        <v>11</v>
      </c>
      <c r="B29">
        <v>24</v>
      </c>
    </row>
    <row r="30" spans="1:4" x14ac:dyDescent="0.25">
      <c r="A30" t="s">
        <v>16</v>
      </c>
      <c r="B30">
        <v>18</v>
      </c>
    </row>
    <row r="31" spans="1:4" x14ac:dyDescent="0.25">
      <c r="A31" t="s">
        <v>14</v>
      </c>
      <c r="B31">
        <v>24</v>
      </c>
    </row>
    <row r="32" spans="1:4" x14ac:dyDescent="0.25">
      <c r="A32" t="s">
        <v>18</v>
      </c>
      <c r="B32">
        <v>22</v>
      </c>
    </row>
    <row r="33" spans="1:2" x14ac:dyDescent="0.25">
      <c r="A33" t="s">
        <v>22</v>
      </c>
      <c r="B33">
        <v>1</v>
      </c>
    </row>
    <row r="34" spans="1:2" x14ac:dyDescent="0.25">
      <c r="A34" t="s">
        <v>25</v>
      </c>
      <c r="B34">
        <v>1</v>
      </c>
    </row>
    <row r="35" spans="1:2" x14ac:dyDescent="0.25">
      <c r="A35" t="s">
        <v>23</v>
      </c>
      <c r="B35">
        <v>1</v>
      </c>
    </row>
    <row r="36" spans="1:2" x14ac:dyDescent="0.25">
      <c r="A36" t="s">
        <v>20</v>
      </c>
      <c r="B36">
        <v>1</v>
      </c>
    </row>
    <row r="37" spans="1:2" x14ac:dyDescent="0.25">
      <c r="A37" t="s">
        <v>8</v>
      </c>
      <c r="B37">
        <v>29</v>
      </c>
    </row>
    <row r="38" spans="1:2" x14ac:dyDescent="0.25">
      <c r="A38" t="s">
        <v>15</v>
      </c>
      <c r="B38">
        <v>16</v>
      </c>
    </row>
    <row r="39" spans="1:2" x14ac:dyDescent="0.25">
      <c r="A39" t="s">
        <v>19</v>
      </c>
      <c r="B39">
        <v>18</v>
      </c>
    </row>
    <row r="40" spans="1:2" x14ac:dyDescent="0.25">
      <c r="A40" t="s">
        <v>10</v>
      </c>
      <c r="B40">
        <v>19</v>
      </c>
    </row>
  </sheetData>
  <sortState xmlns:xlrd2="http://schemas.microsoft.com/office/spreadsheetml/2017/richdata2" ref="A24:B40">
    <sortCondition ref="A23:A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ACA6-6913-4E25-9ED9-12DB36DC88AE}">
  <dimension ref="A1:I45"/>
  <sheetViews>
    <sheetView topLeftCell="A16" workbookViewId="0">
      <selection activeCell="E45" sqref="E24:E45"/>
    </sheetView>
  </sheetViews>
  <sheetFormatPr defaultRowHeight="15" x14ac:dyDescent="0.25"/>
  <cols>
    <col min="1" max="1" width="13.7109375" customWidth="1"/>
    <col min="2" max="2" width="15.7109375" customWidth="1"/>
    <col min="3" max="3" width="19.85546875" style="11" customWidth="1"/>
    <col min="4" max="6" width="18.5703125" customWidth="1"/>
    <col min="7" max="7" width="13.5703125" customWidth="1"/>
    <col min="8" max="8" width="14.28515625" customWidth="1"/>
    <col min="9" max="9" width="13.28515625" customWidth="1"/>
  </cols>
  <sheetData>
    <row r="1" spans="1:9" x14ac:dyDescent="0.25">
      <c r="A1" t="s">
        <v>33</v>
      </c>
      <c r="C1" s="11" t="s">
        <v>34</v>
      </c>
      <c r="D1" t="s">
        <v>12</v>
      </c>
    </row>
    <row r="2" spans="1:9" x14ac:dyDescent="0.25">
      <c r="A2" t="s">
        <v>13</v>
      </c>
      <c r="B2" t="str">
        <f>LEFT(UPPER(A2),3)</f>
        <v>AGN</v>
      </c>
      <c r="C2" s="11">
        <v>16</v>
      </c>
      <c r="D2" t="s">
        <v>37</v>
      </c>
      <c r="E2" t="s">
        <v>38</v>
      </c>
      <c r="F2" t="s">
        <v>39</v>
      </c>
      <c r="G2" t="str">
        <f>IF(D2="FIZ",_xlfn.CONCAT(B2,D2,C2),"")</f>
        <v/>
      </c>
      <c r="H2" t="str">
        <f>IF(E2="INF",_xlfn.CONCAT(B2,E2,C2),"")</f>
        <v>AGNINF16</v>
      </c>
      <c r="I2" t="str">
        <f>IF(F2="MAT",_xlfn.CONCAT(B2,F2,C2),"")</f>
        <v>AGNMAT16</v>
      </c>
    </row>
    <row r="3" spans="1:9" x14ac:dyDescent="0.25">
      <c r="A3" t="s">
        <v>21</v>
      </c>
      <c r="B3" t="str">
        <f t="shared" ref="B3:B18" si="0">LEFT(UPPER(A3),3)</f>
        <v>AND</v>
      </c>
      <c r="C3" s="11">
        <v>1</v>
      </c>
      <c r="D3" t="s">
        <v>37</v>
      </c>
      <c r="E3" t="s">
        <v>38</v>
      </c>
      <c r="F3" t="s">
        <v>37</v>
      </c>
      <c r="G3" t="str">
        <f t="shared" ref="G3:G18" si="1">IF(D3="FIZ",_xlfn.CONCAT(B3,D3,C3),"")</f>
        <v/>
      </c>
      <c r="H3" t="str">
        <f t="shared" ref="H3:H18" si="2">IF(E3="INF",_xlfn.CONCAT(B3,E3,C3),"")</f>
        <v>ANDINF1</v>
      </c>
      <c r="I3" t="str">
        <f t="shared" ref="I3:I18" si="3">IF(F3="MAT",_xlfn.CONCAT(B3,F3,C3),"")</f>
        <v/>
      </c>
    </row>
    <row r="4" spans="1:9" x14ac:dyDescent="0.25">
      <c r="A4" t="s">
        <v>24</v>
      </c>
      <c r="B4" t="str">
        <f t="shared" si="0"/>
        <v>ANN</v>
      </c>
      <c r="C4" s="11">
        <v>10</v>
      </c>
      <c r="D4" t="s">
        <v>37</v>
      </c>
      <c r="E4" t="s">
        <v>38</v>
      </c>
      <c r="F4" t="s">
        <v>37</v>
      </c>
      <c r="G4" t="str">
        <f t="shared" si="1"/>
        <v/>
      </c>
      <c r="H4" t="str">
        <f t="shared" si="2"/>
        <v>ANNINF10</v>
      </c>
      <c r="I4" t="str">
        <f t="shared" si="3"/>
        <v/>
      </c>
    </row>
    <row r="5" spans="1:9" x14ac:dyDescent="0.25">
      <c r="A5" t="s">
        <v>6</v>
      </c>
      <c r="B5" t="str">
        <f t="shared" si="0"/>
        <v>BAR</v>
      </c>
      <c r="C5" s="11">
        <v>20</v>
      </c>
      <c r="D5" t="s">
        <v>37</v>
      </c>
      <c r="E5" t="s">
        <v>38</v>
      </c>
      <c r="F5" t="s">
        <v>37</v>
      </c>
      <c r="G5" t="str">
        <f t="shared" si="1"/>
        <v/>
      </c>
      <c r="H5" t="str">
        <f t="shared" si="2"/>
        <v>BARINF20</v>
      </c>
      <c r="I5" t="str">
        <f t="shared" si="3"/>
        <v/>
      </c>
    </row>
    <row r="6" spans="1:9" x14ac:dyDescent="0.25">
      <c r="A6" t="s">
        <v>17</v>
      </c>
      <c r="B6" t="str">
        <f t="shared" si="0"/>
        <v>EWA</v>
      </c>
      <c r="C6" s="11">
        <v>14</v>
      </c>
      <c r="D6" t="s">
        <v>37</v>
      </c>
      <c r="E6" t="s">
        <v>37</v>
      </c>
      <c r="F6" t="s">
        <v>39</v>
      </c>
      <c r="G6" t="str">
        <f t="shared" si="1"/>
        <v/>
      </c>
      <c r="H6" t="str">
        <f t="shared" si="2"/>
        <v/>
      </c>
      <c r="I6" t="str">
        <f t="shared" si="3"/>
        <v>EWAMAT14</v>
      </c>
    </row>
    <row r="7" spans="1:9" x14ac:dyDescent="0.25">
      <c r="A7" t="s">
        <v>11</v>
      </c>
      <c r="B7" t="str">
        <f t="shared" si="0"/>
        <v>JAN</v>
      </c>
      <c r="C7" s="11">
        <v>24</v>
      </c>
      <c r="D7" t="s">
        <v>40</v>
      </c>
      <c r="E7" t="s">
        <v>37</v>
      </c>
      <c r="F7" t="s">
        <v>37</v>
      </c>
      <c r="G7" t="str">
        <f t="shared" si="1"/>
        <v>JANFIZ24</v>
      </c>
      <c r="H7" t="str">
        <f t="shared" si="2"/>
        <v/>
      </c>
      <c r="I7" t="str">
        <f t="shared" si="3"/>
        <v/>
      </c>
    </row>
    <row r="8" spans="1:9" x14ac:dyDescent="0.25">
      <c r="A8" t="s">
        <v>16</v>
      </c>
      <c r="B8" t="str">
        <f t="shared" si="0"/>
        <v>JUL</v>
      </c>
      <c r="C8" s="11">
        <v>18</v>
      </c>
      <c r="D8" t="s">
        <v>40</v>
      </c>
      <c r="E8" t="s">
        <v>38</v>
      </c>
      <c r="F8" t="s">
        <v>37</v>
      </c>
      <c r="G8" t="str">
        <f t="shared" si="1"/>
        <v>JULFIZ18</v>
      </c>
      <c r="H8" t="str">
        <f t="shared" si="2"/>
        <v>JULINF18</v>
      </c>
      <c r="I8" t="str">
        <f t="shared" si="3"/>
        <v/>
      </c>
    </row>
    <row r="9" spans="1:9" x14ac:dyDescent="0.25">
      <c r="A9" t="s">
        <v>14</v>
      </c>
      <c r="B9" t="str">
        <f t="shared" si="0"/>
        <v>KAT</v>
      </c>
      <c r="C9" s="11">
        <v>24</v>
      </c>
      <c r="D9" t="s">
        <v>37</v>
      </c>
      <c r="E9" t="s">
        <v>38</v>
      </c>
      <c r="F9" t="s">
        <v>37</v>
      </c>
      <c r="G9" t="str">
        <f t="shared" si="1"/>
        <v/>
      </c>
      <c r="H9" t="str">
        <f t="shared" si="2"/>
        <v>KATINF24</v>
      </c>
      <c r="I9" t="str">
        <f t="shared" si="3"/>
        <v/>
      </c>
    </row>
    <row r="10" spans="1:9" x14ac:dyDescent="0.25">
      <c r="A10" t="s">
        <v>18</v>
      </c>
      <c r="B10" t="str">
        <f t="shared" si="0"/>
        <v>MAC</v>
      </c>
      <c r="C10" s="11">
        <v>22</v>
      </c>
      <c r="D10" t="s">
        <v>40</v>
      </c>
      <c r="E10" t="s">
        <v>37</v>
      </c>
      <c r="F10" t="s">
        <v>37</v>
      </c>
      <c r="G10" t="str">
        <f t="shared" si="1"/>
        <v>MACFIZ22</v>
      </c>
      <c r="H10" t="str">
        <f t="shared" si="2"/>
        <v/>
      </c>
      <c r="I10" t="str">
        <f t="shared" si="3"/>
        <v/>
      </c>
    </row>
    <row r="11" spans="1:9" x14ac:dyDescent="0.25">
      <c r="A11" t="s">
        <v>22</v>
      </c>
      <c r="B11" t="str">
        <f t="shared" si="0"/>
        <v>MAR</v>
      </c>
      <c r="C11" s="11">
        <v>1</v>
      </c>
      <c r="D11" t="s">
        <v>37</v>
      </c>
      <c r="E11" t="s">
        <v>37</v>
      </c>
      <c r="F11" t="s">
        <v>39</v>
      </c>
      <c r="G11" t="str">
        <f t="shared" si="1"/>
        <v/>
      </c>
      <c r="H11" t="str">
        <f t="shared" si="2"/>
        <v/>
      </c>
      <c r="I11" t="str">
        <f t="shared" si="3"/>
        <v>MARMAT1</v>
      </c>
    </row>
    <row r="12" spans="1:9" x14ac:dyDescent="0.25">
      <c r="A12" t="s">
        <v>25</v>
      </c>
      <c r="B12" t="str">
        <f t="shared" si="0"/>
        <v>OLA</v>
      </c>
      <c r="C12" s="11">
        <v>1</v>
      </c>
      <c r="D12" t="s">
        <v>37</v>
      </c>
      <c r="E12" t="s">
        <v>38</v>
      </c>
      <c r="F12" t="s">
        <v>37</v>
      </c>
      <c r="G12" t="str">
        <f t="shared" si="1"/>
        <v/>
      </c>
      <c r="H12" t="str">
        <f t="shared" si="2"/>
        <v>OLAINF1</v>
      </c>
      <c r="I12" t="str">
        <f t="shared" si="3"/>
        <v/>
      </c>
    </row>
    <row r="13" spans="1:9" x14ac:dyDescent="0.25">
      <c r="A13" t="s">
        <v>23</v>
      </c>
      <c r="B13" t="str">
        <f t="shared" si="0"/>
        <v>PAT</v>
      </c>
      <c r="C13" s="11">
        <v>1</v>
      </c>
      <c r="D13" t="s">
        <v>37</v>
      </c>
      <c r="E13" t="s">
        <v>38</v>
      </c>
      <c r="F13" t="s">
        <v>37</v>
      </c>
      <c r="G13" t="str">
        <f t="shared" si="1"/>
        <v/>
      </c>
      <c r="H13" t="str">
        <f t="shared" si="2"/>
        <v>PATINF1</v>
      </c>
      <c r="I13" t="str">
        <f t="shared" si="3"/>
        <v/>
      </c>
    </row>
    <row r="14" spans="1:9" x14ac:dyDescent="0.25">
      <c r="A14" t="s">
        <v>20</v>
      </c>
      <c r="B14" t="str">
        <f t="shared" si="0"/>
        <v>PIO</v>
      </c>
      <c r="C14" s="11">
        <v>1</v>
      </c>
      <c r="D14" t="s">
        <v>40</v>
      </c>
      <c r="E14" t="s">
        <v>37</v>
      </c>
      <c r="F14" t="s">
        <v>37</v>
      </c>
      <c r="G14" t="str">
        <f t="shared" si="1"/>
        <v>PIOFIZ1</v>
      </c>
      <c r="H14" t="str">
        <f t="shared" si="2"/>
        <v/>
      </c>
      <c r="I14" t="str">
        <f t="shared" si="3"/>
        <v/>
      </c>
    </row>
    <row r="15" spans="1:9" x14ac:dyDescent="0.25">
      <c r="A15" t="s">
        <v>8</v>
      </c>
      <c r="B15" t="str">
        <f t="shared" si="0"/>
        <v>WIK</v>
      </c>
      <c r="C15" s="11">
        <v>29</v>
      </c>
      <c r="D15" t="s">
        <v>37</v>
      </c>
      <c r="E15" t="s">
        <v>37</v>
      </c>
      <c r="F15" t="s">
        <v>39</v>
      </c>
      <c r="G15" t="str">
        <f t="shared" si="1"/>
        <v/>
      </c>
      <c r="H15" t="str">
        <f t="shared" si="2"/>
        <v/>
      </c>
      <c r="I15" t="str">
        <f t="shared" si="3"/>
        <v>WIKMAT29</v>
      </c>
    </row>
    <row r="16" spans="1:9" x14ac:dyDescent="0.25">
      <c r="A16" t="s">
        <v>15</v>
      </c>
      <c r="B16" t="str">
        <f t="shared" si="0"/>
        <v>ZBI</v>
      </c>
      <c r="C16" s="11">
        <v>16</v>
      </c>
      <c r="D16" t="s">
        <v>40</v>
      </c>
      <c r="E16" t="s">
        <v>38</v>
      </c>
      <c r="F16" t="s">
        <v>37</v>
      </c>
      <c r="G16" t="str">
        <f t="shared" si="1"/>
        <v>ZBIFIZ16</v>
      </c>
      <c r="H16" t="str">
        <f t="shared" si="2"/>
        <v>ZBIINF16</v>
      </c>
      <c r="I16" t="str">
        <f t="shared" si="3"/>
        <v/>
      </c>
    </row>
    <row r="17" spans="1:9" x14ac:dyDescent="0.25">
      <c r="A17" t="s">
        <v>19</v>
      </c>
      <c r="B17" t="str">
        <f t="shared" si="0"/>
        <v>ZDZ</v>
      </c>
      <c r="C17" s="11">
        <v>18</v>
      </c>
      <c r="D17" t="s">
        <v>40</v>
      </c>
      <c r="E17" t="s">
        <v>37</v>
      </c>
      <c r="F17" t="s">
        <v>39</v>
      </c>
      <c r="G17" t="str">
        <f t="shared" si="1"/>
        <v>ZDZFIZ18</v>
      </c>
      <c r="H17" t="str">
        <f t="shared" si="2"/>
        <v/>
      </c>
      <c r="I17" t="str">
        <f t="shared" si="3"/>
        <v>ZDZMAT18</v>
      </c>
    </row>
    <row r="18" spans="1:9" x14ac:dyDescent="0.25">
      <c r="A18" t="s">
        <v>10</v>
      </c>
      <c r="B18" t="str">
        <f t="shared" si="0"/>
        <v>ZUZ</v>
      </c>
      <c r="C18" s="11">
        <v>19</v>
      </c>
      <c r="D18" t="s">
        <v>37</v>
      </c>
      <c r="E18" t="s">
        <v>38</v>
      </c>
      <c r="F18" t="s">
        <v>39</v>
      </c>
      <c r="G18" t="str">
        <f t="shared" si="1"/>
        <v/>
      </c>
      <c r="H18" t="str">
        <f t="shared" si="2"/>
        <v>ZUZINF19</v>
      </c>
      <c r="I18" t="str">
        <f t="shared" si="3"/>
        <v>ZUZMAT19</v>
      </c>
    </row>
    <row r="20" spans="1:9" x14ac:dyDescent="0.25">
      <c r="A20" t="str">
        <f>IF(A17="INF",_xlfn.CONCAT(A14,A17,A15),"")</f>
        <v/>
      </c>
    </row>
    <row r="21" spans="1:9" x14ac:dyDescent="0.25">
      <c r="A21" t="str">
        <f>IF(A18="INF",_xlfn.CONCAT(A15,A18,A16),"")</f>
        <v/>
      </c>
    </row>
    <row r="22" spans="1:9" ht="9.75" customHeight="1" x14ac:dyDescent="0.25">
      <c r="A22" t="str">
        <f>IF(A19="MAT",_xlfn.CONCAT(A15,A19,A16),"")</f>
        <v/>
      </c>
    </row>
    <row r="24" spans="1:9" x14ac:dyDescent="0.25">
      <c r="A24" t="s">
        <v>37</v>
      </c>
      <c r="B24" t="s">
        <v>42</v>
      </c>
      <c r="C24" s="11" t="s">
        <v>43</v>
      </c>
      <c r="E24" t="s">
        <v>42</v>
      </c>
    </row>
    <row r="25" spans="1:9" x14ac:dyDescent="0.25">
      <c r="A25" t="s">
        <v>37</v>
      </c>
      <c r="B25" t="s">
        <v>44</v>
      </c>
      <c r="C25" s="11" t="s">
        <v>37</v>
      </c>
      <c r="E25" s="11" t="s">
        <v>43</v>
      </c>
    </row>
    <row r="26" spans="1:9" x14ac:dyDescent="0.25">
      <c r="A26" t="s">
        <v>37</v>
      </c>
      <c r="B26" t="s">
        <v>45</v>
      </c>
      <c r="C26" s="11" t="s">
        <v>37</v>
      </c>
      <c r="E26" t="s">
        <v>44</v>
      </c>
    </row>
    <row r="27" spans="1:9" x14ac:dyDescent="0.25">
      <c r="A27" t="s">
        <v>37</v>
      </c>
      <c r="B27" t="s">
        <v>46</v>
      </c>
      <c r="C27" s="11" t="s">
        <v>37</v>
      </c>
      <c r="E27" t="s">
        <v>45</v>
      </c>
    </row>
    <row r="28" spans="1:9" x14ac:dyDescent="0.25">
      <c r="A28" t="s">
        <v>37</v>
      </c>
      <c r="B28" t="s">
        <v>37</v>
      </c>
      <c r="C28" s="11" t="s">
        <v>47</v>
      </c>
      <c r="E28" t="s">
        <v>46</v>
      </c>
    </row>
    <row r="29" spans="1:9" x14ac:dyDescent="0.25">
      <c r="B29" t="s">
        <v>37</v>
      </c>
      <c r="C29" s="11" t="s">
        <v>37</v>
      </c>
      <c r="E29" s="11" t="s">
        <v>47</v>
      </c>
    </row>
    <row r="30" spans="1:9" x14ac:dyDescent="0.25">
      <c r="A30" t="s">
        <v>49</v>
      </c>
      <c r="B30" t="s">
        <v>50</v>
      </c>
      <c r="C30" s="11" t="s">
        <v>37</v>
      </c>
      <c r="E30" t="s">
        <v>48</v>
      </c>
    </row>
    <row r="31" spans="1:9" x14ac:dyDescent="0.25">
      <c r="A31" t="s">
        <v>37</v>
      </c>
      <c r="C31" s="11" t="s">
        <v>37</v>
      </c>
      <c r="E31" t="s">
        <v>49</v>
      </c>
    </row>
    <row r="32" spans="1:9" x14ac:dyDescent="0.25">
      <c r="B32" t="s">
        <v>37</v>
      </c>
      <c r="C32" s="11" t="s">
        <v>37</v>
      </c>
      <c r="E32" t="s">
        <v>50</v>
      </c>
    </row>
    <row r="33" spans="1:5" x14ac:dyDescent="0.25">
      <c r="A33" t="s">
        <v>37</v>
      </c>
      <c r="B33" t="s">
        <v>37</v>
      </c>
      <c r="E33" t="s">
        <v>51</v>
      </c>
    </row>
    <row r="34" spans="1:5" x14ac:dyDescent="0.25">
      <c r="A34" t="s">
        <v>37</v>
      </c>
      <c r="C34" s="11" t="s">
        <v>37</v>
      </c>
      <c r="E34" t="s">
        <v>52</v>
      </c>
    </row>
    <row r="35" spans="1:5" x14ac:dyDescent="0.25">
      <c r="A35" t="s">
        <v>37</v>
      </c>
      <c r="C35" s="11" t="s">
        <v>37</v>
      </c>
      <c r="E35" s="11" t="s">
        <v>53</v>
      </c>
    </row>
    <row r="36" spans="1:5" x14ac:dyDescent="0.25">
      <c r="B36" t="s">
        <v>37</v>
      </c>
      <c r="C36" s="11" t="s">
        <v>37</v>
      </c>
      <c r="E36" t="s">
        <v>54</v>
      </c>
    </row>
    <row r="37" spans="1:5" x14ac:dyDescent="0.25">
      <c r="A37" t="s">
        <v>37</v>
      </c>
      <c r="B37" t="s">
        <v>37</v>
      </c>
      <c r="E37" t="s">
        <v>55</v>
      </c>
    </row>
    <row r="38" spans="1:5" x14ac:dyDescent="0.25">
      <c r="A38" t="s">
        <v>58</v>
      </c>
      <c r="B38" t="s">
        <v>59</v>
      </c>
      <c r="C38" s="11" t="s">
        <v>37</v>
      </c>
      <c r="E38" t="s">
        <v>56</v>
      </c>
    </row>
    <row r="39" spans="1:5" x14ac:dyDescent="0.25">
      <c r="B39" t="s">
        <v>37</v>
      </c>
      <c r="E39" s="11" t="s">
        <v>57</v>
      </c>
    </row>
    <row r="40" spans="1:5" x14ac:dyDescent="0.25">
      <c r="A40" t="s">
        <v>37</v>
      </c>
      <c r="B40" t="s">
        <v>62</v>
      </c>
      <c r="C40" s="11" t="s">
        <v>63</v>
      </c>
      <c r="E40" t="s">
        <v>58</v>
      </c>
    </row>
    <row r="41" spans="1:5" x14ac:dyDescent="0.25">
      <c r="E41" t="s">
        <v>59</v>
      </c>
    </row>
    <row r="42" spans="1:5" x14ac:dyDescent="0.25">
      <c r="E42" t="s">
        <v>60</v>
      </c>
    </row>
    <row r="43" spans="1:5" x14ac:dyDescent="0.25">
      <c r="E43" s="11" t="s">
        <v>61</v>
      </c>
    </row>
    <row r="44" spans="1:5" x14ac:dyDescent="0.25">
      <c r="E44" t="s">
        <v>62</v>
      </c>
    </row>
    <row r="45" spans="1:5" x14ac:dyDescent="0.25">
      <c r="E45" s="11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2E52-10CD-4069-B2F4-3D74CBEB5136}">
  <dimension ref="A3:G41"/>
  <sheetViews>
    <sheetView workbookViewId="0">
      <selection activeCell="P20" sqref="P20"/>
    </sheetView>
  </sheetViews>
  <sheetFormatPr defaultRowHeight="15" x14ac:dyDescent="0.25"/>
  <cols>
    <col min="1" max="2" width="17.7109375" bestFit="1" customWidth="1"/>
    <col min="3" max="3" width="11.7109375" bestFit="1" customWidth="1"/>
    <col min="4" max="4" width="12.140625" bestFit="1" customWidth="1"/>
    <col min="5" max="5" width="14.28515625" bestFit="1" customWidth="1"/>
    <col min="6" max="6" width="12" customWidth="1"/>
    <col min="7" max="7" width="14.85546875" customWidth="1"/>
  </cols>
  <sheetData>
    <row r="3" spans="1:5" x14ac:dyDescent="0.25">
      <c r="A3" s="4" t="s">
        <v>36</v>
      </c>
      <c r="B3" s="4" t="s">
        <v>35</v>
      </c>
    </row>
    <row r="4" spans="1:5" x14ac:dyDescent="0.25">
      <c r="A4" s="4" t="s">
        <v>26</v>
      </c>
      <c r="B4" t="s">
        <v>12</v>
      </c>
      <c r="C4" t="s">
        <v>7</v>
      </c>
      <c r="D4" t="s">
        <v>9</v>
      </c>
      <c r="E4" t="s">
        <v>27</v>
      </c>
    </row>
    <row r="5" spans="1:5" x14ac:dyDescent="0.25">
      <c r="A5" s="5" t="s">
        <v>13</v>
      </c>
      <c r="B5" s="1"/>
      <c r="C5" s="1">
        <v>10</v>
      </c>
      <c r="D5" s="1">
        <v>6</v>
      </c>
      <c r="E5" s="1">
        <v>16</v>
      </c>
    </row>
    <row r="6" spans="1:5" x14ac:dyDescent="0.25">
      <c r="A6" s="5" t="s">
        <v>21</v>
      </c>
      <c r="B6" s="1"/>
      <c r="C6" s="1">
        <v>1</v>
      </c>
      <c r="D6" s="1"/>
      <c r="E6" s="1">
        <v>1</v>
      </c>
    </row>
    <row r="7" spans="1:5" x14ac:dyDescent="0.25">
      <c r="A7" s="5" t="s">
        <v>24</v>
      </c>
      <c r="B7" s="1"/>
      <c r="C7" s="1">
        <v>10</v>
      </c>
      <c r="D7" s="1"/>
      <c r="E7" s="1">
        <v>10</v>
      </c>
    </row>
    <row r="8" spans="1:5" x14ac:dyDescent="0.25">
      <c r="A8" s="5" t="s">
        <v>6</v>
      </c>
      <c r="B8" s="1"/>
      <c r="C8" s="1">
        <v>20</v>
      </c>
      <c r="D8" s="1"/>
      <c r="E8" s="1">
        <v>20</v>
      </c>
    </row>
    <row r="9" spans="1:5" x14ac:dyDescent="0.25">
      <c r="A9" s="5" t="s">
        <v>17</v>
      </c>
      <c r="B9" s="1"/>
      <c r="C9" s="1"/>
      <c r="D9" s="1">
        <v>14</v>
      </c>
      <c r="E9" s="1">
        <v>14</v>
      </c>
    </row>
    <row r="10" spans="1:5" x14ac:dyDescent="0.25">
      <c r="A10" s="5" t="s">
        <v>11</v>
      </c>
      <c r="B10" s="1">
        <v>24</v>
      </c>
      <c r="C10" s="1"/>
      <c r="D10" s="1"/>
      <c r="E10" s="1">
        <v>24</v>
      </c>
    </row>
    <row r="11" spans="1:5" x14ac:dyDescent="0.25">
      <c r="A11" s="5" t="s">
        <v>16</v>
      </c>
      <c r="B11" s="1">
        <v>7</v>
      </c>
      <c r="C11" s="1">
        <v>11</v>
      </c>
      <c r="D11" s="1"/>
      <c r="E11" s="1">
        <v>18</v>
      </c>
    </row>
    <row r="12" spans="1:5" x14ac:dyDescent="0.25">
      <c r="A12" s="5" t="s">
        <v>14</v>
      </c>
      <c r="B12" s="1"/>
      <c r="C12" s="1">
        <v>24</v>
      </c>
      <c r="D12" s="1"/>
      <c r="E12" s="1">
        <v>24</v>
      </c>
    </row>
    <row r="13" spans="1:5" x14ac:dyDescent="0.25">
      <c r="A13" s="5" t="s">
        <v>18</v>
      </c>
      <c r="B13" s="1">
        <v>22</v>
      </c>
      <c r="C13" s="1"/>
      <c r="D13" s="1"/>
      <c r="E13" s="1">
        <v>22</v>
      </c>
    </row>
    <row r="14" spans="1:5" x14ac:dyDescent="0.25">
      <c r="A14" s="5" t="s">
        <v>22</v>
      </c>
      <c r="B14" s="1"/>
      <c r="C14" s="1"/>
      <c r="D14" s="1">
        <v>1</v>
      </c>
      <c r="E14" s="1">
        <v>1</v>
      </c>
    </row>
    <row r="15" spans="1:5" x14ac:dyDescent="0.25">
      <c r="A15" s="5" t="s">
        <v>25</v>
      </c>
      <c r="B15" s="1"/>
      <c r="C15" s="1">
        <v>1</v>
      </c>
      <c r="D15" s="1"/>
      <c r="E15" s="1">
        <v>1</v>
      </c>
    </row>
    <row r="16" spans="1:5" x14ac:dyDescent="0.25">
      <c r="A16" s="5" t="s">
        <v>23</v>
      </c>
      <c r="B16" s="1"/>
      <c r="C16" s="1">
        <v>1</v>
      </c>
      <c r="D16" s="1"/>
      <c r="E16" s="1">
        <v>1</v>
      </c>
    </row>
    <row r="17" spans="1:7" x14ac:dyDescent="0.25">
      <c r="A17" s="5" t="s">
        <v>20</v>
      </c>
      <c r="B17" s="1">
        <v>1</v>
      </c>
      <c r="C17" s="1"/>
      <c r="D17" s="1"/>
      <c r="E17" s="1">
        <v>1</v>
      </c>
    </row>
    <row r="18" spans="1:7" x14ac:dyDescent="0.25">
      <c r="A18" s="5" t="s">
        <v>8</v>
      </c>
      <c r="B18" s="1"/>
      <c r="C18" s="1"/>
      <c r="D18" s="1">
        <v>29</v>
      </c>
      <c r="E18" s="1">
        <v>29</v>
      </c>
    </row>
    <row r="19" spans="1:7" x14ac:dyDescent="0.25">
      <c r="A19" s="5" t="s">
        <v>15</v>
      </c>
      <c r="B19" s="1">
        <v>8</v>
      </c>
      <c r="C19" s="1">
        <v>8</v>
      </c>
      <c r="D19" s="1"/>
      <c r="E19" s="1">
        <v>16</v>
      </c>
    </row>
    <row r="20" spans="1:7" x14ac:dyDescent="0.25">
      <c r="A20" s="5" t="s">
        <v>19</v>
      </c>
      <c r="B20" s="1">
        <v>8</v>
      </c>
      <c r="C20" s="1"/>
      <c r="D20" s="1">
        <v>10</v>
      </c>
      <c r="E20" s="1">
        <v>18</v>
      </c>
    </row>
    <row r="21" spans="1:7" x14ac:dyDescent="0.25">
      <c r="A21" s="5" t="s">
        <v>10</v>
      </c>
      <c r="B21" s="1"/>
      <c r="C21" s="1">
        <v>12</v>
      </c>
      <c r="D21" s="1">
        <v>7</v>
      </c>
      <c r="E21" s="1">
        <v>19</v>
      </c>
    </row>
    <row r="22" spans="1:7" x14ac:dyDescent="0.25">
      <c r="A22" s="5" t="s">
        <v>27</v>
      </c>
      <c r="B22" s="1">
        <v>70</v>
      </c>
      <c r="C22" s="1">
        <v>98</v>
      </c>
      <c r="D22" s="1">
        <v>67</v>
      </c>
      <c r="E22" s="1">
        <v>235</v>
      </c>
    </row>
    <row r="24" spans="1:7" x14ac:dyDescent="0.25">
      <c r="A24" t="s">
        <v>26</v>
      </c>
      <c r="B24" t="s">
        <v>12</v>
      </c>
      <c r="C24" t="s">
        <v>7</v>
      </c>
      <c r="D24" t="s">
        <v>9</v>
      </c>
    </row>
    <row r="25" spans="1:7" x14ac:dyDescent="0.25">
      <c r="A25" t="s">
        <v>13</v>
      </c>
      <c r="C25">
        <v>10</v>
      </c>
      <c r="D25">
        <v>6</v>
      </c>
      <c r="E25" t="str">
        <f>IF(B25&gt;0,"FIZ","")</f>
        <v/>
      </c>
      <c r="F25" t="str">
        <f>IF(C25&gt;0,"INF","")</f>
        <v>INF</v>
      </c>
      <c r="G25" t="str">
        <f>IF(D25&gt;0,"MAT","")</f>
        <v>MAT</v>
      </c>
    </row>
    <row r="26" spans="1:7" x14ac:dyDescent="0.25">
      <c r="A26" t="s">
        <v>21</v>
      </c>
      <c r="C26">
        <v>1</v>
      </c>
      <c r="E26" t="str">
        <f t="shared" ref="E26:E41" si="0">IF(B26&gt;0,"FIZ","")</f>
        <v/>
      </c>
      <c r="F26" t="str">
        <f t="shared" ref="F26:F41" si="1">IF(C26&gt;0,"INF","")</f>
        <v>INF</v>
      </c>
      <c r="G26" t="str">
        <f t="shared" ref="G26:G41" si="2">IF(D26&gt;0,"MAT","")</f>
        <v/>
      </c>
    </row>
    <row r="27" spans="1:7" x14ac:dyDescent="0.25">
      <c r="A27" t="s">
        <v>24</v>
      </c>
      <c r="C27">
        <v>10</v>
      </c>
      <c r="E27" t="str">
        <f t="shared" si="0"/>
        <v/>
      </c>
      <c r="F27" t="str">
        <f t="shared" si="1"/>
        <v>INF</v>
      </c>
      <c r="G27" t="str">
        <f t="shared" si="2"/>
        <v/>
      </c>
    </row>
    <row r="28" spans="1:7" x14ac:dyDescent="0.25">
      <c r="A28" t="s">
        <v>6</v>
      </c>
      <c r="C28">
        <v>20</v>
      </c>
      <c r="E28" t="str">
        <f t="shared" si="0"/>
        <v/>
      </c>
      <c r="F28" t="str">
        <f t="shared" si="1"/>
        <v>INF</v>
      </c>
      <c r="G28" t="str">
        <f t="shared" si="2"/>
        <v/>
      </c>
    </row>
    <row r="29" spans="1:7" x14ac:dyDescent="0.25">
      <c r="A29" t="s">
        <v>17</v>
      </c>
      <c r="D29">
        <v>14</v>
      </c>
      <c r="E29" t="str">
        <f t="shared" si="0"/>
        <v/>
      </c>
      <c r="F29" t="str">
        <f t="shared" si="1"/>
        <v/>
      </c>
      <c r="G29" t="str">
        <f t="shared" si="2"/>
        <v>MAT</v>
      </c>
    </row>
    <row r="30" spans="1:7" x14ac:dyDescent="0.25">
      <c r="A30" t="s">
        <v>11</v>
      </c>
      <c r="B30">
        <v>24</v>
      </c>
      <c r="E30" t="str">
        <f t="shared" si="0"/>
        <v>FIZ</v>
      </c>
      <c r="F30" t="str">
        <f t="shared" si="1"/>
        <v/>
      </c>
      <c r="G30" t="str">
        <f t="shared" si="2"/>
        <v/>
      </c>
    </row>
    <row r="31" spans="1:7" x14ac:dyDescent="0.25">
      <c r="A31" t="s">
        <v>16</v>
      </c>
      <c r="B31">
        <v>7</v>
      </c>
      <c r="C31">
        <v>11</v>
      </c>
      <c r="E31" t="str">
        <f t="shared" si="0"/>
        <v>FIZ</v>
      </c>
      <c r="F31" t="str">
        <f t="shared" si="1"/>
        <v>INF</v>
      </c>
      <c r="G31" t="str">
        <f t="shared" si="2"/>
        <v/>
      </c>
    </row>
    <row r="32" spans="1:7" x14ac:dyDescent="0.25">
      <c r="A32" t="s">
        <v>14</v>
      </c>
      <c r="C32">
        <v>24</v>
      </c>
      <c r="E32" t="str">
        <f t="shared" si="0"/>
        <v/>
      </c>
      <c r="F32" t="str">
        <f t="shared" si="1"/>
        <v>INF</v>
      </c>
      <c r="G32" t="str">
        <f t="shared" si="2"/>
        <v/>
      </c>
    </row>
    <row r="33" spans="1:7" x14ac:dyDescent="0.25">
      <c r="A33" t="s">
        <v>18</v>
      </c>
      <c r="B33">
        <v>22</v>
      </c>
      <c r="E33" t="str">
        <f t="shared" si="0"/>
        <v>FIZ</v>
      </c>
      <c r="F33" t="str">
        <f t="shared" si="1"/>
        <v/>
      </c>
      <c r="G33" t="str">
        <f t="shared" si="2"/>
        <v/>
      </c>
    </row>
    <row r="34" spans="1:7" x14ac:dyDescent="0.25">
      <c r="A34" t="s">
        <v>22</v>
      </c>
      <c r="D34">
        <v>1</v>
      </c>
      <c r="E34" t="str">
        <f t="shared" si="0"/>
        <v/>
      </c>
      <c r="F34" t="str">
        <f t="shared" si="1"/>
        <v/>
      </c>
      <c r="G34" t="str">
        <f t="shared" si="2"/>
        <v>MAT</v>
      </c>
    </row>
    <row r="35" spans="1:7" x14ac:dyDescent="0.25">
      <c r="A35" t="s">
        <v>25</v>
      </c>
      <c r="C35">
        <v>1</v>
      </c>
      <c r="E35" t="str">
        <f t="shared" si="0"/>
        <v/>
      </c>
      <c r="F35" t="str">
        <f t="shared" si="1"/>
        <v>INF</v>
      </c>
      <c r="G35" t="str">
        <f t="shared" si="2"/>
        <v/>
      </c>
    </row>
    <row r="36" spans="1:7" x14ac:dyDescent="0.25">
      <c r="A36" t="s">
        <v>23</v>
      </c>
      <c r="C36">
        <v>1</v>
      </c>
      <c r="E36" t="str">
        <f t="shared" si="0"/>
        <v/>
      </c>
      <c r="F36" t="str">
        <f t="shared" si="1"/>
        <v>INF</v>
      </c>
      <c r="G36" t="str">
        <f t="shared" si="2"/>
        <v/>
      </c>
    </row>
    <row r="37" spans="1:7" x14ac:dyDescent="0.25">
      <c r="A37" t="s">
        <v>20</v>
      </c>
      <c r="B37">
        <v>1</v>
      </c>
      <c r="E37" t="str">
        <f t="shared" si="0"/>
        <v>FIZ</v>
      </c>
      <c r="F37" t="str">
        <f t="shared" si="1"/>
        <v/>
      </c>
      <c r="G37" t="str">
        <f t="shared" si="2"/>
        <v/>
      </c>
    </row>
    <row r="38" spans="1:7" x14ac:dyDescent="0.25">
      <c r="A38" t="s">
        <v>8</v>
      </c>
      <c r="D38">
        <v>29</v>
      </c>
      <c r="E38" t="str">
        <f t="shared" si="0"/>
        <v/>
      </c>
      <c r="F38" t="str">
        <f t="shared" si="1"/>
        <v/>
      </c>
      <c r="G38" t="str">
        <f t="shared" si="2"/>
        <v>MAT</v>
      </c>
    </row>
    <row r="39" spans="1:7" x14ac:dyDescent="0.25">
      <c r="A39" t="s">
        <v>15</v>
      </c>
      <c r="B39">
        <v>8</v>
      </c>
      <c r="C39">
        <v>8</v>
      </c>
      <c r="E39" t="str">
        <f t="shared" si="0"/>
        <v>FIZ</v>
      </c>
      <c r="F39" t="str">
        <f t="shared" si="1"/>
        <v>INF</v>
      </c>
      <c r="G39" t="str">
        <f t="shared" si="2"/>
        <v/>
      </c>
    </row>
    <row r="40" spans="1:7" x14ac:dyDescent="0.25">
      <c r="A40" t="s">
        <v>19</v>
      </c>
      <c r="B40">
        <v>8</v>
      </c>
      <c r="D40">
        <v>10</v>
      </c>
      <c r="E40" t="str">
        <f t="shared" si="0"/>
        <v>FIZ</v>
      </c>
      <c r="F40" t="str">
        <f t="shared" si="1"/>
        <v/>
      </c>
      <c r="G40" t="str">
        <f t="shared" si="2"/>
        <v>MAT</v>
      </c>
    </row>
    <row r="41" spans="1:7" x14ac:dyDescent="0.25">
      <c r="A41" t="s">
        <v>10</v>
      </c>
      <c r="C41">
        <v>12</v>
      </c>
      <c r="D41">
        <v>7</v>
      </c>
      <c r="E41" t="str">
        <f t="shared" si="0"/>
        <v/>
      </c>
      <c r="F41" t="str">
        <f t="shared" si="1"/>
        <v>INF</v>
      </c>
      <c r="G41" t="str">
        <f t="shared" si="2"/>
        <v>MAT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6883-A2DA-4395-B0E8-0799069BDDD6}">
  <dimension ref="A2:I152"/>
  <sheetViews>
    <sheetView workbookViewId="0">
      <selection activeCell="M16" sqref="M16"/>
    </sheetView>
  </sheetViews>
  <sheetFormatPr defaultRowHeight="15" x14ac:dyDescent="0.25"/>
  <cols>
    <col min="1" max="1" width="17.7109375" bestFit="1" customWidth="1"/>
    <col min="2" max="2" width="12.140625" bestFit="1" customWidth="1"/>
    <col min="4" max="4" width="10.140625" style="2" bestFit="1" customWidth="1"/>
    <col min="7" max="7" width="12" customWidth="1"/>
  </cols>
  <sheetData>
    <row r="2" spans="1:9" x14ac:dyDescent="0.25">
      <c r="G2" s="2">
        <v>45931</v>
      </c>
      <c r="H2">
        <f>VLOOKUP(G2,$D$4:$E$78,2)</f>
        <v>60</v>
      </c>
      <c r="I2">
        <f>IF(H2&gt;0,H2,0)</f>
        <v>60</v>
      </c>
    </row>
    <row r="3" spans="1:9" x14ac:dyDescent="0.25">
      <c r="A3" s="4" t="s">
        <v>26</v>
      </c>
      <c r="B3" t="s">
        <v>31</v>
      </c>
      <c r="D3" s="2" t="s">
        <v>64</v>
      </c>
      <c r="E3" t="s">
        <v>65</v>
      </c>
      <c r="G3" s="2">
        <v>45932</v>
      </c>
      <c r="H3">
        <f t="shared" ref="H3:H66" si="0">VLOOKUP(G3,$D$4:$E$78,2)</f>
        <v>187.5</v>
      </c>
      <c r="I3">
        <f t="shared" ref="I3:I4" si="1">IF(H3&gt;0,H3,0)</f>
        <v>187.5</v>
      </c>
    </row>
    <row r="4" spans="1:9" x14ac:dyDescent="0.25">
      <c r="A4" s="12">
        <v>45931</v>
      </c>
      <c r="B4" s="1">
        <v>60</v>
      </c>
      <c r="D4" s="2">
        <v>45931</v>
      </c>
      <c r="E4">
        <v>60</v>
      </c>
      <c r="G4" s="2">
        <v>45933</v>
      </c>
    </row>
    <row r="5" spans="1:9" x14ac:dyDescent="0.25">
      <c r="A5" s="12">
        <v>45932</v>
      </c>
      <c r="B5" s="1">
        <v>187.5</v>
      </c>
      <c r="D5" s="2">
        <v>45932</v>
      </c>
      <c r="E5">
        <v>187.5</v>
      </c>
      <c r="G5" s="2">
        <v>45934</v>
      </c>
    </row>
    <row r="6" spans="1:9" x14ac:dyDescent="0.25">
      <c r="A6" s="12">
        <v>45936</v>
      </c>
      <c r="B6" s="1">
        <v>130</v>
      </c>
      <c r="D6" s="2">
        <v>45936</v>
      </c>
      <c r="E6">
        <v>130</v>
      </c>
      <c r="G6" s="2">
        <v>45935</v>
      </c>
    </row>
    <row r="7" spans="1:9" x14ac:dyDescent="0.25">
      <c r="A7" s="12">
        <v>45937</v>
      </c>
      <c r="B7" s="1">
        <v>217.5</v>
      </c>
      <c r="D7" s="2">
        <v>45937</v>
      </c>
      <c r="E7">
        <v>217.5</v>
      </c>
      <c r="G7" s="2">
        <v>45936</v>
      </c>
      <c r="H7">
        <f t="shared" ref="H5:H68" si="2">VLOOKUP(G7,$D$4:$E$78,2,FALSE)</f>
        <v>130</v>
      </c>
    </row>
    <row r="8" spans="1:9" x14ac:dyDescent="0.25">
      <c r="A8" s="12">
        <v>45938</v>
      </c>
      <c r="B8" s="1">
        <v>190</v>
      </c>
      <c r="D8" s="2">
        <v>45938</v>
      </c>
      <c r="E8">
        <v>190</v>
      </c>
      <c r="G8" s="2">
        <v>45937</v>
      </c>
      <c r="H8">
        <f t="shared" si="2"/>
        <v>217.5</v>
      </c>
    </row>
    <row r="9" spans="1:9" x14ac:dyDescent="0.25">
      <c r="A9" s="12">
        <v>45940</v>
      </c>
      <c r="B9" s="1">
        <v>290</v>
      </c>
      <c r="D9" s="2">
        <v>45940</v>
      </c>
      <c r="E9">
        <v>290</v>
      </c>
      <c r="G9" s="2">
        <v>45938</v>
      </c>
      <c r="H9">
        <f t="shared" si="2"/>
        <v>190</v>
      </c>
    </row>
    <row r="10" spans="1:9" x14ac:dyDescent="0.25">
      <c r="A10" s="12">
        <v>45943</v>
      </c>
      <c r="B10" s="1">
        <v>395</v>
      </c>
      <c r="D10" s="2">
        <v>45943</v>
      </c>
      <c r="E10">
        <v>395</v>
      </c>
      <c r="G10" s="2">
        <v>45939</v>
      </c>
    </row>
    <row r="11" spans="1:9" x14ac:dyDescent="0.25">
      <c r="A11" s="12">
        <v>45944</v>
      </c>
      <c r="B11" s="1">
        <v>277.5</v>
      </c>
      <c r="D11" s="2">
        <v>45944</v>
      </c>
      <c r="E11">
        <v>277.5</v>
      </c>
      <c r="G11" s="2">
        <v>45940</v>
      </c>
      <c r="H11">
        <f t="shared" si="2"/>
        <v>290</v>
      </c>
    </row>
    <row r="12" spans="1:9" x14ac:dyDescent="0.25">
      <c r="A12" s="12">
        <v>45945</v>
      </c>
      <c r="B12" s="1">
        <v>242.5</v>
      </c>
      <c r="D12" s="2">
        <v>45945</v>
      </c>
      <c r="E12">
        <v>242.5</v>
      </c>
      <c r="G12" s="2">
        <v>45941</v>
      </c>
    </row>
    <row r="13" spans="1:9" x14ac:dyDescent="0.25">
      <c r="A13" s="12">
        <v>45950</v>
      </c>
      <c r="B13" s="1">
        <v>295</v>
      </c>
      <c r="D13" s="2">
        <v>45950</v>
      </c>
      <c r="E13">
        <v>295</v>
      </c>
      <c r="G13" s="2">
        <v>45942</v>
      </c>
    </row>
    <row r="14" spans="1:9" x14ac:dyDescent="0.25">
      <c r="A14" s="12">
        <v>45951</v>
      </c>
      <c r="B14" s="1">
        <v>205</v>
      </c>
      <c r="D14" s="2">
        <v>45951</v>
      </c>
      <c r="E14">
        <v>205</v>
      </c>
      <c r="G14" s="2">
        <v>45943</v>
      </c>
      <c r="H14">
        <f t="shared" si="2"/>
        <v>395</v>
      </c>
    </row>
    <row r="15" spans="1:9" x14ac:dyDescent="0.25">
      <c r="A15" s="12">
        <v>45952</v>
      </c>
      <c r="B15" s="1">
        <v>122.5</v>
      </c>
      <c r="D15" s="2">
        <v>45952</v>
      </c>
      <c r="E15">
        <v>122.5</v>
      </c>
      <c r="G15" s="2">
        <v>45944</v>
      </c>
      <c r="H15">
        <f t="shared" si="2"/>
        <v>277.5</v>
      </c>
    </row>
    <row r="16" spans="1:9" x14ac:dyDescent="0.25">
      <c r="A16" s="12">
        <v>45953</v>
      </c>
      <c r="B16" s="1">
        <v>40</v>
      </c>
      <c r="D16" s="2">
        <v>45953</v>
      </c>
      <c r="E16">
        <v>40</v>
      </c>
      <c r="G16" s="2">
        <v>45945</v>
      </c>
      <c r="H16">
        <f t="shared" si="2"/>
        <v>242.5</v>
      </c>
    </row>
    <row r="17" spans="1:8" x14ac:dyDescent="0.25">
      <c r="A17" s="12">
        <v>45954</v>
      </c>
      <c r="B17" s="1">
        <v>100</v>
      </c>
      <c r="D17" s="2">
        <v>45954</v>
      </c>
      <c r="E17">
        <v>100</v>
      </c>
      <c r="G17" s="2">
        <v>45946</v>
      </c>
    </row>
    <row r="18" spans="1:8" x14ac:dyDescent="0.25">
      <c r="A18" s="12">
        <v>45961</v>
      </c>
      <c r="B18" s="1">
        <v>370</v>
      </c>
      <c r="D18" s="2">
        <v>45961</v>
      </c>
      <c r="E18">
        <v>370</v>
      </c>
      <c r="G18" s="2">
        <v>45947</v>
      </c>
    </row>
    <row r="19" spans="1:8" x14ac:dyDescent="0.25">
      <c r="A19" s="12">
        <v>45964</v>
      </c>
      <c r="B19" s="1">
        <v>90</v>
      </c>
      <c r="D19" s="2">
        <v>45964</v>
      </c>
      <c r="E19">
        <v>90</v>
      </c>
      <c r="G19" s="2">
        <v>45948</v>
      </c>
    </row>
    <row r="20" spans="1:8" x14ac:dyDescent="0.25">
      <c r="A20" s="12">
        <v>45966</v>
      </c>
      <c r="B20" s="1">
        <v>240</v>
      </c>
      <c r="D20" s="2">
        <v>45966</v>
      </c>
      <c r="E20">
        <v>240</v>
      </c>
      <c r="G20" s="2">
        <v>45949</v>
      </c>
    </row>
    <row r="21" spans="1:8" x14ac:dyDescent="0.25">
      <c r="A21" s="12">
        <v>45967</v>
      </c>
      <c r="B21" s="1">
        <v>387.5</v>
      </c>
      <c r="D21" s="2">
        <v>45967</v>
      </c>
      <c r="E21">
        <v>387.5</v>
      </c>
      <c r="G21" s="2">
        <v>45950</v>
      </c>
      <c r="H21">
        <f t="shared" si="2"/>
        <v>295</v>
      </c>
    </row>
    <row r="22" spans="1:8" x14ac:dyDescent="0.25">
      <c r="A22" s="12">
        <v>45968</v>
      </c>
      <c r="B22" s="1">
        <v>150</v>
      </c>
      <c r="D22" s="2">
        <v>45968</v>
      </c>
      <c r="E22">
        <v>150</v>
      </c>
      <c r="G22" s="2">
        <v>45951</v>
      </c>
      <c r="H22">
        <f t="shared" si="2"/>
        <v>205</v>
      </c>
    </row>
    <row r="23" spans="1:8" x14ac:dyDescent="0.25">
      <c r="A23" s="12">
        <v>45971</v>
      </c>
      <c r="B23" s="1">
        <v>100</v>
      </c>
      <c r="D23" s="2">
        <v>45971</v>
      </c>
      <c r="E23">
        <v>100</v>
      </c>
      <c r="G23" s="2">
        <v>45952</v>
      </c>
      <c r="H23">
        <f t="shared" si="2"/>
        <v>122.5</v>
      </c>
    </row>
    <row r="24" spans="1:8" x14ac:dyDescent="0.25">
      <c r="A24" s="12">
        <v>45972</v>
      </c>
      <c r="B24" s="1">
        <v>175</v>
      </c>
      <c r="D24" s="2">
        <v>45972</v>
      </c>
      <c r="E24">
        <v>175</v>
      </c>
      <c r="G24" s="2">
        <v>45953</v>
      </c>
      <c r="H24">
        <f t="shared" si="2"/>
        <v>40</v>
      </c>
    </row>
    <row r="25" spans="1:8" x14ac:dyDescent="0.25">
      <c r="A25" s="12">
        <v>45973</v>
      </c>
      <c r="B25" s="1">
        <v>355</v>
      </c>
      <c r="D25" s="2">
        <v>45973</v>
      </c>
      <c r="E25">
        <v>355</v>
      </c>
      <c r="G25" s="2">
        <v>45954</v>
      </c>
      <c r="H25">
        <f t="shared" si="2"/>
        <v>100</v>
      </c>
    </row>
    <row r="26" spans="1:8" x14ac:dyDescent="0.25">
      <c r="A26" s="12">
        <v>45974</v>
      </c>
      <c r="B26" s="1">
        <v>307.5</v>
      </c>
      <c r="D26" s="2">
        <v>45974</v>
      </c>
      <c r="E26">
        <v>307.5</v>
      </c>
      <c r="G26" s="2">
        <v>45955</v>
      </c>
    </row>
    <row r="27" spans="1:8" x14ac:dyDescent="0.25">
      <c r="A27" s="12">
        <v>45975</v>
      </c>
      <c r="B27" s="1">
        <v>192.5</v>
      </c>
      <c r="D27" s="2">
        <v>45975</v>
      </c>
      <c r="E27">
        <v>192.5</v>
      </c>
      <c r="G27" s="2">
        <v>45956</v>
      </c>
    </row>
    <row r="28" spans="1:8" x14ac:dyDescent="0.25">
      <c r="A28" s="12">
        <v>45978</v>
      </c>
      <c r="B28" s="1">
        <v>375</v>
      </c>
      <c r="D28" s="2">
        <v>45978</v>
      </c>
      <c r="E28">
        <v>375</v>
      </c>
      <c r="G28" s="2">
        <v>45957</v>
      </c>
    </row>
    <row r="29" spans="1:8" x14ac:dyDescent="0.25">
      <c r="A29" s="12">
        <v>45979</v>
      </c>
      <c r="B29" s="1">
        <v>110</v>
      </c>
      <c r="D29" s="2">
        <v>45979</v>
      </c>
      <c r="E29">
        <v>110</v>
      </c>
      <c r="G29" s="2">
        <v>45958</v>
      </c>
    </row>
    <row r="30" spans="1:8" x14ac:dyDescent="0.25">
      <c r="A30" s="12">
        <v>45980</v>
      </c>
      <c r="B30" s="1">
        <v>292.5</v>
      </c>
      <c r="D30" s="2">
        <v>45980</v>
      </c>
      <c r="E30">
        <v>292.5</v>
      </c>
      <c r="G30" s="2">
        <v>45959</v>
      </c>
    </row>
    <row r="31" spans="1:8" x14ac:dyDescent="0.25">
      <c r="A31" s="12">
        <v>45981</v>
      </c>
      <c r="B31" s="1">
        <v>270</v>
      </c>
      <c r="D31" s="2">
        <v>45981</v>
      </c>
      <c r="E31">
        <v>270</v>
      </c>
      <c r="G31" s="2">
        <v>45960</v>
      </c>
    </row>
    <row r="32" spans="1:8" x14ac:dyDescent="0.25">
      <c r="A32" s="12">
        <v>45985</v>
      </c>
      <c r="B32" s="1">
        <v>330</v>
      </c>
      <c r="D32" s="2">
        <v>45985</v>
      </c>
      <c r="E32">
        <v>330</v>
      </c>
      <c r="G32" s="2">
        <v>45961</v>
      </c>
      <c r="H32">
        <f t="shared" si="2"/>
        <v>370</v>
      </c>
    </row>
    <row r="33" spans="1:8" x14ac:dyDescent="0.25">
      <c r="A33" s="12">
        <v>45986</v>
      </c>
      <c r="B33" s="1">
        <v>75</v>
      </c>
      <c r="D33" s="2">
        <v>45986</v>
      </c>
      <c r="E33">
        <v>75</v>
      </c>
      <c r="G33" s="2">
        <v>45962</v>
      </c>
    </row>
    <row r="34" spans="1:8" x14ac:dyDescent="0.25">
      <c r="A34" s="12">
        <v>45987</v>
      </c>
      <c r="B34" s="1">
        <v>270</v>
      </c>
      <c r="D34" s="2">
        <v>45987</v>
      </c>
      <c r="E34">
        <v>270</v>
      </c>
      <c r="G34" s="2">
        <v>45963</v>
      </c>
    </row>
    <row r="35" spans="1:8" x14ac:dyDescent="0.25">
      <c r="A35" s="12">
        <v>45989</v>
      </c>
      <c r="B35" s="1">
        <v>140</v>
      </c>
      <c r="D35" s="2">
        <v>45989</v>
      </c>
      <c r="E35">
        <v>140</v>
      </c>
      <c r="G35" s="2">
        <v>45964</v>
      </c>
      <c r="H35">
        <f t="shared" si="2"/>
        <v>90</v>
      </c>
    </row>
    <row r="36" spans="1:8" x14ac:dyDescent="0.25">
      <c r="A36" s="12">
        <v>45993</v>
      </c>
      <c r="B36" s="1">
        <v>230</v>
      </c>
      <c r="D36" s="2">
        <v>45993</v>
      </c>
      <c r="E36">
        <v>230</v>
      </c>
      <c r="G36" s="2">
        <v>45965</v>
      </c>
    </row>
    <row r="37" spans="1:8" x14ac:dyDescent="0.25">
      <c r="A37" s="12">
        <v>45994</v>
      </c>
      <c r="B37" s="1">
        <v>312.5</v>
      </c>
      <c r="D37" s="2">
        <v>45994</v>
      </c>
      <c r="E37">
        <v>312.5</v>
      </c>
      <c r="G37" s="2">
        <v>45966</v>
      </c>
      <c r="H37">
        <f t="shared" si="2"/>
        <v>240</v>
      </c>
    </row>
    <row r="38" spans="1:8" x14ac:dyDescent="0.25">
      <c r="A38" s="12">
        <v>45996</v>
      </c>
      <c r="B38" s="1">
        <v>235</v>
      </c>
      <c r="D38" s="2">
        <v>45996</v>
      </c>
      <c r="E38">
        <v>235</v>
      </c>
      <c r="G38" s="2">
        <v>45967</v>
      </c>
      <c r="H38">
        <f t="shared" si="2"/>
        <v>387.5</v>
      </c>
    </row>
    <row r="39" spans="1:8" x14ac:dyDescent="0.25">
      <c r="A39" s="12">
        <v>45999</v>
      </c>
      <c r="B39" s="1">
        <v>175</v>
      </c>
      <c r="D39" s="2">
        <v>45999</v>
      </c>
      <c r="E39">
        <v>175</v>
      </c>
      <c r="G39" s="2">
        <v>45968</v>
      </c>
      <c r="H39">
        <f t="shared" si="2"/>
        <v>150</v>
      </c>
    </row>
    <row r="40" spans="1:8" x14ac:dyDescent="0.25">
      <c r="A40" s="12">
        <v>46000</v>
      </c>
      <c r="B40" s="1">
        <v>125</v>
      </c>
      <c r="D40" s="2">
        <v>46000</v>
      </c>
      <c r="E40">
        <v>125</v>
      </c>
      <c r="G40" s="2">
        <v>45969</v>
      </c>
    </row>
    <row r="41" spans="1:8" x14ac:dyDescent="0.25">
      <c r="A41" s="12">
        <v>46001</v>
      </c>
      <c r="B41" s="1">
        <v>345</v>
      </c>
      <c r="D41" s="2">
        <v>46001</v>
      </c>
      <c r="E41">
        <v>345</v>
      </c>
      <c r="G41" s="2">
        <v>45970</v>
      </c>
    </row>
    <row r="42" spans="1:8" x14ac:dyDescent="0.25">
      <c r="A42" s="12">
        <v>46002</v>
      </c>
      <c r="B42" s="1">
        <v>125</v>
      </c>
      <c r="D42" s="2">
        <v>46002</v>
      </c>
      <c r="E42">
        <v>125</v>
      </c>
      <c r="G42" s="2">
        <v>45971</v>
      </c>
      <c r="H42">
        <f t="shared" si="2"/>
        <v>100</v>
      </c>
    </row>
    <row r="43" spans="1:8" x14ac:dyDescent="0.25">
      <c r="A43" s="12">
        <v>46003</v>
      </c>
      <c r="B43" s="1">
        <v>215</v>
      </c>
      <c r="D43" s="2">
        <v>46003</v>
      </c>
      <c r="E43">
        <v>215</v>
      </c>
      <c r="G43" s="2">
        <v>45972</v>
      </c>
      <c r="H43">
        <f t="shared" si="2"/>
        <v>175</v>
      </c>
    </row>
    <row r="44" spans="1:8" x14ac:dyDescent="0.25">
      <c r="A44" s="12">
        <v>46006</v>
      </c>
      <c r="B44" s="1">
        <v>180</v>
      </c>
      <c r="D44" s="2">
        <v>46006</v>
      </c>
      <c r="E44">
        <v>180</v>
      </c>
      <c r="G44" s="2">
        <v>45973</v>
      </c>
      <c r="H44">
        <f t="shared" si="2"/>
        <v>355</v>
      </c>
    </row>
    <row r="45" spans="1:8" x14ac:dyDescent="0.25">
      <c r="A45" s="12">
        <v>46007</v>
      </c>
      <c r="B45" s="1">
        <v>60</v>
      </c>
      <c r="D45" s="2">
        <v>46007</v>
      </c>
      <c r="E45">
        <v>60</v>
      </c>
      <c r="G45" s="2">
        <v>45974</v>
      </c>
      <c r="H45">
        <f t="shared" si="2"/>
        <v>307.5</v>
      </c>
    </row>
    <row r="46" spans="1:8" x14ac:dyDescent="0.25">
      <c r="A46" s="12">
        <v>46027</v>
      </c>
      <c r="B46" s="1">
        <v>407.5</v>
      </c>
      <c r="D46" s="2">
        <v>46027</v>
      </c>
      <c r="E46">
        <v>407.5</v>
      </c>
      <c r="G46" s="2">
        <v>45975</v>
      </c>
      <c r="H46">
        <f t="shared" si="2"/>
        <v>192.5</v>
      </c>
    </row>
    <row r="47" spans="1:8" x14ac:dyDescent="0.25">
      <c r="A47" s="12">
        <v>46029</v>
      </c>
      <c r="B47" s="1">
        <v>225</v>
      </c>
      <c r="D47" s="2">
        <v>46029</v>
      </c>
      <c r="E47">
        <v>225</v>
      </c>
      <c r="G47" s="2">
        <v>45976</v>
      </c>
    </row>
    <row r="48" spans="1:8" x14ac:dyDescent="0.25">
      <c r="A48" s="12">
        <v>46034</v>
      </c>
      <c r="B48" s="1">
        <v>415</v>
      </c>
      <c r="D48" s="2">
        <v>46034</v>
      </c>
      <c r="E48">
        <v>415</v>
      </c>
      <c r="G48" s="2">
        <v>45977</v>
      </c>
    </row>
    <row r="49" spans="1:8" x14ac:dyDescent="0.25">
      <c r="A49" s="12">
        <v>46035</v>
      </c>
      <c r="B49" s="1">
        <v>335</v>
      </c>
      <c r="D49" s="2">
        <v>46035</v>
      </c>
      <c r="E49">
        <v>335</v>
      </c>
      <c r="G49" s="2">
        <v>45978</v>
      </c>
      <c r="H49">
        <f t="shared" si="2"/>
        <v>375</v>
      </c>
    </row>
    <row r="50" spans="1:8" x14ac:dyDescent="0.25">
      <c r="A50" s="12">
        <v>46036</v>
      </c>
      <c r="B50" s="1">
        <v>230</v>
      </c>
      <c r="D50" s="2">
        <v>46036</v>
      </c>
      <c r="E50">
        <v>230</v>
      </c>
      <c r="G50" s="2">
        <v>45979</v>
      </c>
      <c r="H50">
        <f t="shared" si="2"/>
        <v>110</v>
      </c>
    </row>
    <row r="51" spans="1:8" x14ac:dyDescent="0.25">
      <c r="A51" s="12">
        <v>46037</v>
      </c>
      <c r="B51" s="1">
        <v>337.5</v>
      </c>
      <c r="D51" s="2">
        <v>46037</v>
      </c>
      <c r="E51">
        <v>337.5</v>
      </c>
      <c r="G51" s="2">
        <v>45980</v>
      </c>
      <c r="H51">
        <f t="shared" si="2"/>
        <v>292.5</v>
      </c>
    </row>
    <row r="52" spans="1:8" x14ac:dyDescent="0.25">
      <c r="A52" s="12">
        <v>46041</v>
      </c>
      <c r="B52" s="1">
        <v>305</v>
      </c>
      <c r="D52" s="2">
        <v>46041</v>
      </c>
      <c r="E52">
        <v>305</v>
      </c>
      <c r="G52" s="2">
        <v>45981</v>
      </c>
      <c r="H52">
        <f t="shared" si="2"/>
        <v>270</v>
      </c>
    </row>
    <row r="53" spans="1:8" x14ac:dyDescent="0.25">
      <c r="A53" s="12">
        <v>46042</v>
      </c>
      <c r="B53" s="1">
        <v>120</v>
      </c>
      <c r="D53" s="2">
        <v>46042</v>
      </c>
      <c r="E53">
        <v>120</v>
      </c>
      <c r="G53" s="2">
        <v>45982</v>
      </c>
    </row>
    <row r="54" spans="1:8" x14ac:dyDescent="0.25">
      <c r="A54" s="12">
        <v>46043</v>
      </c>
      <c r="B54" s="1">
        <v>150</v>
      </c>
      <c r="D54" s="2">
        <v>46043</v>
      </c>
      <c r="E54">
        <v>150</v>
      </c>
      <c r="G54" s="2">
        <v>45983</v>
      </c>
    </row>
    <row r="55" spans="1:8" x14ac:dyDescent="0.25">
      <c r="A55" s="12">
        <v>46044</v>
      </c>
      <c r="B55" s="1">
        <v>375</v>
      </c>
      <c r="D55" s="2">
        <v>46044</v>
      </c>
      <c r="E55">
        <v>375</v>
      </c>
      <c r="G55" s="2">
        <v>45984</v>
      </c>
    </row>
    <row r="56" spans="1:8" x14ac:dyDescent="0.25">
      <c r="A56" s="12">
        <v>46045</v>
      </c>
      <c r="B56" s="1">
        <v>285</v>
      </c>
      <c r="D56" s="2">
        <v>46045</v>
      </c>
      <c r="E56">
        <v>285</v>
      </c>
      <c r="G56" s="2">
        <v>45985</v>
      </c>
      <c r="H56">
        <f t="shared" si="2"/>
        <v>330</v>
      </c>
    </row>
    <row r="57" spans="1:8" x14ac:dyDescent="0.25">
      <c r="A57" s="12">
        <v>46048</v>
      </c>
      <c r="B57" s="1">
        <v>90</v>
      </c>
      <c r="D57" s="2">
        <v>46048</v>
      </c>
      <c r="E57">
        <v>90</v>
      </c>
      <c r="G57" s="2">
        <v>45986</v>
      </c>
      <c r="H57">
        <f t="shared" si="2"/>
        <v>75</v>
      </c>
    </row>
    <row r="58" spans="1:8" x14ac:dyDescent="0.25">
      <c r="A58" s="12">
        <v>46049</v>
      </c>
      <c r="B58" s="1">
        <v>170</v>
      </c>
      <c r="D58" s="2">
        <v>46049</v>
      </c>
      <c r="E58">
        <v>170</v>
      </c>
      <c r="G58" s="2">
        <v>45987</v>
      </c>
      <c r="H58">
        <f t="shared" si="2"/>
        <v>270</v>
      </c>
    </row>
    <row r="59" spans="1:8" x14ac:dyDescent="0.25">
      <c r="A59" s="12">
        <v>46050</v>
      </c>
      <c r="B59" s="1">
        <v>40</v>
      </c>
      <c r="D59" s="2">
        <v>46050</v>
      </c>
      <c r="E59">
        <v>40</v>
      </c>
      <c r="G59" s="2">
        <v>45988</v>
      </c>
    </row>
    <row r="60" spans="1:8" x14ac:dyDescent="0.25">
      <c r="A60" s="12">
        <v>46051</v>
      </c>
      <c r="B60" s="1">
        <v>205</v>
      </c>
      <c r="D60" s="2">
        <v>46051</v>
      </c>
      <c r="E60">
        <v>205</v>
      </c>
      <c r="G60" s="2">
        <v>45989</v>
      </c>
      <c r="H60">
        <f t="shared" si="2"/>
        <v>140</v>
      </c>
    </row>
    <row r="61" spans="1:8" x14ac:dyDescent="0.25">
      <c r="A61" s="12">
        <v>46056</v>
      </c>
      <c r="B61" s="1">
        <v>340</v>
      </c>
      <c r="D61" s="2">
        <v>46056</v>
      </c>
      <c r="E61">
        <v>340</v>
      </c>
      <c r="G61" s="2">
        <v>45990</v>
      </c>
    </row>
    <row r="62" spans="1:8" x14ac:dyDescent="0.25">
      <c r="A62" s="12">
        <v>46057</v>
      </c>
      <c r="B62" s="1">
        <v>260</v>
      </c>
      <c r="D62" s="2">
        <v>46057</v>
      </c>
      <c r="E62">
        <v>260</v>
      </c>
      <c r="G62" s="2">
        <v>45991</v>
      </c>
    </row>
    <row r="63" spans="1:8" x14ac:dyDescent="0.25">
      <c r="A63" s="12">
        <v>46058</v>
      </c>
      <c r="B63" s="1">
        <v>325</v>
      </c>
      <c r="D63" s="2">
        <v>46058</v>
      </c>
      <c r="E63">
        <v>325</v>
      </c>
      <c r="G63" s="2">
        <v>45992</v>
      </c>
    </row>
    <row r="64" spans="1:8" x14ac:dyDescent="0.25">
      <c r="A64" s="12">
        <v>46059</v>
      </c>
      <c r="B64" s="1">
        <v>327.5</v>
      </c>
      <c r="D64" s="2">
        <v>46059</v>
      </c>
      <c r="E64">
        <v>327.5</v>
      </c>
      <c r="G64" s="2">
        <v>45993</v>
      </c>
      <c r="H64">
        <f t="shared" si="2"/>
        <v>230</v>
      </c>
    </row>
    <row r="65" spans="1:8" x14ac:dyDescent="0.25">
      <c r="A65" s="12">
        <v>46062</v>
      </c>
      <c r="B65" s="1">
        <v>62.5</v>
      </c>
      <c r="D65" s="2">
        <v>46062</v>
      </c>
      <c r="E65">
        <v>62.5</v>
      </c>
      <c r="G65" s="2">
        <v>45994</v>
      </c>
      <c r="H65">
        <f t="shared" si="2"/>
        <v>312.5</v>
      </c>
    </row>
    <row r="66" spans="1:8" x14ac:dyDescent="0.25">
      <c r="A66" s="12">
        <v>46063</v>
      </c>
      <c r="B66" s="1">
        <v>407.5</v>
      </c>
      <c r="D66" s="2">
        <v>46063</v>
      </c>
      <c r="E66">
        <v>407.5</v>
      </c>
      <c r="G66" s="2">
        <v>45995</v>
      </c>
    </row>
    <row r="67" spans="1:8" x14ac:dyDescent="0.25">
      <c r="A67" s="12">
        <v>46064</v>
      </c>
      <c r="B67" s="1">
        <v>275</v>
      </c>
      <c r="D67" s="2">
        <v>46064</v>
      </c>
      <c r="E67">
        <v>275</v>
      </c>
      <c r="G67" s="2">
        <v>45996</v>
      </c>
      <c r="H67">
        <f t="shared" si="2"/>
        <v>235</v>
      </c>
    </row>
    <row r="68" spans="1:8" x14ac:dyDescent="0.25">
      <c r="A68" s="12">
        <v>46065</v>
      </c>
      <c r="B68" s="1">
        <v>227.5</v>
      </c>
      <c r="D68" s="2">
        <v>46065</v>
      </c>
      <c r="E68">
        <v>227.5</v>
      </c>
      <c r="G68" s="2">
        <v>45997</v>
      </c>
    </row>
    <row r="69" spans="1:8" x14ac:dyDescent="0.25">
      <c r="A69" s="12">
        <v>46066</v>
      </c>
      <c r="B69" s="1">
        <v>265</v>
      </c>
      <c r="D69" s="2">
        <v>46066</v>
      </c>
      <c r="E69">
        <v>265</v>
      </c>
      <c r="G69" s="2">
        <v>45998</v>
      </c>
    </row>
    <row r="70" spans="1:8" x14ac:dyDescent="0.25">
      <c r="A70" s="12">
        <v>46069</v>
      </c>
      <c r="B70" s="1">
        <v>135</v>
      </c>
      <c r="D70" s="2">
        <v>46069</v>
      </c>
      <c r="E70">
        <v>135</v>
      </c>
      <c r="G70" s="2">
        <v>45999</v>
      </c>
      <c r="H70">
        <f t="shared" ref="H69:H132" si="3">VLOOKUP(G70,$D$4:$E$78,2,FALSE)</f>
        <v>175</v>
      </c>
    </row>
    <row r="71" spans="1:8" x14ac:dyDescent="0.25">
      <c r="A71" s="12">
        <v>46070</v>
      </c>
      <c r="B71" s="1">
        <v>317.5</v>
      </c>
      <c r="D71" s="2">
        <v>46070</v>
      </c>
      <c r="E71">
        <v>317.5</v>
      </c>
      <c r="G71" s="2">
        <v>46000</v>
      </c>
      <c r="H71">
        <f t="shared" si="3"/>
        <v>125</v>
      </c>
    </row>
    <row r="72" spans="1:8" x14ac:dyDescent="0.25">
      <c r="A72" s="12">
        <v>46071</v>
      </c>
      <c r="B72" s="1">
        <v>255</v>
      </c>
      <c r="D72" s="2">
        <v>46071</v>
      </c>
      <c r="E72">
        <v>255</v>
      </c>
      <c r="G72" s="2">
        <v>46001</v>
      </c>
      <c r="H72">
        <f t="shared" si="3"/>
        <v>345</v>
      </c>
    </row>
    <row r="73" spans="1:8" x14ac:dyDescent="0.25">
      <c r="A73" s="12">
        <v>46072</v>
      </c>
      <c r="B73" s="1">
        <v>100</v>
      </c>
      <c r="D73" s="2">
        <v>46072</v>
      </c>
      <c r="E73">
        <v>100</v>
      </c>
      <c r="G73" s="2">
        <v>46002</v>
      </c>
      <c r="H73">
        <f t="shared" si="3"/>
        <v>125</v>
      </c>
    </row>
    <row r="74" spans="1:8" x14ac:dyDescent="0.25">
      <c r="A74" s="12">
        <v>46073</v>
      </c>
      <c r="B74" s="1">
        <v>382.5</v>
      </c>
      <c r="D74" s="2">
        <v>46073</v>
      </c>
      <c r="E74">
        <v>382.5</v>
      </c>
      <c r="G74" s="2">
        <v>46003</v>
      </c>
      <c r="H74">
        <f t="shared" si="3"/>
        <v>215</v>
      </c>
    </row>
    <row r="75" spans="1:8" x14ac:dyDescent="0.25">
      <c r="A75" s="12">
        <v>46076</v>
      </c>
      <c r="B75" s="1">
        <v>50</v>
      </c>
      <c r="D75" s="2">
        <v>46076</v>
      </c>
      <c r="E75">
        <v>50</v>
      </c>
      <c r="G75" s="2">
        <v>46004</v>
      </c>
    </row>
    <row r="76" spans="1:8" x14ac:dyDescent="0.25">
      <c r="A76" s="12">
        <v>46077</v>
      </c>
      <c r="B76" s="1">
        <v>225</v>
      </c>
      <c r="D76" s="2">
        <v>46077</v>
      </c>
      <c r="E76">
        <v>225</v>
      </c>
      <c r="G76" s="2">
        <v>46005</v>
      </c>
    </row>
    <row r="77" spans="1:8" x14ac:dyDescent="0.25">
      <c r="A77" s="12">
        <v>46079</v>
      </c>
      <c r="B77" s="1">
        <v>220</v>
      </c>
      <c r="D77" s="2">
        <v>46079</v>
      </c>
      <c r="E77">
        <v>220</v>
      </c>
      <c r="G77" s="2">
        <v>46006</v>
      </c>
      <c r="H77">
        <f t="shared" si="3"/>
        <v>180</v>
      </c>
    </row>
    <row r="78" spans="1:8" x14ac:dyDescent="0.25">
      <c r="A78" s="12">
        <v>46080</v>
      </c>
      <c r="B78" s="1">
        <v>290</v>
      </c>
      <c r="D78" s="2">
        <v>46080</v>
      </c>
      <c r="E78">
        <v>290</v>
      </c>
      <c r="G78" s="2">
        <v>46007</v>
      </c>
      <c r="H78">
        <f t="shared" si="3"/>
        <v>60</v>
      </c>
    </row>
    <row r="79" spans="1:8" x14ac:dyDescent="0.25">
      <c r="A79" s="12" t="s">
        <v>27</v>
      </c>
      <c r="B79" s="1">
        <v>17140</v>
      </c>
      <c r="G79" s="2">
        <v>46008</v>
      </c>
    </row>
    <row r="80" spans="1:8" x14ac:dyDescent="0.25">
      <c r="G80" s="2">
        <v>46009</v>
      </c>
    </row>
    <row r="81" spans="7:7" x14ac:dyDescent="0.25">
      <c r="G81" s="2">
        <v>46010</v>
      </c>
    </row>
    <row r="82" spans="7:7" x14ac:dyDescent="0.25">
      <c r="G82" s="2">
        <v>46011</v>
      </c>
    </row>
    <row r="83" spans="7:7" x14ac:dyDescent="0.25">
      <c r="G83" s="2">
        <v>46012</v>
      </c>
    </row>
    <row r="84" spans="7:7" x14ac:dyDescent="0.25">
      <c r="G84" s="2">
        <v>46013</v>
      </c>
    </row>
    <row r="85" spans="7:7" x14ac:dyDescent="0.25">
      <c r="G85" s="2">
        <v>46014</v>
      </c>
    </row>
    <row r="86" spans="7:7" x14ac:dyDescent="0.25">
      <c r="G86" s="2">
        <v>46015</v>
      </c>
    </row>
    <row r="87" spans="7:7" x14ac:dyDescent="0.25">
      <c r="G87" s="2">
        <v>46016</v>
      </c>
    </row>
    <row r="88" spans="7:7" x14ac:dyDescent="0.25">
      <c r="G88" s="2">
        <v>46017</v>
      </c>
    </row>
    <row r="89" spans="7:7" x14ac:dyDescent="0.25">
      <c r="G89" s="2">
        <v>46018</v>
      </c>
    </row>
    <row r="90" spans="7:7" x14ac:dyDescent="0.25">
      <c r="G90" s="2">
        <v>46019</v>
      </c>
    </row>
    <row r="91" spans="7:7" x14ac:dyDescent="0.25">
      <c r="G91" s="2">
        <v>46020</v>
      </c>
    </row>
    <row r="92" spans="7:7" x14ac:dyDescent="0.25">
      <c r="G92" s="2">
        <v>46021</v>
      </c>
    </row>
    <row r="93" spans="7:7" x14ac:dyDescent="0.25">
      <c r="G93" s="2">
        <v>46022</v>
      </c>
    </row>
    <row r="94" spans="7:7" x14ac:dyDescent="0.25">
      <c r="G94" s="2">
        <v>46023</v>
      </c>
    </row>
    <row r="95" spans="7:7" x14ac:dyDescent="0.25">
      <c r="G95" s="2">
        <v>46024</v>
      </c>
    </row>
    <row r="96" spans="7:7" x14ac:dyDescent="0.25">
      <c r="G96" s="2">
        <v>46025</v>
      </c>
    </row>
    <row r="97" spans="7:8" x14ac:dyDescent="0.25">
      <c r="G97" s="2">
        <v>46026</v>
      </c>
    </row>
    <row r="98" spans="7:8" x14ac:dyDescent="0.25">
      <c r="G98" s="2">
        <v>46027</v>
      </c>
      <c r="H98">
        <f t="shared" si="3"/>
        <v>407.5</v>
      </c>
    </row>
    <row r="99" spans="7:8" x14ac:dyDescent="0.25">
      <c r="G99" s="2">
        <v>46028</v>
      </c>
    </row>
    <row r="100" spans="7:8" x14ac:dyDescent="0.25">
      <c r="G100" s="2">
        <v>46029</v>
      </c>
      <c r="H100">
        <f t="shared" si="3"/>
        <v>225</v>
      </c>
    </row>
    <row r="101" spans="7:8" x14ac:dyDescent="0.25">
      <c r="G101" s="2">
        <v>46030</v>
      </c>
    </row>
    <row r="102" spans="7:8" x14ac:dyDescent="0.25">
      <c r="G102" s="2">
        <v>46031</v>
      </c>
    </row>
    <row r="103" spans="7:8" x14ac:dyDescent="0.25">
      <c r="G103" s="2">
        <v>46032</v>
      </c>
    </row>
    <row r="104" spans="7:8" x14ac:dyDescent="0.25">
      <c r="G104" s="2">
        <v>46033</v>
      </c>
    </row>
    <row r="105" spans="7:8" x14ac:dyDescent="0.25">
      <c r="G105" s="2">
        <v>46034</v>
      </c>
      <c r="H105">
        <f t="shared" si="3"/>
        <v>415</v>
      </c>
    </row>
    <row r="106" spans="7:8" x14ac:dyDescent="0.25">
      <c r="G106" s="2">
        <v>46035</v>
      </c>
      <c r="H106">
        <f t="shared" si="3"/>
        <v>335</v>
      </c>
    </row>
    <row r="107" spans="7:8" x14ac:dyDescent="0.25">
      <c r="G107" s="2">
        <v>46036</v>
      </c>
      <c r="H107">
        <f t="shared" si="3"/>
        <v>230</v>
      </c>
    </row>
    <row r="108" spans="7:8" x14ac:dyDescent="0.25">
      <c r="G108" s="2">
        <v>46037</v>
      </c>
      <c r="H108">
        <f t="shared" si="3"/>
        <v>337.5</v>
      </c>
    </row>
    <row r="109" spans="7:8" x14ac:dyDescent="0.25">
      <c r="G109" s="2">
        <v>46038</v>
      </c>
    </row>
    <row r="110" spans="7:8" x14ac:dyDescent="0.25">
      <c r="G110" s="2">
        <v>46039</v>
      </c>
    </row>
    <row r="111" spans="7:8" x14ac:dyDescent="0.25">
      <c r="G111" s="2">
        <v>46040</v>
      </c>
    </row>
    <row r="112" spans="7:8" x14ac:dyDescent="0.25">
      <c r="G112" s="2">
        <v>46041</v>
      </c>
      <c r="H112">
        <f t="shared" si="3"/>
        <v>305</v>
      </c>
    </row>
    <row r="113" spans="7:8" x14ac:dyDescent="0.25">
      <c r="G113" s="2">
        <v>46042</v>
      </c>
      <c r="H113">
        <f t="shared" si="3"/>
        <v>120</v>
      </c>
    </row>
    <row r="114" spans="7:8" x14ac:dyDescent="0.25">
      <c r="G114" s="2">
        <v>46043</v>
      </c>
      <c r="H114">
        <f t="shared" si="3"/>
        <v>150</v>
      </c>
    </row>
    <row r="115" spans="7:8" x14ac:dyDescent="0.25">
      <c r="G115" s="2">
        <v>46044</v>
      </c>
      <c r="H115">
        <f t="shared" si="3"/>
        <v>375</v>
      </c>
    </row>
    <row r="116" spans="7:8" x14ac:dyDescent="0.25">
      <c r="G116" s="2">
        <v>46045</v>
      </c>
      <c r="H116">
        <f t="shared" si="3"/>
        <v>285</v>
      </c>
    </row>
    <row r="117" spans="7:8" x14ac:dyDescent="0.25">
      <c r="G117" s="2">
        <v>46046</v>
      </c>
    </row>
    <row r="118" spans="7:8" x14ac:dyDescent="0.25">
      <c r="G118" s="2">
        <v>46047</v>
      </c>
    </row>
    <row r="119" spans="7:8" x14ac:dyDescent="0.25">
      <c r="G119" s="2">
        <v>46048</v>
      </c>
      <c r="H119">
        <f t="shared" si="3"/>
        <v>90</v>
      </c>
    </row>
    <row r="120" spans="7:8" x14ac:dyDescent="0.25">
      <c r="G120" s="2">
        <v>46049</v>
      </c>
      <c r="H120">
        <f t="shared" si="3"/>
        <v>170</v>
      </c>
    </row>
    <row r="121" spans="7:8" x14ac:dyDescent="0.25">
      <c r="G121" s="2">
        <v>46050</v>
      </c>
      <c r="H121">
        <f t="shared" si="3"/>
        <v>40</v>
      </c>
    </row>
    <row r="122" spans="7:8" x14ac:dyDescent="0.25">
      <c r="G122" s="2">
        <v>46051</v>
      </c>
      <c r="H122">
        <f t="shared" si="3"/>
        <v>205</v>
      </c>
    </row>
    <row r="123" spans="7:8" x14ac:dyDescent="0.25">
      <c r="G123" s="2">
        <v>46052</v>
      </c>
    </row>
    <row r="124" spans="7:8" x14ac:dyDescent="0.25">
      <c r="G124" s="2">
        <v>46053</v>
      </c>
    </row>
    <row r="125" spans="7:8" x14ac:dyDescent="0.25">
      <c r="G125" s="2">
        <v>46054</v>
      </c>
    </row>
    <row r="126" spans="7:8" x14ac:dyDescent="0.25">
      <c r="G126" s="2">
        <v>46055</v>
      </c>
    </row>
    <row r="127" spans="7:8" x14ac:dyDescent="0.25">
      <c r="G127" s="2">
        <v>46056</v>
      </c>
      <c r="H127">
        <f t="shared" si="3"/>
        <v>340</v>
      </c>
    </row>
    <row r="128" spans="7:8" x14ac:dyDescent="0.25">
      <c r="G128" s="2">
        <v>46057</v>
      </c>
      <c r="H128">
        <f t="shared" si="3"/>
        <v>260</v>
      </c>
    </row>
    <row r="129" spans="7:8" x14ac:dyDescent="0.25">
      <c r="G129" s="2">
        <v>46058</v>
      </c>
      <c r="H129">
        <f t="shared" si="3"/>
        <v>325</v>
      </c>
    </row>
    <row r="130" spans="7:8" x14ac:dyDescent="0.25">
      <c r="G130" s="2">
        <v>46059</v>
      </c>
      <c r="H130">
        <f t="shared" si="3"/>
        <v>327.5</v>
      </c>
    </row>
    <row r="131" spans="7:8" x14ac:dyDescent="0.25">
      <c r="G131" s="2">
        <v>46060</v>
      </c>
    </row>
    <row r="132" spans="7:8" x14ac:dyDescent="0.25">
      <c r="G132" s="2">
        <v>46061</v>
      </c>
    </row>
    <row r="133" spans="7:8" x14ac:dyDescent="0.25">
      <c r="G133" s="2">
        <v>46062</v>
      </c>
      <c r="H133">
        <f t="shared" ref="H133:H152" si="4">VLOOKUP(G133,$D$4:$E$78,2,FALSE)</f>
        <v>62.5</v>
      </c>
    </row>
    <row r="134" spans="7:8" x14ac:dyDescent="0.25">
      <c r="G134" s="2">
        <v>46063</v>
      </c>
      <c r="H134">
        <f t="shared" si="4"/>
        <v>407.5</v>
      </c>
    </row>
    <row r="135" spans="7:8" x14ac:dyDescent="0.25">
      <c r="G135" s="2">
        <v>46064</v>
      </c>
      <c r="H135">
        <f t="shared" si="4"/>
        <v>275</v>
      </c>
    </row>
    <row r="136" spans="7:8" x14ac:dyDescent="0.25">
      <c r="G136" s="2">
        <v>46065</v>
      </c>
      <c r="H136">
        <f t="shared" si="4"/>
        <v>227.5</v>
      </c>
    </row>
    <row r="137" spans="7:8" x14ac:dyDescent="0.25">
      <c r="G137" s="2">
        <v>46066</v>
      </c>
      <c r="H137">
        <f t="shared" si="4"/>
        <v>265</v>
      </c>
    </row>
    <row r="138" spans="7:8" x14ac:dyDescent="0.25">
      <c r="G138" s="2">
        <v>46067</v>
      </c>
    </row>
    <row r="139" spans="7:8" x14ac:dyDescent="0.25">
      <c r="G139" s="2">
        <v>46068</v>
      </c>
    </row>
    <row r="140" spans="7:8" x14ac:dyDescent="0.25">
      <c r="G140" s="2">
        <v>46069</v>
      </c>
      <c r="H140">
        <f t="shared" si="4"/>
        <v>135</v>
      </c>
    </row>
    <row r="141" spans="7:8" x14ac:dyDescent="0.25">
      <c r="G141" s="2">
        <v>46070</v>
      </c>
      <c r="H141">
        <f t="shared" si="4"/>
        <v>317.5</v>
      </c>
    </row>
    <row r="142" spans="7:8" x14ac:dyDescent="0.25">
      <c r="G142" s="2">
        <v>46071</v>
      </c>
      <c r="H142">
        <f t="shared" si="4"/>
        <v>255</v>
      </c>
    </row>
    <row r="143" spans="7:8" x14ac:dyDescent="0.25">
      <c r="G143" s="2">
        <v>46072</v>
      </c>
      <c r="H143">
        <f t="shared" si="4"/>
        <v>100</v>
      </c>
    </row>
    <row r="144" spans="7:8" x14ac:dyDescent="0.25">
      <c r="G144" s="2">
        <v>46073</v>
      </c>
      <c r="H144">
        <f t="shared" si="4"/>
        <v>382.5</v>
      </c>
    </row>
    <row r="145" spans="7:8" x14ac:dyDescent="0.25">
      <c r="G145" s="2">
        <v>46074</v>
      </c>
    </row>
    <row r="146" spans="7:8" x14ac:dyDescent="0.25">
      <c r="G146" s="2">
        <v>46075</v>
      </c>
    </row>
    <row r="147" spans="7:8" x14ac:dyDescent="0.25">
      <c r="G147" s="2">
        <v>46076</v>
      </c>
      <c r="H147">
        <f t="shared" si="4"/>
        <v>50</v>
      </c>
    </row>
    <row r="148" spans="7:8" x14ac:dyDescent="0.25">
      <c r="G148" s="2">
        <v>46077</v>
      </c>
      <c r="H148">
        <f t="shared" si="4"/>
        <v>225</v>
      </c>
    </row>
    <row r="149" spans="7:8" x14ac:dyDescent="0.25">
      <c r="G149" s="2">
        <v>46078</v>
      </c>
    </row>
    <row r="150" spans="7:8" x14ac:dyDescent="0.25">
      <c r="G150" s="2">
        <v>46079</v>
      </c>
      <c r="H150">
        <f t="shared" si="4"/>
        <v>220</v>
      </c>
    </row>
    <row r="151" spans="7:8" x14ac:dyDescent="0.25">
      <c r="G151" s="2">
        <v>46080</v>
      </c>
      <c r="H151">
        <f t="shared" si="4"/>
        <v>290</v>
      </c>
    </row>
    <row r="152" spans="7:8" x14ac:dyDescent="0.25">
      <c r="G152" s="2">
        <v>46081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6"/>
  <sheetViews>
    <sheetView workbookViewId="0">
      <pane ySplit="1" topLeftCell="A201" activePane="bottomLeft" state="frozen"/>
      <selection pane="bottomLeft" activeCell="A7" sqref="A7"/>
    </sheetView>
  </sheetViews>
  <sheetFormatPr defaultRowHeight="15" x14ac:dyDescent="0.25"/>
  <cols>
    <col min="1" max="2" width="17.42578125" customWidth="1"/>
    <col min="3" max="3" width="17.42578125" style="2" customWidth="1"/>
    <col min="4" max="4" width="21.42578125" style="3" customWidth="1"/>
    <col min="5" max="5" width="20.42578125" style="3" customWidth="1"/>
    <col min="6" max="6" width="17.42578125" customWidth="1"/>
    <col min="7" max="7" width="18.5703125" customWidth="1"/>
    <col min="8" max="8" width="13.7109375" style="1" customWidth="1"/>
  </cols>
  <sheetData>
    <row r="1" spans="1:9" x14ac:dyDescent="0.25">
      <c r="A1" t="s">
        <v>0</v>
      </c>
      <c r="B1" t="s">
        <v>1</v>
      </c>
      <c r="C1" s="2" t="s">
        <v>2</v>
      </c>
      <c r="D1" s="3" t="s">
        <v>3</v>
      </c>
      <c r="E1" s="3" t="s">
        <v>4</v>
      </c>
      <c r="F1" t="s">
        <v>5</v>
      </c>
      <c r="G1" t="s">
        <v>28</v>
      </c>
      <c r="H1" s="1" t="s">
        <v>30</v>
      </c>
      <c r="I1" s="1" t="s">
        <v>29</v>
      </c>
    </row>
    <row r="2" spans="1:9" x14ac:dyDescent="0.25">
      <c r="A2" t="s">
        <v>6</v>
      </c>
      <c r="B2" t="s">
        <v>7</v>
      </c>
      <c r="C2" s="2">
        <v>45931</v>
      </c>
      <c r="D2" s="3">
        <v>0.375</v>
      </c>
      <c r="E2" s="3">
        <v>0.41666666666666669</v>
      </c>
      <c r="F2">
        <v>60</v>
      </c>
      <c r="G2" s="3">
        <f>E2-D2</f>
        <v>4.1666666666666685E-2</v>
      </c>
      <c r="H2" s="1">
        <f>HOUR(G2)+MINUTE(G2)/60</f>
        <v>1</v>
      </c>
      <c r="I2">
        <f>F2*H2</f>
        <v>60</v>
      </c>
    </row>
    <row r="3" spans="1:9" x14ac:dyDescent="0.25">
      <c r="A3" t="s">
        <v>8</v>
      </c>
      <c r="B3" t="s">
        <v>9</v>
      </c>
      <c r="C3" s="2">
        <v>45932</v>
      </c>
      <c r="D3" s="3">
        <v>0.375</v>
      </c>
      <c r="E3" s="3">
        <v>0.44791666666666669</v>
      </c>
      <c r="F3">
        <v>50</v>
      </c>
      <c r="G3" s="3">
        <f t="shared" ref="G3:G66" si="0">E3-D3</f>
        <v>7.2916666666666685E-2</v>
      </c>
      <c r="H3" s="1">
        <f t="shared" ref="H3:H66" si="1">HOUR(G3)+MINUTE(G3)/60</f>
        <v>1.75</v>
      </c>
      <c r="I3">
        <f t="shared" ref="I3:I66" si="2">F3*H3</f>
        <v>87.5</v>
      </c>
    </row>
    <row r="4" spans="1:9" x14ac:dyDescent="0.25">
      <c r="A4" t="s">
        <v>10</v>
      </c>
      <c r="B4" t="s">
        <v>9</v>
      </c>
      <c r="C4" s="2">
        <v>45932</v>
      </c>
      <c r="D4" s="3">
        <v>0.46875</v>
      </c>
      <c r="E4" s="3">
        <v>0.55208333333333337</v>
      </c>
      <c r="F4">
        <v>50</v>
      </c>
      <c r="G4" s="3">
        <f t="shared" si="0"/>
        <v>8.333333333333337E-2</v>
      </c>
      <c r="H4" s="1">
        <f t="shared" si="1"/>
        <v>2</v>
      </c>
      <c r="I4">
        <f t="shared" si="2"/>
        <v>100</v>
      </c>
    </row>
    <row r="5" spans="1:9" x14ac:dyDescent="0.25">
      <c r="A5" t="s">
        <v>11</v>
      </c>
      <c r="B5" t="s">
        <v>12</v>
      </c>
      <c r="C5" s="2">
        <v>45936</v>
      </c>
      <c r="D5" s="3">
        <v>0.375</v>
      </c>
      <c r="E5" s="3">
        <v>0.45833333333333331</v>
      </c>
      <c r="F5">
        <v>40</v>
      </c>
      <c r="G5" s="3">
        <f t="shared" si="0"/>
        <v>8.3333333333333315E-2</v>
      </c>
      <c r="H5" s="1">
        <f t="shared" si="1"/>
        <v>2</v>
      </c>
      <c r="I5">
        <f t="shared" si="2"/>
        <v>80</v>
      </c>
    </row>
    <row r="6" spans="1:9" x14ac:dyDescent="0.25">
      <c r="A6" t="s">
        <v>8</v>
      </c>
      <c r="B6" t="s">
        <v>9</v>
      </c>
      <c r="C6" s="2">
        <v>45936</v>
      </c>
      <c r="D6" s="3">
        <v>0.47916666666666669</v>
      </c>
      <c r="E6" s="3">
        <v>0.52083333333333337</v>
      </c>
      <c r="F6">
        <v>50</v>
      </c>
      <c r="G6" s="3">
        <f t="shared" si="0"/>
        <v>4.1666666666666685E-2</v>
      </c>
      <c r="H6" s="1">
        <f t="shared" si="1"/>
        <v>1</v>
      </c>
      <c r="I6">
        <f t="shared" si="2"/>
        <v>50</v>
      </c>
    </row>
    <row r="7" spans="1:9" x14ac:dyDescent="0.25">
      <c r="A7" t="s">
        <v>13</v>
      </c>
      <c r="B7" t="s">
        <v>9</v>
      </c>
      <c r="C7" s="2">
        <v>45937</v>
      </c>
      <c r="D7" s="3">
        <v>0.375</v>
      </c>
      <c r="E7" s="3">
        <v>0.42708333333333331</v>
      </c>
      <c r="F7">
        <v>50</v>
      </c>
      <c r="G7" s="3">
        <f t="shared" si="0"/>
        <v>5.2083333333333315E-2</v>
      </c>
      <c r="H7" s="1">
        <f t="shared" si="1"/>
        <v>1.25</v>
      </c>
      <c r="I7">
        <f t="shared" si="2"/>
        <v>62.5</v>
      </c>
    </row>
    <row r="8" spans="1:9" x14ac:dyDescent="0.25">
      <c r="A8" t="s">
        <v>14</v>
      </c>
      <c r="B8" t="s">
        <v>7</v>
      </c>
      <c r="C8" s="2">
        <v>45937</v>
      </c>
      <c r="D8" s="3">
        <v>0.45833333333333331</v>
      </c>
      <c r="E8" s="3">
        <v>0.53125</v>
      </c>
      <c r="F8">
        <v>60</v>
      </c>
      <c r="G8" s="3">
        <f t="shared" si="0"/>
        <v>7.2916666666666685E-2</v>
      </c>
      <c r="H8" s="1">
        <f t="shared" si="1"/>
        <v>1.75</v>
      </c>
      <c r="I8">
        <f t="shared" si="2"/>
        <v>105</v>
      </c>
    </row>
    <row r="9" spans="1:9" x14ac:dyDescent="0.25">
      <c r="A9" t="s">
        <v>15</v>
      </c>
      <c r="B9" t="s">
        <v>12</v>
      </c>
      <c r="C9" s="2">
        <v>45937</v>
      </c>
      <c r="D9" s="3">
        <v>0.5625</v>
      </c>
      <c r="E9" s="3">
        <v>0.61458333333333337</v>
      </c>
      <c r="F9">
        <v>40</v>
      </c>
      <c r="G9" s="3">
        <f t="shared" si="0"/>
        <v>5.208333333333337E-2</v>
      </c>
      <c r="H9" s="1">
        <f t="shared" si="1"/>
        <v>1.25</v>
      </c>
      <c r="I9">
        <f t="shared" si="2"/>
        <v>50</v>
      </c>
    </row>
    <row r="10" spans="1:9" x14ac:dyDescent="0.25">
      <c r="A10" t="s">
        <v>14</v>
      </c>
      <c r="B10" t="s">
        <v>7</v>
      </c>
      <c r="C10" s="2">
        <v>45938</v>
      </c>
      <c r="D10" s="3">
        <v>0.375</v>
      </c>
      <c r="E10" s="3">
        <v>0.41666666666666669</v>
      </c>
      <c r="F10">
        <v>60</v>
      </c>
      <c r="G10" s="3">
        <f t="shared" si="0"/>
        <v>4.1666666666666685E-2</v>
      </c>
      <c r="H10" s="1">
        <f t="shared" si="1"/>
        <v>1</v>
      </c>
      <c r="I10">
        <f t="shared" si="2"/>
        <v>60</v>
      </c>
    </row>
    <row r="11" spans="1:9" x14ac:dyDescent="0.25">
      <c r="A11" t="s">
        <v>11</v>
      </c>
      <c r="B11" t="s">
        <v>12</v>
      </c>
      <c r="C11" s="2">
        <v>45938</v>
      </c>
      <c r="D11" s="3">
        <v>0.44791666666666669</v>
      </c>
      <c r="E11" s="3">
        <v>0.51041666666666663</v>
      </c>
      <c r="F11">
        <v>40</v>
      </c>
      <c r="G11" s="3">
        <f t="shared" si="0"/>
        <v>6.2499999999999944E-2</v>
      </c>
      <c r="H11" s="1">
        <f t="shared" si="1"/>
        <v>1.5</v>
      </c>
      <c r="I11">
        <f t="shared" si="2"/>
        <v>60</v>
      </c>
    </row>
    <row r="12" spans="1:9" x14ac:dyDescent="0.25">
      <c r="A12" t="s">
        <v>11</v>
      </c>
      <c r="B12" t="s">
        <v>12</v>
      </c>
      <c r="C12" s="2">
        <v>45938</v>
      </c>
      <c r="D12" s="3">
        <v>0.52083333333333337</v>
      </c>
      <c r="E12" s="3">
        <v>0.59375</v>
      </c>
      <c r="F12">
        <v>40</v>
      </c>
      <c r="G12" s="3">
        <f t="shared" si="0"/>
        <v>7.291666666666663E-2</v>
      </c>
      <c r="H12" s="1">
        <f t="shared" si="1"/>
        <v>1.75</v>
      </c>
      <c r="I12">
        <f t="shared" si="2"/>
        <v>70</v>
      </c>
    </row>
    <row r="13" spans="1:9" x14ac:dyDescent="0.25">
      <c r="A13" t="s">
        <v>8</v>
      </c>
      <c r="B13" t="s">
        <v>9</v>
      </c>
      <c r="C13" s="2">
        <v>45940</v>
      </c>
      <c r="D13" s="3">
        <v>0.375</v>
      </c>
      <c r="E13" s="3">
        <v>0.41666666666666669</v>
      </c>
      <c r="F13">
        <v>50</v>
      </c>
      <c r="G13" s="3">
        <f t="shared" si="0"/>
        <v>4.1666666666666685E-2</v>
      </c>
      <c r="H13" s="1">
        <f t="shared" si="1"/>
        <v>1</v>
      </c>
      <c r="I13">
        <f t="shared" si="2"/>
        <v>50</v>
      </c>
    </row>
    <row r="14" spans="1:9" x14ac:dyDescent="0.25">
      <c r="A14" t="s">
        <v>6</v>
      </c>
      <c r="B14" t="s">
        <v>7</v>
      </c>
      <c r="C14" s="2">
        <v>45940</v>
      </c>
      <c r="D14" s="3">
        <v>0.4375</v>
      </c>
      <c r="E14" s="3">
        <v>0.5</v>
      </c>
      <c r="F14">
        <v>60</v>
      </c>
      <c r="G14" s="3">
        <f t="shared" si="0"/>
        <v>6.25E-2</v>
      </c>
      <c r="H14" s="1">
        <f t="shared" si="1"/>
        <v>1.5</v>
      </c>
      <c r="I14">
        <f t="shared" si="2"/>
        <v>90</v>
      </c>
    </row>
    <row r="15" spans="1:9" x14ac:dyDescent="0.25">
      <c r="A15" t="s">
        <v>14</v>
      </c>
      <c r="B15" t="s">
        <v>7</v>
      </c>
      <c r="C15" s="2">
        <v>45940</v>
      </c>
      <c r="D15" s="3">
        <v>0.53125</v>
      </c>
      <c r="E15" s="3">
        <v>0.57291666666666663</v>
      </c>
      <c r="F15">
        <v>60</v>
      </c>
      <c r="G15" s="3">
        <f t="shared" si="0"/>
        <v>4.166666666666663E-2</v>
      </c>
      <c r="H15" s="1">
        <f t="shared" si="1"/>
        <v>1</v>
      </c>
      <c r="I15">
        <f t="shared" si="2"/>
        <v>60</v>
      </c>
    </row>
    <row r="16" spans="1:9" x14ac:dyDescent="0.25">
      <c r="A16" t="s">
        <v>6</v>
      </c>
      <c r="B16" t="s">
        <v>7</v>
      </c>
      <c r="C16" s="2">
        <v>45940</v>
      </c>
      <c r="D16" s="3">
        <v>0.59375</v>
      </c>
      <c r="E16" s="3">
        <v>0.65625</v>
      </c>
      <c r="F16">
        <v>60</v>
      </c>
      <c r="G16" s="3">
        <f t="shared" si="0"/>
        <v>6.25E-2</v>
      </c>
      <c r="H16" s="1">
        <f t="shared" si="1"/>
        <v>1.5</v>
      </c>
      <c r="I16">
        <f t="shared" si="2"/>
        <v>90</v>
      </c>
    </row>
    <row r="17" spans="1:9" x14ac:dyDescent="0.25">
      <c r="A17" t="s">
        <v>10</v>
      </c>
      <c r="B17" t="s">
        <v>7</v>
      </c>
      <c r="C17" s="2">
        <v>45943</v>
      </c>
      <c r="D17" s="3">
        <v>0.39583333333333331</v>
      </c>
      <c r="E17" s="3">
        <v>0.45833333333333331</v>
      </c>
      <c r="F17">
        <v>60</v>
      </c>
      <c r="G17" s="3">
        <f t="shared" si="0"/>
        <v>6.25E-2</v>
      </c>
      <c r="H17" s="1">
        <f t="shared" si="1"/>
        <v>1.5</v>
      </c>
      <c r="I17">
        <f t="shared" si="2"/>
        <v>90</v>
      </c>
    </row>
    <row r="18" spans="1:9" x14ac:dyDescent="0.25">
      <c r="A18" t="s">
        <v>11</v>
      </c>
      <c r="B18" t="s">
        <v>12</v>
      </c>
      <c r="C18" s="2">
        <v>45943</v>
      </c>
      <c r="D18" s="3">
        <v>0.46875</v>
      </c>
      <c r="E18" s="3">
        <v>0.52083333333333337</v>
      </c>
      <c r="F18">
        <v>40</v>
      </c>
      <c r="G18" s="3">
        <f t="shared" si="0"/>
        <v>5.208333333333337E-2</v>
      </c>
      <c r="H18" s="1">
        <f t="shared" si="1"/>
        <v>1.25</v>
      </c>
      <c r="I18">
        <f t="shared" si="2"/>
        <v>50</v>
      </c>
    </row>
    <row r="19" spans="1:9" x14ac:dyDescent="0.25">
      <c r="A19" t="s">
        <v>8</v>
      </c>
      <c r="B19" t="s">
        <v>9</v>
      </c>
      <c r="C19" s="2">
        <v>45943</v>
      </c>
      <c r="D19" s="3">
        <v>0.53125</v>
      </c>
      <c r="E19" s="3">
        <v>0.61458333333333337</v>
      </c>
      <c r="F19">
        <v>50</v>
      </c>
      <c r="G19" s="3">
        <f t="shared" si="0"/>
        <v>8.333333333333337E-2</v>
      </c>
      <c r="H19" s="1">
        <f t="shared" si="1"/>
        <v>2</v>
      </c>
      <c r="I19">
        <f t="shared" si="2"/>
        <v>100</v>
      </c>
    </row>
    <row r="20" spans="1:9" x14ac:dyDescent="0.25">
      <c r="A20" t="s">
        <v>11</v>
      </c>
      <c r="B20" t="s">
        <v>12</v>
      </c>
      <c r="C20" s="2">
        <v>45943</v>
      </c>
      <c r="D20" s="3">
        <v>0.625</v>
      </c>
      <c r="E20" s="3">
        <v>0.70833333333333337</v>
      </c>
      <c r="F20">
        <v>40</v>
      </c>
      <c r="G20" s="3">
        <f t="shared" si="0"/>
        <v>8.333333333333337E-2</v>
      </c>
      <c r="H20" s="1">
        <f t="shared" si="1"/>
        <v>2</v>
      </c>
      <c r="I20">
        <f t="shared" si="2"/>
        <v>80</v>
      </c>
    </row>
    <row r="21" spans="1:9" x14ac:dyDescent="0.25">
      <c r="A21" t="s">
        <v>16</v>
      </c>
      <c r="B21" t="s">
        <v>7</v>
      </c>
      <c r="C21" s="2">
        <v>45943</v>
      </c>
      <c r="D21" s="3">
        <v>0.70833333333333337</v>
      </c>
      <c r="E21" s="3">
        <v>0.76041666666666663</v>
      </c>
      <c r="F21">
        <v>60</v>
      </c>
      <c r="G21" s="3">
        <f t="shared" si="0"/>
        <v>5.2083333333333259E-2</v>
      </c>
      <c r="H21" s="1">
        <f t="shared" si="1"/>
        <v>1.25</v>
      </c>
      <c r="I21">
        <f t="shared" si="2"/>
        <v>75</v>
      </c>
    </row>
    <row r="22" spans="1:9" x14ac:dyDescent="0.25">
      <c r="A22" t="s">
        <v>17</v>
      </c>
      <c r="B22" t="s">
        <v>9</v>
      </c>
      <c r="C22" s="2">
        <v>45944</v>
      </c>
      <c r="D22" s="3">
        <v>0.375</v>
      </c>
      <c r="E22" s="3">
        <v>0.42708333333333331</v>
      </c>
      <c r="F22">
        <v>50</v>
      </c>
      <c r="G22" s="3">
        <f t="shared" si="0"/>
        <v>5.2083333333333315E-2</v>
      </c>
      <c r="H22" s="1">
        <f t="shared" si="1"/>
        <v>1.25</v>
      </c>
      <c r="I22">
        <f t="shared" si="2"/>
        <v>62.5</v>
      </c>
    </row>
    <row r="23" spans="1:9" x14ac:dyDescent="0.25">
      <c r="A23" t="s">
        <v>18</v>
      </c>
      <c r="B23" t="s">
        <v>12</v>
      </c>
      <c r="C23" s="2">
        <v>45944</v>
      </c>
      <c r="D23" s="3">
        <v>0.4375</v>
      </c>
      <c r="E23" s="3">
        <v>0.47916666666666669</v>
      </c>
      <c r="F23">
        <v>40</v>
      </c>
      <c r="G23" s="3">
        <f t="shared" si="0"/>
        <v>4.1666666666666685E-2</v>
      </c>
      <c r="H23" s="1">
        <f t="shared" si="1"/>
        <v>1</v>
      </c>
      <c r="I23">
        <f t="shared" si="2"/>
        <v>40</v>
      </c>
    </row>
    <row r="24" spans="1:9" x14ac:dyDescent="0.25">
      <c r="A24" t="s">
        <v>18</v>
      </c>
      <c r="B24" t="s">
        <v>12</v>
      </c>
      <c r="C24" s="2">
        <v>45944</v>
      </c>
      <c r="D24" s="3">
        <v>0.47916666666666669</v>
      </c>
      <c r="E24" s="3">
        <v>0.53125</v>
      </c>
      <c r="F24">
        <v>40</v>
      </c>
      <c r="G24" s="3">
        <f t="shared" si="0"/>
        <v>5.2083333333333315E-2</v>
      </c>
      <c r="H24" s="1">
        <f t="shared" si="1"/>
        <v>1.25</v>
      </c>
      <c r="I24">
        <f t="shared" si="2"/>
        <v>50</v>
      </c>
    </row>
    <row r="25" spans="1:9" x14ac:dyDescent="0.25">
      <c r="A25" t="s">
        <v>8</v>
      </c>
      <c r="B25" t="s">
        <v>9</v>
      </c>
      <c r="C25" s="2">
        <v>45944</v>
      </c>
      <c r="D25" s="3">
        <v>0.53125</v>
      </c>
      <c r="E25" s="3">
        <v>0.59375</v>
      </c>
      <c r="F25">
        <v>50</v>
      </c>
      <c r="G25" s="3">
        <f t="shared" si="0"/>
        <v>6.25E-2</v>
      </c>
      <c r="H25" s="1">
        <f t="shared" si="1"/>
        <v>1.5</v>
      </c>
      <c r="I25">
        <f t="shared" si="2"/>
        <v>75</v>
      </c>
    </row>
    <row r="26" spans="1:9" x14ac:dyDescent="0.25">
      <c r="A26" t="s">
        <v>19</v>
      </c>
      <c r="B26" t="s">
        <v>9</v>
      </c>
      <c r="C26" s="2">
        <v>45944</v>
      </c>
      <c r="D26" s="3">
        <v>0.60416666666666663</v>
      </c>
      <c r="E26" s="3">
        <v>0.64583333333333337</v>
      </c>
      <c r="F26">
        <v>50</v>
      </c>
      <c r="G26" s="3">
        <f t="shared" si="0"/>
        <v>4.1666666666666741E-2</v>
      </c>
      <c r="H26" s="1">
        <f t="shared" si="1"/>
        <v>1</v>
      </c>
      <c r="I26">
        <f t="shared" si="2"/>
        <v>50</v>
      </c>
    </row>
    <row r="27" spans="1:9" x14ac:dyDescent="0.25">
      <c r="A27" t="s">
        <v>17</v>
      </c>
      <c r="B27" t="s">
        <v>9</v>
      </c>
      <c r="C27" s="2">
        <v>45945</v>
      </c>
      <c r="D27" s="3">
        <v>0.375</v>
      </c>
      <c r="E27" s="3">
        <v>0.42708333333333331</v>
      </c>
      <c r="F27">
        <v>50</v>
      </c>
      <c r="G27" s="3">
        <f t="shared" si="0"/>
        <v>5.2083333333333315E-2</v>
      </c>
      <c r="H27" s="1">
        <f t="shared" si="1"/>
        <v>1.25</v>
      </c>
      <c r="I27">
        <f t="shared" si="2"/>
        <v>62.5</v>
      </c>
    </row>
    <row r="28" spans="1:9" x14ac:dyDescent="0.25">
      <c r="A28" t="s">
        <v>14</v>
      </c>
      <c r="B28" t="s">
        <v>7</v>
      </c>
      <c r="C28" s="2">
        <v>45945</v>
      </c>
      <c r="D28" s="3">
        <v>0.42708333333333331</v>
      </c>
      <c r="E28" s="3">
        <v>0.47916666666666669</v>
      </c>
      <c r="F28">
        <v>60</v>
      </c>
      <c r="G28" s="3">
        <f t="shared" si="0"/>
        <v>5.208333333333337E-2</v>
      </c>
      <c r="H28" s="1">
        <f t="shared" si="1"/>
        <v>1.25</v>
      </c>
      <c r="I28">
        <f t="shared" si="2"/>
        <v>75</v>
      </c>
    </row>
    <row r="29" spans="1:9" x14ac:dyDescent="0.25">
      <c r="A29" t="s">
        <v>15</v>
      </c>
      <c r="B29" t="s">
        <v>7</v>
      </c>
      <c r="C29" s="2">
        <v>45945</v>
      </c>
      <c r="D29" s="3">
        <v>0.51041666666666663</v>
      </c>
      <c r="E29" s="3">
        <v>0.58333333333333337</v>
      </c>
      <c r="F29">
        <v>60</v>
      </c>
      <c r="G29" s="3">
        <f t="shared" si="0"/>
        <v>7.2916666666666741E-2</v>
      </c>
      <c r="H29" s="1">
        <f t="shared" si="1"/>
        <v>1.75</v>
      </c>
      <c r="I29">
        <f t="shared" si="2"/>
        <v>105</v>
      </c>
    </row>
    <row r="30" spans="1:9" x14ac:dyDescent="0.25">
      <c r="A30" t="s">
        <v>8</v>
      </c>
      <c r="B30" t="s">
        <v>9</v>
      </c>
      <c r="C30" s="2">
        <v>45950</v>
      </c>
      <c r="D30" s="3">
        <v>0.375</v>
      </c>
      <c r="E30" s="3">
        <v>0.4375</v>
      </c>
      <c r="F30">
        <v>50</v>
      </c>
      <c r="G30" s="3">
        <f t="shared" si="0"/>
        <v>6.25E-2</v>
      </c>
      <c r="H30" s="1">
        <f t="shared" si="1"/>
        <v>1.5</v>
      </c>
      <c r="I30">
        <f t="shared" si="2"/>
        <v>75</v>
      </c>
    </row>
    <row r="31" spans="1:9" x14ac:dyDescent="0.25">
      <c r="A31" t="s">
        <v>19</v>
      </c>
      <c r="B31" t="s">
        <v>9</v>
      </c>
      <c r="C31" s="2">
        <v>45950</v>
      </c>
      <c r="D31" s="3">
        <v>0.45833333333333331</v>
      </c>
      <c r="E31" s="3">
        <v>0.54166666666666663</v>
      </c>
      <c r="F31">
        <v>50</v>
      </c>
      <c r="G31" s="3">
        <f t="shared" si="0"/>
        <v>8.3333333333333315E-2</v>
      </c>
      <c r="H31" s="1">
        <f t="shared" si="1"/>
        <v>2</v>
      </c>
      <c r="I31">
        <f t="shared" si="2"/>
        <v>100</v>
      </c>
    </row>
    <row r="32" spans="1:9" x14ac:dyDescent="0.25">
      <c r="A32" t="s">
        <v>16</v>
      </c>
      <c r="B32" t="s">
        <v>7</v>
      </c>
      <c r="C32" s="2">
        <v>45950</v>
      </c>
      <c r="D32" s="3">
        <v>0.58333333333333337</v>
      </c>
      <c r="E32" s="3">
        <v>0.625</v>
      </c>
      <c r="F32">
        <v>60</v>
      </c>
      <c r="G32" s="3">
        <f t="shared" si="0"/>
        <v>4.166666666666663E-2</v>
      </c>
      <c r="H32" s="1">
        <f t="shared" si="1"/>
        <v>1</v>
      </c>
      <c r="I32">
        <f t="shared" si="2"/>
        <v>60</v>
      </c>
    </row>
    <row r="33" spans="1:9" x14ac:dyDescent="0.25">
      <c r="A33" t="s">
        <v>11</v>
      </c>
      <c r="B33" t="s">
        <v>12</v>
      </c>
      <c r="C33" s="2">
        <v>45950</v>
      </c>
      <c r="D33" s="3">
        <v>0.63541666666666663</v>
      </c>
      <c r="E33" s="3">
        <v>0.69791666666666663</v>
      </c>
      <c r="F33">
        <v>40</v>
      </c>
      <c r="G33" s="3">
        <f t="shared" si="0"/>
        <v>6.25E-2</v>
      </c>
      <c r="H33" s="1">
        <f t="shared" si="1"/>
        <v>1.5</v>
      </c>
      <c r="I33">
        <f t="shared" si="2"/>
        <v>60</v>
      </c>
    </row>
    <row r="34" spans="1:9" x14ac:dyDescent="0.25">
      <c r="A34" t="s">
        <v>10</v>
      </c>
      <c r="B34" t="s">
        <v>9</v>
      </c>
      <c r="C34" s="2">
        <v>45951</v>
      </c>
      <c r="D34" s="3">
        <v>0.375</v>
      </c>
      <c r="E34" s="3">
        <v>0.45833333333333331</v>
      </c>
      <c r="F34">
        <v>50</v>
      </c>
      <c r="G34" s="3">
        <f t="shared" si="0"/>
        <v>8.3333333333333315E-2</v>
      </c>
      <c r="H34" s="1">
        <f t="shared" si="1"/>
        <v>2</v>
      </c>
      <c r="I34">
        <f t="shared" si="2"/>
        <v>100</v>
      </c>
    </row>
    <row r="35" spans="1:9" x14ac:dyDescent="0.25">
      <c r="A35" t="s">
        <v>10</v>
      </c>
      <c r="B35" t="s">
        <v>7</v>
      </c>
      <c r="C35" s="2">
        <v>45951</v>
      </c>
      <c r="D35" s="3">
        <v>0.47916666666666669</v>
      </c>
      <c r="E35" s="3">
        <v>0.55208333333333337</v>
      </c>
      <c r="F35">
        <v>60</v>
      </c>
      <c r="G35" s="3">
        <f t="shared" si="0"/>
        <v>7.2916666666666685E-2</v>
      </c>
      <c r="H35" s="1">
        <f t="shared" si="1"/>
        <v>1.75</v>
      </c>
      <c r="I35">
        <f t="shared" si="2"/>
        <v>105</v>
      </c>
    </row>
    <row r="36" spans="1:9" x14ac:dyDescent="0.25">
      <c r="A36" t="s">
        <v>19</v>
      </c>
      <c r="B36" t="s">
        <v>9</v>
      </c>
      <c r="C36" s="2">
        <v>45952</v>
      </c>
      <c r="D36" s="3">
        <v>0.375</v>
      </c>
      <c r="E36" s="3">
        <v>0.42708333333333331</v>
      </c>
      <c r="F36">
        <v>50</v>
      </c>
      <c r="G36" s="3">
        <f t="shared" si="0"/>
        <v>5.2083333333333315E-2</v>
      </c>
      <c r="H36" s="1">
        <f t="shared" si="1"/>
        <v>1.25</v>
      </c>
      <c r="I36">
        <f t="shared" si="2"/>
        <v>62.5</v>
      </c>
    </row>
    <row r="37" spans="1:9" x14ac:dyDescent="0.25">
      <c r="A37" t="s">
        <v>13</v>
      </c>
      <c r="B37" t="s">
        <v>7</v>
      </c>
      <c r="C37" s="2">
        <v>45952</v>
      </c>
      <c r="D37" s="3">
        <v>0.44791666666666669</v>
      </c>
      <c r="E37" s="3">
        <v>0.48958333333333331</v>
      </c>
      <c r="F37">
        <v>60</v>
      </c>
      <c r="G37" s="3">
        <f t="shared" si="0"/>
        <v>4.166666666666663E-2</v>
      </c>
      <c r="H37" s="1">
        <f t="shared" si="1"/>
        <v>1</v>
      </c>
      <c r="I37">
        <f t="shared" si="2"/>
        <v>60</v>
      </c>
    </row>
    <row r="38" spans="1:9" x14ac:dyDescent="0.25">
      <c r="A38" t="s">
        <v>19</v>
      </c>
      <c r="B38" t="s">
        <v>12</v>
      </c>
      <c r="C38" s="2">
        <v>45953</v>
      </c>
      <c r="D38" s="3">
        <v>0.375</v>
      </c>
      <c r="E38" s="3">
        <v>0.41666666666666669</v>
      </c>
      <c r="F38">
        <v>40</v>
      </c>
      <c r="G38" s="3">
        <f t="shared" si="0"/>
        <v>4.1666666666666685E-2</v>
      </c>
      <c r="H38" s="1">
        <f t="shared" si="1"/>
        <v>1</v>
      </c>
      <c r="I38">
        <f t="shared" si="2"/>
        <v>40</v>
      </c>
    </row>
    <row r="39" spans="1:9" x14ac:dyDescent="0.25">
      <c r="A39" t="s">
        <v>6</v>
      </c>
      <c r="B39" t="s">
        <v>7</v>
      </c>
      <c r="C39" s="2">
        <v>45954</v>
      </c>
      <c r="D39" s="3">
        <v>0.375</v>
      </c>
      <c r="E39" s="3">
        <v>0.41666666666666669</v>
      </c>
      <c r="F39">
        <v>60</v>
      </c>
      <c r="G39" s="3">
        <f t="shared" si="0"/>
        <v>4.1666666666666685E-2</v>
      </c>
      <c r="H39" s="1">
        <f t="shared" si="1"/>
        <v>1</v>
      </c>
      <c r="I39">
        <f t="shared" si="2"/>
        <v>60</v>
      </c>
    </row>
    <row r="40" spans="1:9" x14ac:dyDescent="0.25">
      <c r="A40" t="s">
        <v>18</v>
      </c>
      <c r="B40" t="s">
        <v>12</v>
      </c>
      <c r="C40" s="2">
        <v>45954</v>
      </c>
      <c r="D40" s="3">
        <v>0.4375</v>
      </c>
      <c r="E40" s="3">
        <v>0.47916666666666669</v>
      </c>
      <c r="F40">
        <v>40</v>
      </c>
      <c r="G40" s="3">
        <f t="shared" si="0"/>
        <v>4.1666666666666685E-2</v>
      </c>
      <c r="H40" s="1">
        <f t="shared" si="1"/>
        <v>1</v>
      </c>
      <c r="I40">
        <f t="shared" si="2"/>
        <v>40</v>
      </c>
    </row>
    <row r="41" spans="1:9" x14ac:dyDescent="0.25">
      <c r="A41" t="s">
        <v>15</v>
      </c>
      <c r="B41" t="s">
        <v>7</v>
      </c>
      <c r="C41" s="2">
        <v>45961</v>
      </c>
      <c r="D41" s="3">
        <v>0.375</v>
      </c>
      <c r="E41" s="3">
        <v>0.44791666666666669</v>
      </c>
      <c r="F41">
        <v>60</v>
      </c>
      <c r="G41" s="3">
        <f t="shared" si="0"/>
        <v>7.2916666666666685E-2</v>
      </c>
      <c r="H41" s="1">
        <f t="shared" si="1"/>
        <v>1.75</v>
      </c>
      <c r="I41">
        <f t="shared" si="2"/>
        <v>105</v>
      </c>
    </row>
    <row r="42" spans="1:9" x14ac:dyDescent="0.25">
      <c r="A42" t="s">
        <v>14</v>
      </c>
      <c r="B42" t="s">
        <v>7</v>
      </c>
      <c r="C42" s="2">
        <v>45961</v>
      </c>
      <c r="D42" s="3">
        <v>0.44791666666666669</v>
      </c>
      <c r="E42" s="3">
        <v>0.51041666666666663</v>
      </c>
      <c r="F42">
        <v>60</v>
      </c>
      <c r="G42" s="3">
        <f t="shared" si="0"/>
        <v>6.2499999999999944E-2</v>
      </c>
      <c r="H42" s="1">
        <f t="shared" si="1"/>
        <v>1.5</v>
      </c>
      <c r="I42">
        <f t="shared" si="2"/>
        <v>90</v>
      </c>
    </row>
    <row r="43" spans="1:9" x14ac:dyDescent="0.25">
      <c r="A43" t="s">
        <v>18</v>
      </c>
      <c r="B43" t="s">
        <v>12</v>
      </c>
      <c r="C43" s="2">
        <v>45961</v>
      </c>
      <c r="D43" s="3">
        <v>0.53125</v>
      </c>
      <c r="E43" s="3">
        <v>0.60416666666666663</v>
      </c>
      <c r="F43">
        <v>40</v>
      </c>
      <c r="G43" s="3">
        <f t="shared" si="0"/>
        <v>7.291666666666663E-2</v>
      </c>
      <c r="H43" s="1">
        <f t="shared" si="1"/>
        <v>1.75</v>
      </c>
      <c r="I43">
        <f t="shared" si="2"/>
        <v>70</v>
      </c>
    </row>
    <row r="44" spans="1:9" x14ac:dyDescent="0.25">
      <c r="A44" t="s">
        <v>6</v>
      </c>
      <c r="B44" t="s">
        <v>7</v>
      </c>
      <c r="C44" s="2">
        <v>45961</v>
      </c>
      <c r="D44" s="3">
        <v>0.60416666666666663</v>
      </c>
      <c r="E44" s="3">
        <v>0.67708333333333337</v>
      </c>
      <c r="F44">
        <v>60</v>
      </c>
      <c r="G44" s="3">
        <f t="shared" si="0"/>
        <v>7.2916666666666741E-2</v>
      </c>
      <c r="H44" s="1">
        <f t="shared" si="1"/>
        <v>1.75</v>
      </c>
      <c r="I44">
        <f t="shared" si="2"/>
        <v>105</v>
      </c>
    </row>
    <row r="45" spans="1:9" x14ac:dyDescent="0.25">
      <c r="A45" t="s">
        <v>10</v>
      </c>
      <c r="B45" t="s">
        <v>7</v>
      </c>
      <c r="C45" s="2">
        <v>45964</v>
      </c>
      <c r="D45" s="3">
        <v>0.375</v>
      </c>
      <c r="E45" s="3">
        <v>0.4375</v>
      </c>
      <c r="F45">
        <v>60</v>
      </c>
      <c r="G45" s="3">
        <f t="shared" si="0"/>
        <v>6.25E-2</v>
      </c>
      <c r="H45" s="1">
        <f t="shared" si="1"/>
        <v>1.5</v>
      </c>
      <c r="I45">
        <f t="shared" si="2"/>
        <v>90</v>
      </c>
    </row>
    <row r="46" spans="1:9" x14ac:dyDescent="0.25">
      <c r="A46" t="s">
        <v>8</v>
      </c>
      <c r="B46" t="s">
        <v>9</v>
      </c>
      <c r="C46" s="2">
        <v>45966</v>
      </c>
      <c r="D46" s="3">
        <v>0.375</v>
      </c>
      <c r="E46" s="3">
        <v>0.41666666666666669</v>
      </c>
      <c r="F46">
        <v>50</v>
      </c>
      <c r="G46" s="3">
        <f t="shared" si="0"/>
        <v>4.1666666666666685E-2</v>
      </c>
      <c r="H46" s="1">
        <f t="shared" si="1"/>
        <v>1</v>
      </c>
      <c r="I46">
        <f t="shared" si="2"/>
        <v>50</v>
      </c>
    </row>
    <row r="47" spans="1:9" x14ac:dyDescent="0.25">
      <c r="A47" t="s">
        <v>8</v>
      </c>
      <c r="B47" t="s">
        <v>9</v>
      </c>
      <c r="C47" s="2">
        <v>45966</v>
      </c>
      <c r="D47" s="3">
        <v>0.41666666666666669</v>
      </c>
      <c r="E47" s="3">
        <v>0.5</v>
      </c>
      <c r="F47">
        <v>50</v>
      </c>
      <c r="G47" s="3">
        <f t="shared" si="0"/>
        <v>8.3333333333333315E-2</v>
      </c>
      <c r="H47" s="1">
        <f t="shared" si="1"/>
        <v>2</v>
      </c>
      <c r="I47">
        <f t="shared" si="2"/>
        <v>100</v>
      </c>
    </row>
    <row r="48" spans="1:9" x14ac:dyDescent="0.25">
      <c r="A48" t="s">
        <v>10</v>
      </c>
      <c r="B48" t="s">
        <v>7</v>
      </c>
      <c r="C48" s="2">
        <v>45966</v>
      </c>
      <c r="D48" s="3">
        <v>0.52083333333333337</v>
      </c>
      <c r="E48" s="3">
        <v>0.58333333333333337</v>
      </c>
      <c r="F48">
        <v>60</v>
      </c>
      <c r="G48" s="3">
        <f t="shared" si="0"/>
        <v>6.25E-2</v>
      </c>
      <c r="H48" s="1">
        <f t="shared" si="1"/>
        <v>1.5</v>
      </c>
      <c r="I48">
        <f t="shared" si="2"/>
        <v>90</v>
      </c>
    </row>
    <row r="49" spans="1:9" x14ac:dyDescent="0.25">
      <c r="A49" t="s">
        <v>6</v>
      </c>
      <c r="B49" t="s">
        <v>7</v>
      </c>
      <c r="C49" s="2">
        <v>45967</v>
      </c>
      <c r="D49" s="3">
        <v>0.375</v>
      </c>
      <c r="E49" s="3">
        <v>0.4375</v>
      </c>
      <c r="F49">
        <v>60</v>
      </c>
      <c r="G49" s="3">
        <f t="shared" si="0"/>
        <v>6.25E-2</v>
      </c>
      <c r="H49" s="1">
        <f t="shared" si="1"/>
        <v>1.5</v>
      </c>
      <c r="I49">
        <f t="shared" si="2"/>
        <v>90</v>
      </c>
    </row>
    <row r="50" spans="1:9" x14ac:dyDescent="0.25">
      <c r="A50" t="s">
        <v>17</v>
      </c>
      <c r="B50" t="s">
        <v>9</v>
      </c>
      <c r="C50" s="2">
        <v>45967</v>
      </c>
      <c r="D50" s="3">
        <v>0.45833333333333331</v>
      </c>
      <c r="E50" s="3">
        <v>0.53125</v>
      </c>
      <c r="F50">
        <v>50</v>
      </c>
      <c r="G50" s="3">
        <f t="shared" si="0"/>
        <v>7.2916666666666685E-2</v>
      </c>
      <c r="H50" s="1">
        <f t="shared" si="1"/>
        <v>1.75</v>
      </c>
      <c r="I50">
        <f t="shared" si="2"/>
        <v>87.5</v>
      </c>
    </row>
    <row r="51" spans="1:9" x14ac:dyDescent="0.25">
      <c r="A51" t="s">
        <v>15</v>
      </c>
      <c r="B51" t="s">
        <v>12</v>
      </c>
      <c r="C51" s="2">
        <v>45967</v>
      </c>
      <c r="D51" s="3">
        <v>0.57291666666666663</v>
      </c>
      <c r="E51" s="3">
        <v>0.64583333333333337</v>
      </c>
      <c r="F51">
        <v>40</v>
      </c>
      <c r="G51" s="3">
        <f t="shared" si="0"/>
        <v>7.2916666666666741E-2</v>
      </c>
      <c r="H51" s="1">
        <f t="shared" si="1"/>
        <v>1.75</v>
      </c>
      <c r="I51">
        <f t="shared" si="2"/>
        <v>70</v>
      </c>
    </row>
    <row r="52" spans="1:9" x14ac:dyDescent="0.25">
      <c r="A52" t="s">
        <v>13</v>
      </c>
      <c r="B52" t="s">
        <v>7</v>
      </c>
      <c r="C52" s="2">
        <v>45967</v>
      </c>
      <c r="D52" s="3">
        <v>0.64583333333333337</v>
      </c>
      <c r="E52" s="3">
        <v>0.70833333333333337</v>
      </c>
      <c r="F52">
        <v>60</v>
      </c>
      <c r="G52" s="3">
        <f t="shared" si="0"/>
        <v>6.25E-2</v>
      </c>
      <c r="H52" s="1">
        <f t="shared" si="1"/>
        <v>1.5</v>
      </c>
      <c r="I52">
        <f t="shared" si="2"/>
        <v>90</v>
      </c>
    </row>
    <row r="53" spans="1:9" x14ac:dyDescent="0.25">
      <c r="A53" t="s">
        <v>10</v>
      </c>
      <c r="B53" t="s">
        <v>9</v>
      </c>
      <c r="C53" s="2">
        <v>45967</v>
      </c>
      <c r="D53" s="3">
        <v>0.70833333333333337</v>
      </c>
      <c r="E53" s="3">
        <v>0.75</v>
      </c>
      <c r="F53">
        <v>50</v>
      </c>
      <c r="G53" s="3">
        <f t="shared" si="0"/>
        <v>4.166666666666663E-2</v>
      </c>
      <c r="H53" s="1">
        <f t="shared" si="1"/>
        <v>1</v>
      </c>
      <c r="I53">
        <f t="shared" si="2"/>
        <v>50</v>
      </c>
    </row>
    <row r="54" spans="1:9" x14ac:dyDescent="0.25">
      <c r="A54" t="s">
        <v>14</v>
      </c>
      <c r="B54" t="s">
        <v>7</v>
      </c>
      <c r="C54" s="2">
        <v>45968</v>
      </c>
      <c r="D54" s="3">
        <v>0.375</v>
      </c>
      <c r="E54" s="3">
        <v>0.41666666666666669</v>
      </c>
      <c r="F54">
        <v>60</v>
      </c>
      <c r="G54" s="3">
        <f t="shared" si="0"/>
        <v>4.1666666666666685E-2</v>
      </c>
      <c r="H54" s="1">
        <f t="shared" si="1"/>
        <v>1</v>
      </c>
      <c r="I54">
        <f t="shared" si="2"/>
        <v>60</v>
      </c>
    </row>
    <row r="55" spans="1:9" x14ac:dyDescent="0.25">
      <c r="A55" t="s">
        <v>13</v>
      </c>
      <c r="B55" t="s">
        <v>7</v>
      </c>
      <c r="C55" s="2">
        <v>45968</v>
      </c>
      <c r="D55" s="3">
        <v>0.44791666666666669</v>
      </c>
      <c r="E55" s="3">
        <v>0.51041666666666663</v>
      </c>
      <c r="F55">
        <v>60</v>
      </c>
      <c r="G55" s="3">
        <f t="shared" si="0"/>
        <v>6.2499999999999944E-2</v>
      </c>
      <c r="H55" s="1">
        <f t="shared" si="1"/>
        <v>1.5</v>
      </c>
      <c r="I55">
        <f t="shared" si="2"/>
        <v>90</v>
      </c>
    </row>
    <row r="56" spans="1:9" x14ac:dyDescent="0.25">
      <c r="A56" t="s">
        <v>11</v>
      </c>
      <c r="B56" t="s">
        <v>12</v>
      </c>
      <c r="C56" s="2">
        <v>45971</v>
      </c>
      <c r="D56" s="3">
        <v>0.375</v>
      </c>
      <c r="E56" s="3">
        <v>0.42708333333333331</v>
      </c>
      <c r="F56">
        <v>40</v>
      </c>
      <c r="G56" s="3">
        <f t="shared" si="0"/>
        <v>5.2083333333333315E-2</v>
      </c>
      <c r="H56" s="1">
        <f t="shared" si="1"/>
        <v>1.25</v>
      </c>
      <c r="I56">
        <f t="shared" si="2"/>
        <v>50</v>
      </c>
    </row>
    <row r="57" spans="1:9" x14ac:dyDescent="0.25">
      <c r="A57" t="s">
        <v>11</v>
      </c>
      <c r="B57" t="s">
        <v>12</v>
      </c>
      <c r="C57" s="2">
        <v>45971</v>
      </c>
      <c r="D57" s="3">
        <v>0.42708333333333331</v>
      </c>
      <c r="E57" s="3">
        <v>0.47916666666666669</v>
      </c>
      <c r="F57">
        <v>40</v>
      </c>
      <c r="G57" s="3">
        <f t="shared" si="0"/>
        <v>5.208333333333337E-2</v>
      </c>
      <c r="H57" s="1">
        <f t="shared" si="1"/>
        <v>1.25</v>
      </c>
      <c r="I57">
        <f t="shared" si="2"/>
        <v>50</v>
      </c>
    </row>
    <row r="58" spans="1:9" x14ac:dyDescent="0.25">
      <c r="A58" t="s">
        <v>16</v>
      </c>
      <c r="B58" t="s">
        <v>12</v>
      </c>
      <c r="C58" s="2">
        <v>45972</v>
      </c>
      <c r="D58" s="3">
        <v>0.375</v>
      </c>
      <c r="E58" s="3">
        <v>0.41666666666666669</v>
      </c>
      <c r="F58">
        <v>40</v>
      </c>
      <c r="G58" s="3">
        <f t="shared" si="0"/>
        <v>4.1666666666666685E-2</v>
      </c>
      <c r="H58" s="1">
        <f t="shared" si="1"/>
        <v>1</v>
      </c>
      <c r="I58">
        <f t="shared" si="2"/>
        <v>40</v>
      </c>
    </row>
    <row r="59" spans="1:9" x14ac:dyDescent="0.25">
      <c r="A59" t="s">
        <v>10</v>
      </c>
      <c r="B59" t="s">
        <v>7</v>
      </c>
      <c r="C59" s="2">
        <v>45972</v>
      </c>
      <c r="D59" s="3">
        <v>0.41666666666666669</v>
      </c>
      <c r="E59" s="3">
        <v>0.46875</v>
      </c>
      <c r="F59">
        <v>60</v>
      </c>
      <c r="G59" s="3">
        <f t="shared" si="0"/>
        <v>5.2083333333333315E-2</v>
      </c>
      <c r="H59" s="1">
        <f t="shared" si="1"/>
        <v>1.25</v>
      </c>
      <c r="I59">
        <f t="shared" si="2"/>
        <v>75</v>
      </c>
    </row>
    <row r="60" spans="1:9" x14ac:dyDescent="0.25">
      <c r="A60" t="s">
        <v>13</v>
      </c>
      <c r="B60" t="s">
        <v>7</v>
      </c>
      <c r="C60" s="2">
        <v>45972</v>
      </c>
      <c r="D60" s="3">
        <v>0.46875</v>
      </c>
      <c r="E60" s="3">
        <v>0.51041666666666663</v>
      </c>
      <c r="F60">
        <v>60</v>
      </c>
      <c r="G60" s="3">
        <f t="shared" si="0"/>
        <v>4.166666666666663E-2</v>
      </c>
      <c r="H60" s="1">
        <f t="shared" si="1"/>
        <v>1</v>
      </c>
      <c r="I60">
        <f t="shared" si="2"/>
        <v>60</v>
      </c>
    </row>
    <row r="61" spans="1:9" x14ac:dyDescent="0.25">
      <c r="A61" t="s">
        <v>18</v>
      </c>
      <c r="B61" t="s">
        <v>12</v>
      </c>
      <c r="C61" s="2">
        <v>45973</v>
      </c>
      <c r="D61" s="3">
        <v>0.375</v>
      </c>
      <c r="E61" s="3">
        <v>0.41666666666666669</v>
      </c>
      <c r="F61">
        <v>40</v>
      </c>
      <c r="G61" s="3">
        <f t="shared" si="0"/>
        <v>4.1666666666666685E-2</v>
      </c>
      <c r="H61" s="1">
        <f t="shared" si="1"/>
        <v>1</v>
      </c>
      <c r="I61">
        <f t="shared" si="2"/>
        <v>40</v>
      </c>
    </row>
    <row r="62" spans="1:9" x14ac:dyDescent="0.25">
      <c r="A62" t="s">
        <v>16</v>
      </c>
      <c r="B62" t="s">
        <v>7</v>
      </c>
      <c r="C62" s="2">
        <v>45973</v>
      </c>
      <c r="D62" s="3">
        <v>0.45833333333333331</v>
      </c>
      <c r="E62" s="3">
        <v>0.52083333333333337</v>
      </c>
      <c r="F62">
        <v>60</v>
      </c>
      <c r="G62" s="3">
        <f t="shared" si="0"/>
        <v>6.2500000000000056E-2</v>
      </c>
      <c r="H62" s="1">
        <f t="shared" si="1"/>
        <v>1.5</v>
      </c>
      <c r="I62">
        <f t="shared" si="2"/>
        <v>90</v>
      </c>
    </row>
    <row r="63" spans="1:9" x14ac:dyDescent="0.25">
      <c r="A63" t="s">
        <v>6</v>
      </c>
      <c r="B63" t="s">
        <v>7</v>
      </c>
      <c r="C63" s="2">
        <v>45973</v>
      </c>
      <c r="D63" s="3">
        <v>0.53125</v>
      </c>
      <c r="E63" s="3">
        <v>0.57291666666666663</v>
      </c>
      <c r="F63">
        <v>60</v>
      </c>
      <c r="G63" s="3">
        <f t="shared" si="0"/>
        <v>4.166666666666663E-2</v>
      </c>
      <c r="H63" s="1">
        <f t="shared" si="1"/>
        <v>1</v>
      </c>
      <c r="I63">
        <f t="shared" si="2"/>
        <v>60</v>
      </c>
    </row>
    <row r="64" spans="1:9" x14ac:dyDescent="0.25">
      <c r="A64" t="s">
        <v>13</v>
      </c>
      <c r="B64" t="s">
        <v>7</v>
      </c>
      <c r="C64" s="2">
        <v>45973</v>
      </c>
      <c r="D64" s="3">
        <v>0.57291666666666663</v>
      </c>
      <c r="E64" s="3">
        <v>0.625</v>
      </c>
      <c r="F64">
        <v>60</v>
      </c>
      <c r="G64" s="3">
        <f t="shared" si="0"/>
        <v>5.208333333333337E-2</v>
      </c>
      <c r="H64" s="1">
        <f t="shared" si="1"/>
        <v>1.25</v>
      </c>
      <c r="I64">
        <f t="shared" si="2"/>
        <v>75</v>
      </c>
    </row>
    <row r="65" spans="1:9" x14ac:dyDescent="0.25">
      <c r="A65" t="s">
        <v>14</v>
      </c>
      <c r="B65" t="s">
        <v>7</v>
      </c>
      <c r="C65" s="2">
        <v>45973</v>
      </c>
      <c r="D65" s="3">
        <v>0.65625</v>
      </c>
      <c r="E65" s="3">
        <v>0.71875</v>
      </c>
      <c r="F65">
        <v>60</v>
      </c>
      <c r="G65" s="3">
        <f t="shared" si="0"/>
        <v>6.25E-2</v>
      </c>
      <c r="H65" s="1">
        <f t="shared" si="1"/>
        <v>1.5</v>
      </c>
      <c r="I65">
        <f t="shared" si="2"/>
        <v>90</v>
      </c>
    </row>
    <row r="66" spans="1:9" x14ac:dyDescent="0.25">
      <c r="A66" t="s">
        <v>18</v>
      </c>
      <c r="B66" t="s">
        <v>12</v>
      </c>
      <c r="C66" s="2">
        <v>45974</v>
      </c>
      <c r="D66" s="3">
        <v>0.375</v>
      </c>
      <c r="E66" s="3">
        <v>0.45833333333333331</v>
      </c>
      <c r="F66">
        <v>40</v>
      </c>
      <c r="G66" s="3">
        <f t="shared" si="0"/>
        <v>8.3333333333333315E-2</v>
      </c>
      <c r="H66" s="1">
        <f t="shared" si="1"/>
        <v>2</v>
      </c>
      <c r="I66">
        <f t="shared" si="2"/>
        <v>80</v>
      </c>
    </row>
    <row r="67" spans="1:9" x14ac:dyDescent="0.25">
      <c r="A67" t="s">
        <v>18</v>
      </c>
      <c r="B67" t="s">
        <v>12</v>
      </c>
      <c r="C67" s="2">
        <v>45974</v>
      </c>
      <c r="D67" s="3">
        <v>0.46875</v>
      </c>
      <c r="E67" s="3">
        <v>0.53125</v>
      </c>
      <c r="F67">
        <v>40</v>
      </c>
      <c r="G67" s="3">
        <f t="shared" ref="G67:G130" si="3">E67-D67</f>
        <v>6.25E-2</v>
      </c>
      <c r="H67" s="1">
        <f t="shared" ref="H67:H130" si="4">HOUR(G67)+MINUTE(G67)/60</f>
        <v>1.5</v>
      </c>
      <c r="I67">
        <f t="shared" ref="I67:I130" si="5">F67*H67</f>
        <v>60</v>
      </c>
    </row>
    <row r="68" spans="1:9" x14ac:dyDescent="0.25">
      <c r="A68" t="s">
        <v>13</v>
      </c>
      <c r="B68" t="s">
        <v>9</v>
      </c>
      <c r="C68" s="2">
        <v>45974</v>
      </c>
      <c r="D68" s="3">
        <v>0.5625</v>
      </c>
      <c r="E68" s="3">
        <v>0.63541666666666663</v>
      </c>
      <c r="F68">
        <v>50</v>
      </c>
      <c r="G68" s="3">
        <f t="shared" si="3"/>
        <v>7.291666666666663E-2</v>
      </c>
      <c r="H68" s="1">
        <f t="shared" si="4"/>
        <v>1.75</v>
      </c>
      <c r="I68">
        <f t="shared" si="5"/>
        <v>87.5</v>
      </c>
    </row>
    <row r="69" spans="1:9" x14ac:dyDescent="0.25">
      <c r="A69" t="s">
        <v>20</v>
      </c>
      <c r="B69" t="s">
        <v>12</v>
      </c>
      <c r="C69" s="2">
        <v>45974</v>
      </c>
      <c r="D69" s="3">
        <v>0.66666666666666663</v>
      </c>
      <c r="E69" s="3">
        <v>0.75</v>
      </c>
      <c r="F69">
        <v>40</v>
      </c>
      <c r="G69" s="3">
        <f t="shared" si="3"/>
        <v>8.333333333333337E-2</v>
      </c>
      <c r="H69" s="1">
        <f t="shared" si="4"/>
        <v>2</v>
      </c>
      <c r="I69">
        <f t="shared" si="5"/>
        <v>80</v>
      </c>
    </row>
    <row r="70" spans="1:9" x14ac:dyDescent="0.25">
      <c r="A70" t="s">
        <v>16</v>
      </c>
      <c r="B70" t="s">
        <v>12</v>
      </c>
      <c r="C70" s="2">
        <v>45975</v>
      </c>
      <c r="D70" s="3">
        <v>0.375</v>
      </c>
      <c r="E70" s="3">
        <v>0.42708333333333331</v>
      </c>
      <c r="F70">
        <v>40</v>
      </c>
      <c r="G70" s="3">
        <f t="shared" si="3"/>
        <v>5.2083333333333315E-2</v>
      </c>
      <c r="H70" s="1">
        <f t="shared" si="4"/>
        <v>1.25</v>
      </c>
      <c r="I70">
        <f t="shared" si="5"/>
        <v>50</v>
      </c>
    </row>
    <row r="71" spans="1:9" x14ac:dyDescent="0.25">
      <c r="A71" t="s">
        <v>8</v>
      </c>
      <c r="B71" t="s">
        <v>9</v>
      </c>
      <c r="C71" s="2">
        <v>45975</v>
      </c>
      <c r="D71" s="3">
        <v>0.4375</v>
      </c>
      <c r="E71" s="3">
        <v>0.48958333333333331</v>
      </c>
      <c r="F71">
        <v>50</v>
      </c>
      <c r="G71" s="3">
        <f t="shared" si="3"/>
        <v>5.2083333333333315E-2</v>
      </c>
      <c r="H71" s="1">
        <f t="shared" si="4"/>
        <v>1.25</v>
      </c>
      <c r="I71">
        <f t="shared" si="5"/>
        <v>62.5</v>
      </c>
    </row>
    <row r="72" spans="1:9" x14ac:dyDescent="0.25">
      <c r="A72" t="s">
        <v>11</v>
      </c>
      <c r="B72" t="s">
        <v>12</v>
      </c>
      <c r="C72" s="2">
        <v>45975</v>
      </c>
      <c r="D72" s="3">
        <v>0.51041666666666663</v>
      </c>
      <c r="E72" s="3">
        <v>0.59375</v>
      </c>
      <c r="F72">
        <v>40</v>
      </c>
      <c r="G72" s="3">
        <f t="shared" si="3"/>
        <v>8.333333333333337E-2</v>
      </c>
      <c r="H72" s="1">
        <f t="shared" si="4"/>
        <v>2</v>
      </c>
      <c r="I72">
        <f t="shared" si="5"/>
        <v>80</v>
      </c>
    </row>
    <row r="73" spans="1:9" x14ac:dyDescent="0.25">
      <c r="A73" t="s">
        <v>11</v>
      </c>
      <c r="B73" t="s">
        <v>12</v>
      </c>
      <c r="C73" s="2">
        <v>45978</v>
      </c>
      <c r="D73" s="3">
        <v>0.375</v>
      </c>
      <c r="E73" s="3">
        <v>0.45833333333333331</v>
      </c>
      <c r="F73">
        <v>40</v>
      </c>
      <c r="G73" s="3">
        <f t="shared" si="3"/>
        <v>8.3333333333333315E-2</v>
      </c>
      <c r="H73" s="1">
        <f t="shared" si="4"/>
        <v>2</v>
      </c>
      <c r="I73">
        <f t="shared" si="5"/>
        <v>80</v>
      </c>
    </row>
    <row r="74" spans="1:9" x14ac:dyDescent="0.25">
      <c r="A74" t="s">
        <v>6</v>
      </c>
      <c r="B74" t="s">
        <v>7</v>
      </c>
      <c r="C74" s="2">
        <v>45978</v>
      </c>
      <c r="D74" s="3">
        <v>0.47916666666666669</v>
      </c>
      <c r="E74" s="3">
        <v>0.55208333333333337</v>
      </c>
      <c r="F74">
        <v>60</v>
      </c>
      <c r="G74" s="3">
        <f t="shared" si="3"/>
        <v>7.2916666666666685E-2</v>
      </c>
      <c r="H74" s="1">
        <f t="shared" si="4"/>
        <v>1.75</v>
      </c>
      <c r="I74">
        <f t="shared" si="5"/>
        <v>105</v>
      </c>
    </row>
    <row r="75" spans="1:9" x14ac:dyDescent="0.25">
      <c r="A75" t="s">
        <v>6</v>
      </c>
      <c r="B75" t="s">
        <v>7</v>
      </c>
      <c r="C75" s="2">
        <v>45978</v>
      </c>
      <c r="D75" s="3">
        <v>0.5625</v>
      </c>
      <c r="E75" s="3">
        <v>0.625</v>
      </c>
      <c r="F75">
        <v>60</v>
      </c>
      <c r="G75" s="3">
        <f t="shared" si="3"/>
        <v>6.25E-2</v>
      </c>
      <c r="H75" s="1">
        <f t="shared" si="4"/>
        <v>1.5</v>
      </c>
      <c r="I75">
        <f t="shared" si="5"/>
        <v>90</v>
      </c>
    </row>
    <row r="76" spans="1:9" x14ac:dyDescent="0.25">
      <c r="A76" t="s">
        <v>19</v>
      </c>
      <c r="B76" t="s">
        <v>9</v>
      </c>
      <c r="C76" s="2">
        <v>45978</v>
      </c>
      <c r="D76" s="3">
        <v>0.67708333333333337</v>
      </c>
      <c r="E76" s="3">
        <v>0.76041666666666663</v>
      </c>
      <c r="F76">
        <v>50</v>
      </c>
      <c r="G76" s="3">
        <f t="shared" si="3"/>
        <v>8.3333333333333259E-2</v>
      </c>
      <c r="H76" s="1">
        <f t="shared" si="4"/>
        <v>2</v>
      </c>
      <c r="I76">
        <f t="shared" si="5"/>
        <v>100</v>
      </c>
    </row>
    <row r="77" spans="1:9" x14ac:dyDescent="0.25">
      <c r="A77" t="s">
        <v>10</v>
      </c>
      <c r="B77" t="s">
        <v>7</v>
      </c>
      <c r="C77" s="2">
        <v>45979</v>
      </c>
      <c r="D77" s="3">
        <v>0.375</v>
      </c>
      <c r="E77" s="3">
        <v>0.41666666666666669</v>
      </c>
      <c r="F77">
        <v>60</v>
      </c>
      <c r="G77" s="3">
        <f t="shared" si="3"/>
        <v>4.1666666666666685E-2</v>
      </c>
      <c r="H77" s="1">
        <f t="shared" si="4"/>
        <v>1</v>
      </c>
      <c r="I77">
        <f t="shared" si="5"/>
        <v>60</v>
      </c>
    </row>
    <row r="78" spans="1:9" x14ac:dyDescent="0.25">
      <c r="A78" t="s">
        <v>18</v>
      </c>
      <c r="B78" t="s">
        <v>12</v>
      </c>
      <c r="C78" s="2">
        <v>45979</v>
      </c>
      <c r="D78" s="3">
        <v>0.4375</v>
      </c>
      <c r="E78" s="3">
        <v>0.48958333333333331</v>
      </c>
      <c r="F78">
        <v>40</v>
      </c>
      <c r="G78" s="3">
        <f t="shared" si="3"/>
        <v>5.2083333333333315E-2</v>
      </c>
      <c r="H78" s="1">
        <f t="shared" si="4"/>
        <v>1.25</v>
      </c>
      <c r="I78">
        <f t="shared" si="5"/>
        <v>50</v>
      </c>
    </row>
    <row r="79" spans="1:9" x14ac:dyDescent="0.25">
      <c r="A79" t="s">
        <v>17</v>
      </c>
      <c r="B79" t="s">
        <v>9</v>
      </c>
      <c r="C79" s="2">
        <v>45980</v>
      </c>
      <c r="D79" s="3">
        <v>0.375</v>
      </c>
      <c r="E79" s="3">
        <v>0.44791666666666669</v>
      </c>
      <c r="F79">
        <v>50</v>
      </c>
      <c r="G79" s="3">
        <f t="shared" si="3"/>
        <v>7.2916666666666685E-2</v>
      </c>
      <c r="H79" s="1">
        <f t="shared" si="4"/>
        <v>1.75</v>
      </c>
      <c r="I79">
        <f t="shared" si="5"/>
        <v>87.5</v>
      </c>
    </row>
    <row r="80" spans="1:9" x14ac:dyDescent="0.25">
      <c r="A80" t="s">
        <v>21</v>
      </c>
      <c r="B80" t="s">
        <v>7</v>
      </c>
      <c r="C80" s="2">
        <v>45980</v>
      </c>
      <c r="D80" s="3">
        <v>0.46875</v>
      </c>
      <c r="E80" s="3">
        <v>0.51041666666666663</v>
      </c>
      <c r="F80">
        <v>60</v>
      </c>
      <c r="G80" s="3">
        <f t="shared" si="3"/>
        <v>4.166666666666663E-2</v>
      </c>
      <c r="H80" s="1">
        <f t="shared" si="4"/>
        <v>1</v>
      </c>
      <c r="I80">
        <f t="shared" si="5"/>
        <v>60</v>
      </c>
    </row>
    <row r="81" spans="1:9" x14ac:dyDescent="0.25">
      <c r="A81" t="s">
        <v>18</v>
      </c>
      <c r="B81" t="s">
        <v>12</v>
      </c>
      <c r="C81" s="2">
        <v>45980</v>
      </c>
      <c r="D81" s="3">
        <v>0.54166666666666663</v>
      </c>
      <c r="E81" s="3">
        <v>0.61458333333333337</v>
      </c>
      <c r="F81">
        <v>40</v>
      </c>
      <c r="G81" s="3">
        <f t="shared" si="3"/>
        <v>7.2916666666666741E-2</v>
      </c>
      <c r="H81" s="1">
        <f t="shared" si="4"/>
        <v>1.75</v>
      </c>
      <c r="I81">
        <f t="shared" si="5"/>
        <v>70</v>
      </c>
    </row>
    <row r="82" spans="1:9" x14ac:dyDescent="0.25">
      <c r="A82" t="s">
        <v>17</v>
      </c>
      <c r="B82" t="s">
        <v>9</v>
      </c>
      <c r="C82" s="2">
        <v>45980</v>
      </c>
      <c r="D82" s="3">
        <v>0.65625</v>
      </c>
      <c r="E82" s="3">
        <v>0.71875</v>
      </c>
      <c r="F82">
        <v>50</v>
      </c>
      <c r="G82" s="3">
        <f t="shared" si="3"/>
        <v>6.25E-2</v>
      </c>
      <c r="H82" s="1">
        <f t="shared" si="4"/>
        <v>1.5</v>
      </c>
      <c r="I82">
        <f t="shared" si="5"/>
        <v>75</v>
      </c>
    </row>
    <row r="83" spans="1:9" x14ac:dyDescent="0.25">
      <c r="A83" t="s">
        <v>8</v>
      </c>
      <c r="B83" t="s">
        <v>9</v>
      </c>
      <c r="C83" s="2">
        <v>45981</v>
      </c>
      <c r="D83" s="3">
        <v>0.375</v>
      </c>
      <c r="E83" s="3">
        <v>0.41666666666666669</v>
      </c>
      <c r="F83">
        <v>50</v>
      </c>
      <c r="G83" s="3">
        <f t="shared" si="3"/>
        <v>4.1666666666666685E-2</v>
      </c>
      <c r="H83" s="1">
        <f t="shared" si="4"/>
        <v>1</v>
      </c>
      <c r="I83">
        <f t="shared" si="5"/>
        <v>50</v>
      </c>
    </row>
    <row r="84" spans="1:9" x14ac:dyDescent="0.25">
      <c r="A84" t="s">
        <v>11</v>
      </c>
      <c r="B84" t="s">
        <v>12</v>
      </c>
      <c r="C84" s="2">
        <v>45981</v>
      </c>
      <c r="D84" s="3">
        <v>0.41666666666666669</v>
      </c>
      <c r="E84" s="3">
        <v>0.5</v>
      </c>
      <c r="F84">
        <v>40</v>
      </c>
      <c r="G84" s="3">
        <f t="shared" si="3"/>
        <v>8.3333333333333315E-2</v>
      </c>
      <c r="H84" s="1">
        <f t="shared" si="4"/>
        <v>2</v>
      </c>
      <c r="I84">
        <f t="shared" si="5"/>
        <v>80</v>
      </c>
    </row>
    <row r="85" spans="1:9" x14ac:dyDescent="0.25">
      <c r="A85" t="s">
        <v>15</v>
      </c>
      <c r="B85" t="s">
        <v>12</v>
      </c>
      <c r="C85" s="2">
        <v>45981</v>
      </c>
      <c r="D85" s="3">
        <v>0.53125</v>
      </c>
      <c r="E85" s="3">
        <v>0.57291666666666663</v>
      </c>
      <c r="F85">
        <v>40</v>
      </c>
      <c r="G85" s="3">
        <f t="shared" si="3"/>
        <v>4.166666666666663E-2</v>
      </c>
      <c r="H85" s="1">
        <f t="shared" si="4"/>
        <v>1</v>
      </c>
      <c r="I85">
        <f t="shared" si="5"/>
        <v>40</v>
      </c>
    </row>
    <row r="86" spans="1:9" x14ac:dyDescent="0.25">
      <c r="A86" t="s">
        <v>8</v>
      </c>
      <c r="B86" t="s">
        <v>9</v>
      </c>
      <c r="C86" s="2">
        <v>45981</v>
      </c>
      <c r="D86" s="3">
        <v>0.59375</v>
      </c>
      <c r="E86" s="3">
        <v>0.63541666666666663</v>
      </c>
      <c r="F86">
        <v>50</v>
      </c>
      <c r="G86" s="3">
        <f t="shared" si="3"/>
        <v>4.166666666666663E-2</v>
      </c>
      <c r="H86" s="1">
        <f t="shared" si="4"/>
        <v>1</v>
      </c>
      <c r="I86">
        <f t="shared" si="5"/>
        <v>50</v>
      </c>
    </row>
    <row r="87" spans="1:9" x14ac:dyDescent="0.25">
      <c r="A87" t="s">
        <v>19</v>
      </c>
      <c r="B87" t="s">
        <v>9</v>
      </c>
      <c r="C87" s="2">
        <v>45981</v>
      </c>
      <c r="D87" s="3">
        <v>0.63541666666666663</v>
      </c>
      <c r="E87" s="3">
        <v>0.67708333333333337</v>
      </c>
      <c r="F87">
        <v>50</v>
      </c>
      <c r="G87" s="3">
        <f t="shared" si="3"/>
        <v>4.1666666666666741E-2</v>
      </c>
      <c r="H87" s="1">
        <f t="shared" si="4"/>
        <v>1</v>
      </c>
      <c r="I87">
        <f t="shared" si="5"/>
        <v>50</v>
      </c>
    </row>
    <row r="88" spans="1:9" x14ac:dyDescent="0.25">
      <c r="A88" t="s">
        <v>11</v>
      </c>
      <c r="B88" t="s">
        <v>12</v>
      </c>
      <c r="C88" s="2">
        <v>45985</v>
      </c>
      <c r="D88" s="3">
        <v>0.375</v>
      </c>
      <c r="E88" s="3">
        <v>0.4375</v>
      </c>
      <c r="F88">
        <v>40</v>
      </c>
      <c r="G88" s="3">
        <f t="shared" si="3"/>
        <v>6.25E-2</v>
      </c>
      <c r="H88" s="1">
        <f t="shared" si="4"/>
        <v>1.5</v>
      </c>
      <c r="I88">
        <f t="shared" si="5"/>
        <v>60</v>
      </c>
    </row>
    <row r="89" spans="1:9" x14ac:dyDescent="0.25">
      <c r="A89" t="s">
        <v>15</v>
      </c>
      <c r="B89" t="s">
        <v>12</v>
      </c>
      <c r="C89" s="2">
        <v>45985</v>
      </c>
      <c r="D89" s="3">
        <v>0.44791666666666669</v>
      </c>
      <c r="E89" s="3">
        <v>0.5</v>
      </c>
      <c r="F89">
        <v>40</v>
      </c>
      <c r="G89" s="3">
        <f t="shared" si="3"/>
        <v>5.2083333333333315E-2</v>
      </c>
      <c r="H89" s="1">
        <f t="shared" si="4"/>
        <v>1.25</v>
      </c>
      <c r="I89">
        <f t="shared" si="5"/>
        <v>50</v>
      </c>
    </row>
    <row r="90" spans="1:9" x14ac:dyDescent="0.25">
      <c r="A90" t="s">
        <v>18</v>
      </c>
      <c r="B90" t="s">
        <v>12</v>
      </c>
      <c r="C90" s="2">
        <v>45985</v>
      </c>
      <c r="D90" s="3">
        <v>0.52083333333333337</v>
      </c>
      <c r="E90" s="3">
        <v>0.5625</v>
      </c>
      <c r="F90">
        <v>40</v>
      </c>
      <c r="G90" s="3">
        <f t="shared" si="3"/>
        <v>4.166666666666663E-2</v>
      </c>
      <c r="H90" s="1">
        <f t="shared" si="4"/>
        <v>1</v>
      </c>
      <c r="I90">
        <f t="shared" si="5"/>
        <v>40</v>
      </c>
    </row>
    <row r="91" spans="1:9" x14ac:dyDescent="0.25">
      <c r="A91" t="s">
        <v>14</v>
      </c>
      <c r="B91" t="s">
        <v>7</v>
      </c>
      <c r="C91" s="2">
        <v>45985</v>
      </c>
      <c r="D91" s="3">
        <v>0.60416666666666663</v>
      </c>
      <c r="E91" s="3">
        <v>0.66666666666666663</v>
      </c>
      <c r="F91">
        <v>60</v>
      </c>
      <c r="G91" s="3">
        <f t="shared" si="3"/>
        <v>6.25E-2</v>
      </c>
      <c r="H91" s="1">
        <f t="shared" si="4"/>
        <v>1.5</v>
      </c>
      <c r="I91">
        <f t="shared" si="5"/>
        <v>90</v>
      </c>
    </row>
    <row r="92" spans="1:9" x14ac:dyDescent="0.25">
      <c r="A92" t="s">
        <v>15</v>
      </c>
      <c r="B92" t="s">
        <v>7</v>
      </c>
      <c r="C92" s="2">
        <v>45985</v>
      </c>
      <c r="D92" s="3">
        <v>0.6875</v>
      </c>
      <c r="E92" s="3">
        <v>0.75</v>
      </c>
      <c r="F92">
        <v>60</v>
      </c>
      <c r="G92" s="3">
        <f t="shared" si="3"/>
        <v>6.25E-2</v>
      </c>
      <c r="H92" s="1">
        <f t="shared" si="4"/>
        <v>1.5</v>
      </c>
      <c r="I92">
        <f t="shared" si="5"/>
        <v>90</v>
      </c>
    </row>
    <row r="93" spans="1:9" x14ac:dyDescent="0.25">
      <c r="A93" t="s">
        <v>13</v>
      </c>
      <c r="B93" t="s">
        <v>7</v>
      </c>
      <c r="C93" s="2">
        <v>45986</v>
      </c>
      <c r="D93" s="3">
        <v>0.375</v>
      </c>
      <c r="E93" s="3">
        <v>0.42708333333333331</v>
      </c>
      <c r="F93">
        <v>60</v>
      </c>
      <c r="G93" s="3">
        <f t="shared" si="3"/>
        <v>5.2083333333333315E-2</v>
      </c>
      <c r="H93" s="1">
        <f t="shared" si="4"/>
        <v>1.25</v>
      </c>
      <c r="I93">
        <f t="shared" si="5"/>
        <v>75</v>
      </c>
    </row>
    <row r="94" spans="1:9" x14ac:dyDescent="0.25">
      <c r="A94" t="s">
        <v>13</v>
      </c>
      <c r="B94" t="s">
        <v>7</v>
      </c>
      <c r="C94" s="2">
        <v>45987</v>
      </c>
      <c r="D94" s="3">
        <v>0.375</v>
      </c>
      <c r="E94" s="3">
        <v>0.41666666666666669</v>
      </c>
      <c r="F94">
        <v>60</v>
      </c>
      <c r="G94" s="3">
        <f t="shared" si="3"/>
        <v>4.1666666666666685E-2</v>
      </c>
      <c r="H94" s="1">
        <f t="shared" si="4"/>
        <v>1</v>
      </c>
      <c r="I94">
        <f t="shared" si="5"/>
        <v>60</v>
      </c>
    </row>
    <row r="95" spans="1:9" x14ac:dyDescent="0.25">
      <c r="A95" t="s">
        <v>19</v>
      </c>
      <c r="B95" t="s">
        <v>12</v>
      </c>
      <c r="C95" s="2">
        <v>45987</v>
      </c>
      <c r="D95" s="3">
        <v>0.45833333333333331</v>
      </c>
      <c r="E95" s="3">
        <v>0.53125</v>
      </c>
      <c r="F95">
        <v>40</v>
      </c>
      <c r="G95" s="3">
        <f t="shared" si="3"/>
        <v>7.2916666666666685E-2</v>
      </c>
      <c r="H95" s="1">
        <f t="shared" si="4"/>
        <v>1.75</v>
      </c>
      <c r="I95">
        <f t="shared" si="5"/>
        <v>70</v>
      </c>
    </row>
    <row r="96" spans="1:9" x14ac:dyDescent="0.25">
      <c r="A96" t="s">
        <v>18</v>
      </c>
      <c r="B96" t="s">
        <v>12</v>
      </c>
      <c r="C96" s="2">
        <v>45987</v>
      </c>
      <c r="D96" s="3">
        <v>0.57291666666666663</v>
      </c>
      <c r="E96" s="3">
        <v>0.65625</v>
      </c>
      <c r="F96">
        <v>40</v>
      </c>
      <c r="G96" s="3">
        <f t="shared" si="3"/>
        <v>8.333333333333337E-2</v>
      </c>
      <c r="H96" s="1">
        <f t="shared" si="4"/>
        <v>2</v>
      </c>
      <c r="I96">
        <f t="shared" si="5"/>
        <v>80</v>
      </c>
    </row>
    <row r="97" spans="1:9" x14ac:dyDescent="0.25">
      <c r="A97" t="s">
        <v>6</v>
      </c>
      <c r="B97" t="s">
        <v>7</v>
      </c>
      <c r="C97" s="2">
        <v>45987</v>
      </c>
      <c r="D97" s="3">
        <v>0.6875</v>
      </c>
      <c r="E97" s="3">
        <v>0.72916666666666663</v>
      </c>
      <c r="F97">
        <v>60</v>
      </c>
      <c r="G97" s="3">
        <f t="shared" si="3"/>
        <v>4.166666666666663E-2</v>
      </c>
      <c r="H97" s="1">
        <f t="shared" si="4"/>
        <v>1</v>
      </c>
      <c r="I97">
        <f t="shared" si="5"/>
        <v>60</v>
      </c>
    </row>
    <row r="98" spans="1:9" x14ac:dyDescent="0.25">
      <c r="A98" t="s">
        <v>10</v>
      </c>
      <c r="B98" t="s">
        <v>7</v>
      </c>
      <c r="C98" s="2">
        <v>45989</v>
      </c>
      <c r="D98" s="3">
        <v>0.39583333333333331</v>
      </c>
      <c r="E98" s="3">
        <v>0.45833333333333331</v>
      </c>
      <c r="F98">
        <v>60</v>
      </c>
      <c r="G98" s="3">
        <f t="shared" si="3"/>
        <v>6.25E-2</v>
      </c>
      <c r="H98" s="1">
        <f t="shared" si="4"/>
        <v>1.5</v>
      </c>
      <c r="I98">
        <f t="shared" si="5"/>
        <v>90</v>
      </c>
    </row>
    <row r="99" spans="1:9" x14ac:dyDescent="0.25">
      <c r="A99" t="s">
        <v>11</v>
      </c>
      <c r="B99" t="s">
        <v>12</v>
      </c>
      <c r="C99" s="2">
        <v>45989</v>
      </c>
      <c r="D99" s="3">
        <v>0.47916666666666669</v>
      </c>
      <c r="E99" s="3">
        <v>0.53125</v>
      </c>
      <c r="F99">
        <v>40</v>
      </c>
      <c r="G99" s="3">
        <f t="shared" si="3"/>
        <v>5.2083333333333315E-2</v>
      </c>
      <c r="H99" s="1">
        <f t="shared" si="4"/>
        <v>1.25</v>
      </c>
      <c r="I99">
        <f t="shared" si="5"/>
        <v>50</v>
      </c>
    </row>
    <row r="100" spans="1:9" x14ac:dyDescent="0.25">
      <c r="A100" t="s">
        <v>22</v>
      </c>
      <c r="B100" t="s">
        <v>9</v>
      </c>
      <c r="C100" s="2">
        <v>45993</v>
      </c>
      <c r="D100" s="3">
        <v>0.375</v>
      </c>
      <c r="E100" s="3">
        <v>0.41666666666666669</v>
      </c>
      <c r="F100">
        <v>50</v>
      </c>
      <c r="G100" s="3">
        <f t="shared" si="3"/>
        <v>4.1666666666666685E-2</v>
      </c>
      <c r="H100" s="1">
        <f t="shared" si="4"/>
        <v>1</v>
      </c>
      <c r="I100">
        <f t="shared" si="5"/>
        <v>50</v>
      </c>
    </row>
    <row r="101" spans="1:9" x14ac:dyDescent="0.25">
      <c r="A101" t="s">
        <v>15</v>
      </c>
      <c r="B101" t="s">
        <v>7</v>
      </c>
      <c r="C101" s="2">
        <v>45993</v>
      </c>
      <c r="D101" s="3">
        <v>0.4375</v>
      </c>
      <c r="E101" s="3">
        <v>0.47916666666666669</v>
      </c>
      <c r="F101">
        <v>60</v>
      </c>
      <c r="G101" s="3">
        <f t="shared" si="3"/>
        <v>4.1666666666666685E-2</v>
      </c>
      <c r="H101" s="1">
        <f t="shared" si="4"/>
        <v>1</v>
      </c>
      <c r="I101">
        <f t="shared" si="5"/>
        <v>60</v>
      </c>
    </row>
    <row r="102" spans="1:9" s="6" customFormat="1" x14ac:dyDescent="0.25">
      <c r="A102" s="6" t="s">
        <v>6</v>
      </c>
      <c r="B102" s="6" t="s">
        <v>7</v>
      </c>
      <c r="C102" s="7">
        <v>45993</v>
      </c>
      <c r="D102" s="8">
        <v>0.47916666666666669</v>
      </c>
      <c r="E102" s="8">
        <v>0.5625</v>
      </c>
      <c r="F102" s="6">
        <v>60</v>
      </c>
      <c r="G102" s="8">
        <f t="shared" si="3"/>
        <v>8.3333333333333315E-2</v>
      </c>
      <c r="H102" s="9">
        <f t="shared" si="4"/>
        <v>2</v>
      </c>
      <c r="I102" s="6">
        <f t="shared" si="5"/>
        <v>120</v>
      </c>
    </row>
    <row r="103" spans="1:9" x14ac:dyDescent="0.25">
      <c r="A103" t="s">
        <v>17</v>
      </c>
      <c r="B103" t="s">
        <v>9</v>
      </c>
      <c r="C103" s="2">
        <v>45994</v>
      </c>
      <c r="D103" s="3">
        <v>0.375</v>
      </c>
      <c r="E103" s="3">
        <v>0.44791666666666669</v>
      </c>
      <c r="F103">
        <v>50</v>
      </c>
      <c r="G103" s="3">
        <f t="shared" si="3"/>
        <v>7.2916666666666685E-2</v>
      </c>
      <c r="H103" s="1">
        <f t="shared" si="4"/>
        <v>1.75</v>
      </c>
      <c r="I103">
        <f t="shared" si="5"/>
        <v>87.5</v>
      </c>
    </row>
    <row r="104" spans="1:9" x14ac:dyDescent="0.25">
      <c r="A104" t="s">
        <v>18</v>
      </c>
      <c r="B104" t="s">
        <v>12</v>
      </c>
      <c r="C104" s="2">
        <v>45994</v>
      </c>
      <c r="D104" s="3">
        <v>0.47916666666666669</v>
      </c>
      <c r="E104" s="3">
        <v>0.54166666666666663</v>
      </c>
      <c r="F104">
        <v>40</v>
      </c>
      <c r="G104" s="3">
        <f t="shared" si="3"/>
        <v>6.2499999999999944E-2</v>
      </c>
      <c r="H104" s="1">
        <f t="shared" si="4"/>
        <v>1.5</v>
      </c>
      <c r="I104">
        <f t="shared" si="5"/>
        <v>60</v>
      </c>
    </row>
    <row r="105" spans="1:9" x14ac:dyDescent="0.25">
      <c r="A105" t="s">
        <v>17</v>
      </c>
      <c r="B105" t="s">
        <v>9</v>
      </c>
      <c r="C105" s="2">
        <v>45994</v>
      </c>
      <c r="D105" s="3">
        <v>0.57291666666666663</v>
      </c>
      <c r="E105" s="3">
        <v>0.61458333333333337</v>
      </c>
      <c r="F105">
        <v>50</v>
      </c>
      <c r="G105" s="3">
        <f t="shared" si="3"/>
        <v>4.1666666666666741E-2</v>
      </c>
      <c r="H105" s="1">
        <f t="shared" si="4"/>
        <v>1</v>
      </c>
      <c r="I105">
        <f t="shared" si="5"/>
        <v>50</v>
      </c>
    </row>
    <row r="106" spans="1:9" x14ac:dyDescent="0.25">
      <c r="A106" t="s">
        <v>19</v>
      </c>
      <c r="B106" t="s">
        <v>9</v>
      </c>
      <c r="C106" s="2">
        <v>45994</v>
      </c>
      <c r="D106" s="3">
        <v>0.65625</v>
      </c>
      <c r="E106" s="3">
        <v>0.71875</v>
      </c>
      <c r="F106">
        <v>50</v>
      </c>
      <c r="G106" s="3">
        <f t="shared" si="3"/>
        <v>6.25E-2</v>
      </c>
      <c r="H106" s="1">
        <f t="shared" si="4"/>
        <v>1.5</v>
      </c>
      <c r="I106">
        <f t="shared" si="5"/>
        <v>75</v>
      </c>
    </row>
    <row r="107" spans="1:9" x14ac:dyDescent="0.25">
      <c r="A107" t="s">
        <v>18</v>
      </c>
      <c r="B107" t="s">
        <v>12</v>
      </c>
      <c r="C107" s="2">
        <v>45994</v>
      </c>
      <c r="D107" s="3">
        <v>0.75</v>
      </c>
      <c r="E107" s="3">
        <v>0.79166666666666663</v>
      </c>
      <c r="F107">
        <v>40</v>
      </c>
      <c r="G107" s="3">
        <f t="shared" si="3"/>
        <v>4.166666666666663E-2</v>
      </c>
      <c r="H107" s="1">
        <f t="shared" si="4"/>
        <v>1</v>
      </c>
      <c r="I107">
        <f t="shared" si="5"/>
        <v>40</v>
      </c>
    </row>
    <row r="108" spans="1:9" x14ac:dyDescent="0.25">
      <c r="A108" t="s">
        <v>14</v>
      </c>
      <c r="B108" t="s">
        <v>7</v>
      </c>
      <c r="C108" s="2">
        <v>45996</v>
      </c>
      <c r="D108" s="3">
        <v>0.375</v>
      </c>
      <c r="E108" s="3">
        <v>0.44791666666666669</v>
      </c>
      <c r="F108">
        <v>60</v>
      </c>
      <c r="G108" s="3">
        <f t="shared" si="3"/>
        <v>7.2916666666666685E-2</v>
      </c>
      <c r="H108" s="1">
        <f t="shared" si="4"/>
        <v>1.75</v>
      </c>
      <c r="I108">
        <f t="shared" si="5"/>
        <v>105</v>
      </c>
    </row>
    <row r="109" spans="1:9" x14ac:dyDescent="0.25">
      <c r="A109" t="s">
        <v>16</v>
      </c>
      <c r="B109" t="s">
        <v>12</v>
      </c>
      <c r="C109" s="2">
        <v>45996</v>
      </c>
      <c r="D109" s="3">
        <v>0.45833333333333331</v>
      </c>
      <c r="E109" s="3">
        <v>0.5</v>
      </c>
      <c r="F109">
        <v>40</v>
      </c>
      <c r="G109" s="3">
        <f t="shared" si="3"/>
        <v>4.1666666666666685E-2</v>
      </c>
      <c r="H109" s="1">
        <f t="shared" si="4"/>
        <v>1</v>
      </c>
      <c r="I109">
        <f t="shared" si="5"/>
        <v>40</v>
      </c>
    </row>
    <row r="110" spans="1:9" x14ac:dyDescent="0.25">
      <c r="A110" t="s">
        <v>10</v>
      </c>
      <c r="B110" t="s">
        <v>7</v>
      </c>
      <c r="C110" s="2">
        <v>45996</v>
      </c>
      <c r="D110" s="3">
        <v>0.53125</v>
      </c>
      <c r="E110" s="3">
        <v>0.59375</v>
      </c>
      <c r="F110">
        <v>60</v>
      </c>
      <c r="G110" s="3">
        <f t="shared" si="3"/>
        <v>6.25E-2</v>
      </c>
      <c r="H110" s="1">
        <f t="shared" si="4"/>
        <v>1.5</v>
      </c>
      <c r="I110">
        <f t="shared" si="5"/>
        <v>90</v>
      </c>
    </row>
    <row r="111" spans="1:9" x14ac:dyDescent="0.25">
      <c r="A111" t="s">
        <v>23</v>
      </c>
      <c r="B111" t="s">
        <v>7</v>
      </c>
      <c r="C111" s="2">
        <v>45999</v>
      </c>
      <c r="D111" s="3">
        <v>0.375</v>
      </c>
      <c r="E111" s="3">
        <v>0.44791666666666669</v>
      </c>
      <c r="F111">
        <v>60</v>
      </c>
      <c r="G111" s="3">
        <f t="shared" si="3"/>
        <v>7.2916666666666685E-2</v>
      </c>
      <c r="H111" s="1">
        <f t="shared" si="4"/>
        <v>1.75</v>
      </c>
      <c r="I111">
        <f t="shared" si="5"/>
        <v>105</v>
      </c>
    </row>
    <row r="112" spans="1:9" x14ac:dyDescent="0.25">
      <c r="A112" t="s">
        <v>11</v>
      </c>
      <c r="B112" t="s">
        <v>12</v>
      </c>
      <c r="C112" s="2">
        <v>45999</v>
      </c>
      <c r="D112" s="3">
        <v>0.46875</v>
      </c>
      <c r="E112" s="3">
        <v>0.54166666666666663</v>
      </c>
      <c r="F112">
        <v>40</v>
      </c>
      <c r="G112" s="3">
        <f t="shared" si="3"/>
        <v>7.291666666666663E-2</v>
      </c>
      <c r="H112" s="1">
        <f t="shared" si="4"/>
        <v>1.75</v>
      </c>
      <c r="I112">
        <f t="shared" si="5"/>
        <v>70</v>
      </c>
    </row>
    <row r="113" spans="1:9" x14ac:dyDescent="0.25">
      <c r="A113" t="s">
        <v>14</v>
      </c>
      <c r="B113" t="s">
        <v>7</v>
      </c>
      <c r="C113" s="2">
        <v>46000</v>
      </c>
      <c r="D113" s="3">
        <v>0.375</v>
      </c>
      <c r="E113" s="3">
        <v>0.42708333333333331</v>
      </c>
      <c r="F113">
        <v>60</v>
      </c>
      <c r="G113" s="3">
        <f t="shared" si="3"/>
        <v>5.2083333333333315E-2</v>
      </c>
      <c r="H113" s="1">
        <f t="shared" si="4"/>
        <v>1.25</v>
      </c>
      <c r="I113">
        <f t="shared" si="5"/>
        <v>75</v>
      </c>
    </row>
    <row r="114" spans="1:9" x14ac:dyDescent="0.25">
      <c r="A114" t="s">
        <v>19</v>
      </c>
      <c r="B114" t="s">
        <v>9</v>
      </c>
      <c r="C114" s="2">
        <v>46000</v>
      </c>
      <c r="D114" s="3">
        <v>0.4375</v>
      </c>
      <c r="E114" s="3">
        <v>0.47916666666666669</v>
      </c>
      <c r="F114">
        <v>50</v>
      </c>
      <c r="G114" s="3">
        <f t="shared" si="3"/>
        <v>4.1666666666666685E-2</v>
      </c>
      <c r="H114" s="1">
        <f t="shared" si="4"/>
        <v>1</v>
      </c>
      <c r="I114">
        <f t="shared" si="5"/>
        <v>50</v>
      </c>
    </row>
    <row r="115" spans="1:9" x14ac:dyDescent="0.25">
      <c r="A115" t="s">
        <v>18</v>
      </c>
      <c r="B115" t="s">
        <v>12</v>
      </c>
      <c r="C115" s="2">
        <v>46001</v>
      </c>
      <c r="D115" s="3">
        <v>0.375</v>
      </c>
      <c r="E115" s="3">
        <v>0.4375</v>
      </c>
      <c r="F115">
        <v>40</v>
      </c>
      <c r="G115" s="3">
        <f t="shared" si="3"/>
        <v>6.25E-2</v>
      </c>
      <c r="H115" s="1">
        <f t="shared" si="4"/>
        <v>1.5</v>
      </c>
      <c r="I115">
        <f t="shared" si="5"/>
        <v>60</v>
      </c>
    </row>
    <row r="116" spans="1:9" x14ac:dyDescent="0.25">
      <c r="A116" t="s">
        <v>24</v>
      </c>
      <c r="B116" t="s">
        <v>7</v>
      </c>
      <c r="C116" s="2">
        <v>46001</v>
      </c>
      <c r="D116" s="3">
        <v>0.4375</v>
      </c>
      <c r="E116" s="3">
        <v>0.5</v>
      </c>
      <c r="F116">
        <v>60</v>
      </c>
      <c r="G116" s="3">
        <f t="shared" si="3"/>
        <v>6.25E-2</v>
      </c>
      <c r="H116" s="1">
        <f t="shared" si="4"/>
        <v>1.5</v>
      </c>
      <c r="I116">
        <f t="shared" si="5"/>
        <v>90</v>
      </c>
    </row>
    <row r="117" spans="1:9" x14ac:dyDescent="0.25">
      <c r="A117" t="s">
        <v>13</v>
      </c>
      <c r="B117" t="s">
        <v>7</v>
      </c>
      <c r="C117" s="2">
        <v>46001</v>
      </c>
      <c r="D117" s="3">
        <v>0.54166666666666663</v>
      </c>
      <c r="E117" s="3">
        <v>0.59375</v>
      </c>
      <c r="F117">
        <v>60</v>
      </c>
      <c r="G117" s="3">
        <f t="shared" si="3"/>
        <v>5.208333333333337E-2</v>
      </c>
      <c r="H117" s="1">
        <f t="shared" si="4"/>
        <v>1.25</v>
      </c>
      <c r="I117">
        <f t="shared" si="5"/>
        <v>75</v>
      </c>
    </row>
    <row r="118" spans="1:9" x14ac:dyDescent="0.25">
      <c r="A118" t="s">
        <v>16</v>
      </c>
      <c r="B118" t="s">
        <v>7</v>
      </c>
      <c r="C118" s="2">
        <v>46001</v>
      </c>
      <c r="D118" s="3">
        <v>0.61458333333333337</v>
      </c>
      <c r="E118" s="3">
        <v>0.65625</v>
      </c>
      <c r="F118">
        <v>60</v>
      </c>
      <c r="G118" s="3">
        <f t="shared" si="3"/>
        <v>4.166666666666663E-2</v>
      </c>
      <c r="H118" s="1">
        <f t="shared" si="4"/>
        <v>1</v>
      </c>
      <c r="I118">
        <f t="shared" si="5"/>
        <v>60</v>
      </c>
    </row>
    <row r="119" spans="1:9" x14ac:dyDescent="0.25">
      <c r="A119" t="s">
        <v>11</v>
      </c>
      <c r="B119" t="s">
        <v>12</v>
      </c>
      <c r="C119" s="2">
        <v>46001</v>
      </c>
      <c r="D119" s="3">
        <v>0.67708333333333337</v>
      </c>
      <c r="E119" s="3">
        <v>0.73958333333333337</v>
      </c>
      <c r="F119">
        <v>40</v>
      </c>
      <c r="G119" s="3">
        <f t="shared" si="3"/>
        <v>6.25E-2</v>
      </c>
      <c r="H119" s="1">
        <f t="shared" si="4"/>
        <v>1.5</v>
      </c>
      <c r="I119">
        <f t="shared" si="5"/>
        <v>60</v>
      </c>
    </row>
    <row r="120" spans="1:9" x14ac:dyDescent="0.25">
      <c r="A120" t="s">
        <v>15</v>
      </c>
      <c r="B120" t="s">
        <v>12</v>
      </c>
      <c r="C120" s="2">
        <v>46002</v>
      </c>
      <c r="D120" s="3">
        <v>0.375</v>
      </c>
      <c r="E120" s="3">
        <v>0.42708333333333331</v>
      </c>
      <c r="F120">
        <v>40</v>
      </c>
      <c r="G120" s="3">
        <f t="shared" si="3"/>
        <v>5.2083333333333315E-2</v>
      </c>
      <c r="H120" s="1">
        <f t="shared" si="4"/>
        <v>1.25</v>
      </c>
      <c r="I120">
        <f t="shared" si="5"/>
        <v>50</v>
      </c>
    </row>
    <row r="121" spans="1:9" x14ac:dyDescent="0.25">
      <c r="A121" t="s">
        <v>10</v>
      </c>
      <c r="B121" t="s">
        <v>7</v>
      </c>
      <c r="C121" s="2">
        <v>46002</v>
      </c>
      <c r="D121" s="3">
        <v>0.4375</v>
      </c>
      <c r="E121" s="3">
        <v>0.48958333333333331</v>
      </c>
      <c r="F121">
        <v>60</v>
      </c>
      <c r="G121" s="3">
        <f t="shared" si="3"/>
        <v>5.2083333333333315E-2</v>
      </c>
      <c r="H121" s="1">
        <f t="shared" si="4"/>
        <v>1.25</v>
      </c>
      <c r="I121">
        <f t="shared" si="5"/>
        <v>75</v>
      </c>
    </row>
    <row r="122" spans="1:9" x14ac:dyDescent="0.25">
      <c r="A122" t="s">
        <v>11</v>
      </c>
      <c r="B122" t="s">
        <v>12</v>
      </c>
      <c r="C122" s="2">
        <v>46003</v>
      </c>
      <c r="D122" s="3">
        <v>0.375</v>
      </c>
      <c r="E122" s="3">
        <v>0.42708333333333331</v>
      </c>
      <c r="F122">
        <v>40</v>
      </c>
      <c r="G122" s="3">
        <f t="shared" si="3"/>
        <v>5.2083333333333315E-2</v>
      </c>
      <c r="H122" s="1">
        <f t="shared" si="4"/>
        <v>1.25</v>
      </c>
      <c r="I122">
        <f t="shared" si="5"/>
        <v>50</v>
      </c>
    </row>
    <row r="123" spans="1:9" x14ac:dyDescent="0.25">
      <c r="A123" t="s">
        <v>15</v>
      </c>
      <c r="B123" t="s">
        <v>7</v>
      </c>
      <c r="C123" s="2">
        <v>46003</v>
      </c>
      <c r="D123" s="3">
        <v>0.4375</v>
      </c>
      <c r="E123" s="3">
        <v>0.47916666666666669</v>
      </c>
      <c r="F123">
        <v>60</v>
      </c>
      <c r="G123" s="3">
        <f t="shared" si="3"/>
        <v>4.1666666666666685E-2</v>
      </c>
      <c r="H123" s="1">
        <f t="shared" si="4"/>
        <v>1</v>
      </c>
      <c r="I123">
        <f t="shared" si="5"/>
        <v>60</v>
      </c>
    </row>
    <row r="124" spans="1:9" x14ac:dyDescent="0.25">
      <c r="A124" t="s">
        <v>6</v>
      </c>
      <c r="B124" t="s">
        <v>7</v>
      </c>
      <c r="C124" s="2">
        <v>46003</v>
      </c>
      <c r="D124" s="3">
        <v>0.47916666666666669</v>
      </c>
      <c r="E124" s="3">
        <v>0.55208333333333337</v>
      </c>
      <c r="F124">
        <v>60</v>
      </c>
      <c r="G124" s="3">
        <f t="shared" si="3"/>
        <v>7.2916666666666685E-2</v>
      </c>
      <c r="H124" s="1">
        <f t="shared" si="4"/>
        <v>1.75</v>
      </c>
      <c r="I124">
        <f t="shared" si="5"/>
        <v>105</v>
      </c>
    </row>
    <row r="125" spans="1:9" x14ac:dyDescent="0.25">
      <c r="A125" t="s">
        <v>14</v>
      </c>
      <c r="B125" t="s">
        <v>7</v>
      </c>
      <c r="C125" s="2">
        <v>46006</v>
      </c>
      <c r="D125" s="3">
        <v>0.39583333333333331</v>
      </c>
      <c r="E125" s="3">
        <v>0.45833333333333331</v>
      </c>
      <c r="F125">
        <v>60</v>
      </c>
      <c r="G125" s="3">
        <f t="shared" si="3"/>
        <v>6.25E-2</v>
      </c>
      <c r="H125" s="1">
        <f t="shared" si="4"/>
        <v>1.5</v>
      </c>
      <c r="I125">
        <f t="shared" si="5"/>
        <v>90</v>
      </c>
    </row>
    <row r="126" spans="1:9" x14ac:dyDescent="0.25">
      <c r="A126" t="s">
        <v>14</v>
      </c>
      <c r="B126" t="s">
        <v>7</v>
      </c>
      <c r="C126" s="2">
        <v>46006</v>
      </c>
      <c r="D126" s="3">
        <v>0.46875</v>
      </c>
      <c r="E126" s="3">
        <v>0.53125</v>
      </c>
      <c r="F126">
        <v>60</v>
      </c>
      <c r="G126" s="3">
        <f t="shared" si="3"/>
        <v>6.25E-2</v>
      </c>
      <c r="H126" s="1">
        <f t="shared" si="4"/>
        <v>1.5</v>
      </c>
      <c r="I126">
        <f t="shared" si="5"/>
        <v>90</v>
      </c>
    </row>
    <row r="127" spans="1:9" x14ac:dyDescent="0.25">
      <c r="A127" t="s">
        <v>24</v>
      </c>
      <c r="B127" t="s">
        <v>7</v>
      </c>
      <c r="C127" s="2">
        <v>46007</v>
      </c>
      <c r="D127" s="3">
        <v>0.375</v>
      </c>
      <c r="E127" s="3">
        <v>0.41666666666666669</v>
      </c>
      <c r="F127">
        <v>60</v>
      </c>
      <c r="G127" s="3">
        <f t="shared" si="3"/>
        <v>4.1666666666666685E-2</v>
      </c>
      <c r="H127" s="1">
        <f t="shared" si="4"/>
        <v>1</v>
      </c>
      <c r="I127">
        <f t="shared" si="5"/>
        <v>60</v>
      </c>
    </row>
    <row r="128" spans="1:9" x14ac:dyDescent="0.25">
      <c r="A128" t="s">
        <v>6</v>
      </c>
      <c r="B128" t="s">
        <v>7</v>
      </c>
      <c r="C128" s="2">
        <v>46027</v>
      </c>
      <c r="D128" s="3">
        <v>0.375</v>
      </c>
      <c r="E128" s="3">
        <v>0.44791666666666669</v>
      </c>
      <c r="F128">
        <v>60</v>
      </c>
      <c r="G128" s="3">
        <f t="shared" si="3"/>
        <v>7.2916666666666685E-2</v>
      </c>
      <c r="H128" s="1">
        <f t="shared" si="4"/>
        <v>1.75</v>
      </c>
      <c r="I128">
        <f t="shared" si="5"/>
        <v>105</v>
      </c>
    </row>
    <row r="129" spans="1:9" x14ac:dyDescent="0.25">
      <c r="A129" t="s">
        <v>14</v>
      </c>
      <c r="B129" t="s">
        <v>7</v>
      </c>
      <c r="C129" s="2">
        <v>46027</v>
      </c>
      <c r="D129" s="3">
        <v>0.47916666666666669</v>
      </c>
      <c r="E129" s="3">
        <v>0.54166666666666663</v>
      </c>
      <c r="F129">
        <v>60</v>
      </c>
      <c r="G129" s="3">
        <f t="shared" si="3"/>
        <v>6.2499999999999944E-2</v>
      </c>
      <c r="H129" s="1">
        <f t="shared" si="4"/>
        <v>1.5</v>
      </c>
      <c r="I129">
        <f t="shared" si="5"/>
        <v>90</v>
      </c>
    </row>
    <row r="130" spans="1:9" x14ac:dyDescent="0.25">
      <c r="A130" t="s">
        <v>24</v>
      </c>
      <c r="B130" t="s">
        <v>7</v>
      </c>
      <c r="C130" s="2">
        <v>46027</v>
      </c>
      <c r="D130" s="3">
        <v>0.57291666666666663</v>
      </c>
      <c r="E130" s="3">
        <v>0.61458333333333337</v>
      </c>
      <c r="F130">
        <v>60</v>
      </c>
      <c r="G130" s="3">
        <f t="shared" si="3"/>
        <v>4.1666666666666741E-2</v>
      </c>
      <c r="H130" s="1">
        <f t="shared" si="4"/>
        <v>1</v>
      </c>
      <c r="I130">
        <f t="shared" si="5"/>
        <v>60</v>
      </c>
    </row>
    <row r="131" spans="1:9" x14ac:dyDescent="0.25">
      <c r="A131" t="s">
        <v>10</v>
      </c>
      <c r="B131" t="s">
        <v>9</v>
      </c>
      <c r="C131" s="2">
        <v>46027</v>
      </c>
      <c r="D131" s="3">
        <v>0.64583333333333337</v>
      </c>
      <c r="E131" s="3">
        <v>0.69791666666666663</v>
      </c>
      <c r="F131">
        <v>50</v>
      </c>
      <c r="G131" s="3">
        <f t="shared" ref="G131:G194" si="6">E131-D131</f>
        <v>5.2083333333333259E-2</v>
      </c>
      <c r="H131" s="1">
        <f t="shared" ref="H131:H194" si="7">HOUR(G131)+MINUTE(G131)/60</f>
        <v>1.25</v>
      </c>
      <c r="I131">
        <f t="shared" ref="I131:I194" si="8">F131*H131</f>
        <v>62.5</v>
      </c>
    </row>
    <row r="132" spans="1:9" x14ac:dyDescent="0.25">
      <c r="A132" t="s">
        <v>14</v>
      </c>
      <c r="B132" t="s">
        <v>7</v>
      </c>
      <c r="C132" s="2">
        <v>46027</v>
      </c>
      <c r="D132" s="3">
        <v>0.72916666666666663</v>
      </c>
      <c r="E132" s="3">
        <v>0.79166666666666663</v>
      </c>
      <c r="F132">
        <v>60</v>
      </c>
      <c r="G132" s="3">
        <f t="shared" si="6"/>
        <v>6.25E-2</v>
      </c>
      <c r="H132" s="1">
        <f t="shared" si="7"/>
        <v>1.5</v>
      </c>
      <c r="I132">
        <f t="shared" si="8"/>
        <v>90</v>
      </c>
    </row>
    <row r="133" spans="1:9" x14ac:dyDescent="0.25">
      <c r="A133" t="s">
        <v>15</v>
      </c>
      <c r="B133" t="s">
        <v>12</v>
      </c>
      <c r="C133" s="2">
        <v>46029</v>
      </c>
      <c r="D133" s="3">
        <v>0.375</v>
      </c>
      <c r="E133" s="3">
        <v>0.44791666666666669</v>
      </c>
      <c r="F133">
        <v>40</v>
      </c>
      <c r="G133" s="3">
        <f t="shared" si="6"/>
        <v>7.2916666666666685E-2</v>
      </c>
      <c r="H133" s="1">
        <f t="shared" si="7"/>
        <v>1.75</v>
      </c>
      <c r="I133">
        <f t="shared" si="8"/>
        <v>70</v>
      </c>
    </row>
    <row r="134" spans="1:9" x14ac:dyDescent="0.25">
      <c r="A134" t="s">
        <v>24</v>
      </c>
      <c r="B134" t="s">
        <v>7</v>
      </c>
      <c r="C134" s="2">
        <v>46029</v>
      </c>
      <c r="D134" s="3">
        <v>0.46875</v>
      </c>
      <c r="E134" s="3">
        <v>0.54166666666666663</v>
      </c>
      <c r="F134">
        <v>60</v>
      </c>
      <c r="G134" s="3">
        <f t="shared" si="6"/>
        <v>7.291666666666663E-2</v>
      </c>
      <c r="H134" s="1">
        <f t="shared" si="7"/>
        <v>1.75</v>
      </c>
      <c r="I134">
        <f t="shared" si="8"/>
        <v>105</v>
      </c>
    </row>
    <row r="135" spans="1:9" x14ac:dyDescent="0.25">
      <c r="A135" t="s">
        <v>8</v>
      </c>
      <c r="B135" t="s">
        <v>9</v>
      </c>
      <c r="C135" s="2">
        <v>46029</v>
      </c>
      <c r="D135" s="3">
        <v>0.58333333333333337</v>
      </c>
      <c r="E135" s="3">
        <v>0.625</v>
      </c>
      <c r="F135">
        <v>50</v>
      </c>
      <c r="G135" s="3">
        <f t="shared" si="6"/>
        <v>4.166666666666663E-2</v>
      </c>
      <c r="H135" s="1">
        <f t="shared" si="7"/>
        <v>1</v>
      </c>
      <c r="I135">
        <f t="shared" si="8"/>
        <v>50</v>
      </c>
    </row>
    <row r="136" spans="1:9" x14ac:dyDescent="0.25">
      <c r="A136" t="s">
        <v>8</v>
      </c>
      <c r="B136" t="s">
        <v>9</v>
      </c>
      <c r="C136" s="2">
        <v>46034</v>
      </c>
      <c r="D136" s="3">
        <v>0.375</v>
      </c>
      <c r="E136" s="3">
        <v>0.4375</v>
      </c>
      <c r="F136">
        <v>50</v>
      </c>
      <c r="G136" s="3">
        <f t="shared" si="6"/>
        <v>6.25E-2</v>
      </c>
      <c r="H136" s="1">
        <f t="shared" si="7"/>
        <v>1.5</v>
      </c>
      <c r="I136">
        <f t="shared" si="8"/>
        <v>75</v>
      </c>
    </row>
    <row r="137" spans="1:9" x14ac:dyDescent="0.25">
      <c r="A137" t="s">
        <v>24</v>
      </c>
      <c r="B137" t="s">
        <v>7</v>
      </c>
      <c r="C137" s="2">
        <v>46034</v>
      </c>
      <c r="D137" s="3">
        <v>0.44791666666666669</v>
      </c>
      <c r="E137" s="3">
        <v>0.5</v>
      </c>
      <c r="F137">
        <v>60</v>
      </c>
      <c r="G137" s="3">
        <f t="shared" si="6"/>
        <v>5.2083333333333315E-2</v>
      </c>
      <c r="H137" s="1">
        <f t="shared" si="7"/>
        <v>1.25</v>
      </c>
      <c r="I137">
        <f t="shared" si="8"/>
        <v>75</v>
      </c>
    </row>
    <row r="138" spans="1:9" x14ac:dyDescent="0.25">
      <c r="A138" t="s">
        <v>24</v>
      </c>
      <c r="B138" t="s">
        <v>7</v>
      </c>
      <c r="C138" s="2">
        <v>46034</v>
      </c>
      <c r="D138" s="3">
        <v>0.5</v>
      </c>
      <c r="E138" s="3">
        <v>0.54166666666666663</v>
      </c>
      <c r="F138">
        <v>60</v>
      </c>
      <c r="G138" s="3">
        <f t="shared" si="6"/>
        <v>4.166666666666663E-2</v>
      </c>
      <c r="H138" s="1">
        <f t="shared" si="7"/>
        <v>1</v>
      </c>
      <c r="I138">
        <f t="shared" si="8"/>
        <v>60</v>
      </c>
    </row>
    <row r="139" spans="1:9" x14ac:dyDescent="0.25">
      <c r="A139" t="s">
        <v>17</v>
      </c>
      <c r="B139" t="s">
        <v>9</v>
      </c>
      <c r="C139" s="2">
        <v>46034</v>
      </c>
      <c r="D139" s="3">
        <v>0.55208333333333337</v>
      </c>
      <c r="E139" s="3">
        <v>0.63541666666666663</v>
      </c>
      <c r="F139">
        <v>50</v>
      </c>
      <c r="G139" s="3">
        <f t="shared" si="6"/>
        <v>8.3333333333333259E-2</v>
      </c>
      <c r="H139" s="1">
        <f t="shared" si="7"/>
        <v>2</v>
      </c>
      <c r="I139">
        <f t="shared" si="8"/>
        <v>100</v>
      </c>
    </row>
    <row r="140" spans="1:9" x14ac:dyDescent="0.25">
      <c r="A140" t="s">
        <v>16</v>
      </c>
      <c r="B140" t="s">
        <v>7</v>
      </c>
      <c r="C140" s="2">
        <v>46034</v>
      </c>
      <c r="D140" s="3">
        <v>0.64583333333333337</v>
      </c>
      <c r="E140" s="3">
        <v>0.71875</v>
      </c>
      <c r="F140">
        <v>60</v>
      </c>
      <c r="G140" s="3">
        <f t="shared" si="6"/>
        <v>7.291666666666663E-2</v>
      </c>
      <c r="H140" s="1">
        <f t="shared" si="7"/>
        <v>1.75</v>
      </c>
      <c r="I140">
        <f t="shared" si="8"/>
        <v>105</v>
      </c>
    </row>
    <row r="141" spans="1:9" x14ac:dyDescent="0.25">
      <c r="A141" t="s">
        <v>13</v>
      </c>
      <c r="B141" t="s">
        <v>9</v>
      </c>
      <c r="C141" s="2">
        <v>46035</v>
      </c>
      <c r="D141" s="3">
        <v>0.375</v>
      </c>
      <c r="E141" s="3">
        <v>0.45833333333333331</v>
      </c>
      <c r="F141">
        <v>50</v>
      </c>
      <c r="G141" s="3">
        <f t="shared" si="6"/>
        <v>8.3333333333333315E-2</v>
      </c>
      <c r="H141" s="1">
        <f t="shared" si="7"/>
        <v>2</v>
      </c>
      <c r="I141">
        <f t="shared" si="8"/>
        <v>100</v>
      </c>
    </row>
    <row r="142" spans="1:9" x14ac:dyDescent="0.25">
      <c r="A142" t="s">
        <v>19</v>
      </c>
      <c r="B142" t="s">
        <v>9</v>
      </c>
      <c r="C142" s="2">
        <v>46035</v>
      </c>
      <c r="D142" s="3">
        <v>0.45833333333333331</v>
      </c>
      <c r="E142" s="3">
        <v>0.5</v>
      </c>
      <c r="F142">
        <v>50</v>
      </c>
      <c r="G142" s="3">
        <f t="shared" si="6"/>
        <v>4.1666666666666685E-2</v>
      </c>
      <c r="H142" s="1">
        <f t="shared" si="7"/>
        <v>1</v>
      </c>
      <c r="I142">
        <f t="shared" si="8"/>
        <v>50</v>
      </c>
    </row>
    <row r="143" spans="1:9" x14ac:dyDescent="0.25">
      <c r="A143" t="s">
        <v>16</v>
      </c>
      <c r="B143" t="s">
        <v>12</v>
      </c>
      <c r="C143" s="2">
        <v>46035</v>
      </c>
      <c r="D143" s="3">
        <v>0.54166666666666663</v>
      </c>
      <c r="E143" s="3">
        <v>0.625</v>
      </c>
      <c r="F143">
        <v>40</v>
      </c>
      <c r="G143" s="3">
        <f t="shared" si="6"/>
        <v>8.333333333333337E-2</v>
      </c>
      <c r="H143" s="1">
        <f t="shared" si="7"/>
        <v>2</v>
      </c>
      <c r="I143">
        <f t="shared" si="8"/>
        <v>80</v>
      </c>
    </row>
    <row r="144" spans="1:9" x14ac:dyDescent="0.25">
      <c r="A144" t="s">
        <v>6</v>
      </c>
      <c r="B144" t="s">
        <v>7</v>
      </c>
      <c r="C144" s="2">
        <v>46035</v>
      </c>
      <c r="D144" s="3">
        <v>0.65625</v>
      </c>
      <c r="E144" s="3">
        <v>0.72916666666666663</v>
      </c>
      <c r="F144">
        <v>60</v>
      </c>
      <c r="G144" s="3">
        <f t="shared" si="6"/>
        <v>7.291666666666663E-2</v>
      </c>
      <c r="H144" s="1">
        <f t="shared" si="7"/>
        <v>1.75</v>
      </c>
      <c r="I144">
        <f t="shared" si="8"/>
        <v>105</v>
      </c>
    </row>
    <row r="145" spans="1:9" x14ac:dyDescent="0.25">
      <c r="A145" t="s">
        <v>14</v>
      </c>
      <c r="B145" t="s">
        <v>7</v>
      </c>
      <c r="C145" s="2">
        <v>46036</v>
      </c>
      <c r="D145" s="3">
        <v>0.375</v>
      </c>
      <c r="E145" s="3">
        <v>0.4375</v>
      </c>
      <c r="F145">
        <v>60</v>
      </c>
      <c r="G145" s="3">
        <f t="shared" si="6"/>
        <v>6.25E-2</v>
      </c>
      <c r="H145" s="1">
        <f t="shared" si="7"/>
        <v>1.5</v>
      </c>
      <c r="I145">
        <f t="shared" si="8"/>
        <v>90</v>
      </c>
    </row>
    <row r="146" spans="1:9" x14ac:dyDescent="0.25">
      <c r="A146" t="s">
        <v>17</v>
      </c>
      <c r="B146" t="s">
        <v>9</v>
      </c>
      <c r="C146" s="2">
        <v>46036</v>
      </c>
      <c r="D146" s="3">
        <v>0.46875</v>
      </c>
      <c r="E146" s="3">
        <v>0.55208333333333337</v>
      </c>
      <c r="F146">
        <v>50</v>
      </c>
      <c r="G146" s="3">
        <f t="shared" si="6"/>
        <v>8.333333333333337E-2</v>
      </c>
      <c r="H146" s="1">
        <f t="shared" si="7"/>
        <v>2</v>
      </c>
      <c r="I146">
        <f t="shared" si="8"/>
        <v>100</v>
      </c>
    </row>
    <row r="147" spans="1:9" x14ac:dyDescent="0.25">
      <c r="A147" t="s">
        <v>11</v>
      </c>
      <c r="B147" t="s">
        <v>12</v>
      </c>
      <c r="C147" s="2">
        <v>46036</v>
      </c>
      <c r="D147" s="3">
        <v>0.57291666666666663</v>
      </c>
      <c r="E147" s="3">
        <v>0.61458333333333337</v>
      </c>
      <c r="F147">
        <v>40</v>
      </c>
      <c r="G147" s="3">
        <f t="shared" si="6"/>
        <v>4.1666666666666741E-2</v>
      </c>
      <c r="H147" s="1">
        <f t="shared" si="7"/>
        <v>1</v>
      </c>
      <c r="I147">
        <f t="shared" si="8"/>
        <v>40</v>
      </c>
    </row>
    <row r="148" spans="1:9" x14ac:dyDescent="0.25">
      <c r="A148" t="s">
        <v>17</v>
      </c>
      <c r="B148" t="s">
        <v>9</v>
      </c>
      <c r="C148" s="2">
        <v>46037</v>
      </c>
      <c r="D148" s="3">
        <v>0.375</v>
      </c>
      <c r="E148" s="3">
        <v>0.45833333333333331</v>
      </c>
      <c r="F148">
        <v>50</v>
      </c>
      <c r="G148" s="3">
        <f t="shared" si="6"/>
        <v>8.3333333333333315E-2</v>
      </c>
      <c r="H148" s="1">
        <f t="shared" si="7"/>
        <v>2</v>
      </c>
      <c r="I148">
        <f t="shared" si="8"/>
        <v>100</v>
      </c>
    </row>
    <row r="149" spans="1:9" x14ac:dyDescent="0.25">
      <c r="A149" t="s">
        <v>6</v>
      </c>
      <c r="B149" t="s">
        <v>7</v>
      </c>
      <c r="C149" s="2">
        <v>46037</v>
      </c>
      <c r="D149" s="3">
        <v>0.45833333333333331</v>
      </c>
      <c r="E149" s="3">
        <v>0.51041666666666663</v>
      </c>
      <c r="F149">
        <v>60</v>
      </c>
      <c r="G149" s="3">
        <f t="shared" si="6"/>
        <v>5.2083333333333315E-2</v>
      </c>
      <c r="H149" s="1">
        <f t="shared" si="7"/>
        <v>1.25</v>
      </c>
      <c r="I149">
        <f t="shared" si="8"/>
        <v>75</v>
      </c>
    </row>
    <row r="150" spans="1:9" x14ac:dyDescent="0.25">
      <c r="A150" t="s">
        <v>8</v>
      </c>
      <c r="B150" t="s">
        <v>9</v>
      </c>
      <c r="C150" s="2">
        <v>46037</v>
      </c>
      <c r="D150" s="3">
        <v>0.52083333333333337</v>
      </c>
      <c r="E150" s="3">
        <v>0.58333333333333337</v>
      </c>
      <c r="F150">
        <v>50</v>
      </c>
      <c r="G150" s="3">
        <f t="shared" si="6"/>
        <v>6.25E-2</v>
      </c>
      <c r="H150" s="1">
        <f t="shared" si="7"/>
        <v>1.5</v>
      </c>
      <c r="I150">
        <f t="shared" si="8"/>
        <v>75</v>
      </c>
    </row>
    <row r="151" spans="1:9" x14ac:dyDescent="0.25">
      <c r="A151" t="s">
        <v>13</v>
      </c>
      <c r="B151" t="s">
        <v>9</v>
      </c>
      <c r="C151" s="2">
        <v>46037</v>
      </c>
      <c r="D151" s="3">
        <v>0.60416666666666663</v>
      </c>
      <c r="E151" s="3">
        <v>0.67708333333333337</v>
      </c>
      <c r="F151">
        <v>50</v>
      </c>
      <c r="G151" s="3">
        <f t="shared" si="6"/>
        <v>7.2916666666666741E-2</v>
      </c>
      <c r="H151" s="1">
        <f t="shared" si="7"/>
        <v>1.75</v>
      </c>
      <c r="I151">
        <f t="shared" si="8"/>
        <v>87.5</v>
      </c>
    </row>
    <row r="152" spans="1:9" x14ac:dyDescent="0.25">
      <c r="A152" t="s">
        <v>8</v>
      </c>
      <c r="B152" t="s">
        <v>9</v>
      </c>
      <c r="C152" s="2">
        <v>46041</v>
      </c>
      <c r="D152" s="3">
        <v>0.375</v>
      </c>
      <c r="E152" s="3">
        <v>0.4375</v>
      </c>
      <c r="F152">
        <v>50</v>
      </c>
      <c r="G152" s="3">
        <f t="shared" si="6"/>
        <v>6.25E-2</v>
      </c>
      <c r="H152" s="1">
        <f t="shared" si="7"/>
        <v>1.5</v>
      </c>
      <c r="I152">
        <f t="shared" si="8"/>
        <v>75</v>
      </c>
    </row>
    <row r="153" spans="1:9" x14ac:dyDescent="0.25">
      <c r="A153" t="s">
        <v>24</v>
      </c>
      <c r="B153" t="s">
        <v>7</v>
      </c>
      <c r="C153" s="2">
        <v>46041</v>
      </c>
      <c r="D153" s="3">
        <v>0.45833333333333331</v>
      </c>
      <c r="E153" s="3">
        <v>0.52083333333333337</v>
      </c>
      <c r="F153">
        <v>60</v>
      </c>
      <c r="G153" s="3">
        <f t="shared" si="6"/>
        <v>6.2500000000000056E-2</v>
      </c>
      <c r="H153" s="1">
        <f t="shared" si="7"/>
        <v>1.5</v>
      </c>
      <c r="I153">
        <f t="shared" si="8"/>
        <v>90</v>
      </c>
    </row>
    <row r="154" spans="1:9" x14ac:dyDescent="0.25">
      <c r="A154" t="s">
        <v>14</v>
      </c>
      <c r="B154" t="s">
        <v>7</v>
      </c>
      <c r="C154" s="2">
        <v>46041</v>
      </c>
      <c r="D154" s="3">
        <v>0.54166666666666663</v>
      </c>
      <c r="E154" s="3">
        <v>0.60416666666666663</v>
      </c>
      <c r="F154">
        <v>60</v>
      </c>
      <c r="G154" s="3">
        <f t="shared" si="6"/>
        <v>6.25E-2</v>
      </c>
      <c r="H154" s="1">
        <f t="shared" si="7"/>
        <v>1.5</v>
      </c>
      <c r="I154">
        <f t="shared" si="8"/>
        <v>90</v>
      </c>
    </row>
    <row r="155" spans="1:9" x14ac:dyDescent="0.25">
      <c r="A155" t="s">
        <v>18</v>
      </c>
      <c r="B155" t="s">
        <v>12</v>
      </c>
      <c r="C155" s="2">
        <v>46041</v>
      </c>
      <c r="D155" s="3">
        <v>0.63541666666666663</v>
      </c>
      <c r="E155" s="3">
        <v>0.6875</v>
      </c>
      <c r="F155">
        <v>40</v>
      </c>
      <c r="G155" s="3">
        <f t="shared" si="6"/>
        <v>5.208333333333337E-2</v>
      </c>
      <c r="H155" s="1">
        <f t="shared" si="7"/>
        <v>1.25</v>
      </c>
      <c r="I155">
        <f t="shared" si="8"/>
        <v>50</v>
      </c>
    </row>
    <row r="156" spans="1:9" x14ac:dyDescent="0.25">
      <c r="A156" t="s">
        <v>18</v>
      </c>
      <c r="B156" t="s">
        <v>12</v>
      </c>
      <c r="C156" s="2">
        <v>46042</v>
      </c>
      <c r="D156" s="3">
        <v>0.375</v>
      </c>
      <c r="E156" s="3">
        <v>0.4375</v>
      </c>
      <c r="F156">
        <v>40</v>
      </c>
      <c r="G156" s="3">
        <f t="shared" si="6"/>
        <v>6.25E-2</v>
      </c>
      <c r="H156" s="1">
        <f t="shared" si="7"/>
        <v>1.5</v>
      </c>
      <c r="I156">
        <f t="shared" si="8"/>
        <v>60</v>
      </c>
    </row>
    <row r="157" spans="1:9" x14ac:dyDescent="0.25">
      <c r="A157" t="s">
        <v>16</v>
      </c>
      <c r="B157" t="s">
        <v>7</v>
      </c>
      <c r="C157" s="2">
        <v>46042</v>
      </c>
      <c r="D157" s="3">
        <v>0.4375</v>
      </c>
      <c r="E157" s="3">
        <v>0.47916666666666669</v>
      </c>
      <c r="F157">
        <v>60</v>
      </c>
      <c r="G157" s="3">
        <f t="shared" si="6"/>
        <v>4.1666666666666685E-2</v>
      </c>
      <c r="H157" s="1">
        <f t="shared" si="7"/>
        <v>1</v>
      </c>
      <c r="I157">
        <f t="shared" si="8"/>
        <v>60</v>
      </c>
    </row>
    <row r="158" spans="1:9" x14ac:dyDescent="0.25">
      <c r="A158" t="s">
        <v>16</v>
      </c>
      <c r="B158" t="s">
        <v>12</v>
      </c>
      <c r="C158" s="2">
        <v>46043</v>
      </c>
      <c r="D158" s="3">
        <v>0.375</v>
      </c>
      <c r="E158" s="3">
        <v>0.44791666666666669</v>
      </c>
      <c r="F158">
        <v>40</v>
      </c>
      <c r="G158" s="3">
        <f t="shared" si="6"/>
        <v>7.2916666666666685E-2</v>
      </c>
      <c r="H158" s="1">
        <f t="shared" si="7"/>
        <v>1.75</v>
      </c>
      <c r="I158">
        <f t="shared" si="8"/>
        <v>70</v>
      </c>
    </row>
    <row r="159" spans="1:9" x14ac:dyDescent="0.25">
      <c r="A159" t="s">
        <v>19</v>
      </c>
      <c r="B159" t="s">
        <v>12</v>
      </c>
      <c r="C159" s="2">
        <v>46043</v>
      </c>
      <c r="D159" s="3">
        <v>0.48958333333333331</v>
      </c>
      <c r="E159" s="3">
        <v>0.57291666666666663</v>
      </c>
      <c r="F159">
        <v>40</v>
      </c>
      <c r="G159" s="3">
        <f t="shared" si="6"/>
        <v>8.3333333333333315E-2</v>
      </c>
      <c r="H159" s="1">
        <f t="shared" si="7"/>
        <v>2</v>
      </c>
      <c r="I159">
        <f t="shared" si="8"/>
        <v>80</v>
      </c>
    </row>
    <row r="160" spans="1:9" x14ac:dyDescent="0.25">
      <c r="A160" t="s">
        <v>24</v>
      </c>
      <c r="B160" t="s">
        <v>7</v>
      </c>
      <c r="C160" s="2">
        <v>46044</v>
      </c>
      <c r="D160" s="3">
        <v>0.375</v>
      </c>
      <c r="E160" s="3">
        <v>0.42708333333333331</v>
      </c>
      <c r="F160">
        <v>60</v>
      </c>
      <c r="G160" s="3">
        <f t="shared" si="6"/>
        <v>5.2083333333333315E-2</v>
      </c>
      <c r="H160" s="1">
        <f t="shared" si="7"/>
        <v>1.25</v>
      </c>
      <c r="I160">
        <f t="shared" si="8"/>
        <v>75</v>
      </c>
    </row>
    <row r="161" spans="1:9" x14ac:dyDescent="0.25">
      <c r="A161" t="s">
        <v>17</v>
      </c>
      <c r="B161" t="s">
        <v>9</v>
      </c>
      <c r="C161" s="2">
        <v>46044</v>
      </c>
      <c r="D161" s="3">
        <v>0.4375</v>
      </c>
      <c r="E161" s="3">
        <v>0.48958333333333331</v>
      </c>
      <c r="F161">
        <v>50</v>
      </c>
      <c r="G161" s="3">
        <f t="shared" si="6"/>
        <v>5.2083333333333315E-2</v>
      </c>
      <c r="H161" s="1">
        <f t="shared" si="7"/>
        <v>1.25</v>
      </c>
      <c r="I161">
        <f t="shared" si="8"/>
        <v>62.5</v>
      </c>
    </row>
    <row r="162" spans="1:9" x14ac:dyDescent="0.25">
      <c r="A162" t="s">
        <v>10</v>
      </c>
      <c r="B162" t="s">
        <v>9</v>
      </c>
      <c r="C162" s="2">
        <v>46044</v>
      </c>
      <c r="D162" s="3">
        <v>0.48958333333333331</v>
      </c>
      <c r="E162" s="3">
        <v>0.57291666666666663</v>
      </c>
      <c r="F162">
        <v>50</v>
      </c>
      <c r="G162" s="3">
        <f t="shared" si="6"/>
        <v>8.3333333333333315E-2</v>
      </c>
      <c r="H162" s="1">
        <f t="shared" si="7"/>
        <v>2</v>
      </c>
      <c r="I162">
        <f t="shared" si="8"/>
        <v>100</v>
      </c>
    </row>
    <row r="163" spans="1:9" x14ac:dyDescent="0.25">
      <c r="A163" t="s">
        <v>8</v>
      </c>
      <c r="B163" t="s">
        <v>9</v>
      </c>
      <c r="C163" s="2">
        <v>46044</v>
      </c>
      <c r="D163" s="3">
        <v>0.59375</v>
      </c>
      <c r="E163" s="3">
        <v>0.63541666666666663</v>
      </c>
      <c r="F163">
        <v>50</v>
      </c>
      <c r="G163" s="3">
        <f t="shared" si="6"/>
        <v>4.166666666666663E-2</v>
      </c>
      <c r="H163" s="1">
        <f t="shared" si="7"/>
        <v>1</v>
      </c>
      <c r="I163">
        <f t="shared" si="8"/>
        <v>50</v>
      </c>
    </row>
    <row r="164" spans="1:9" x14ac:dyDescent="0.25">
      <c r="A164" t="s">
        <v>8</v>
      </c>
      <c r="B164" t="s">
        <v>9</v>
      </c>
      <c r="C164" s="2">
        <v>46044</v>
      </c>
      <c r="D164" s="3">
        <v>0.66666666666666663</v>
      </c>
      <c r="E164" s="3">
        <v>0.73958333333333337</v>
      </c>
      <c r="F164">
        <v>50</v>
      </c>
      <c r="G164" s="3">
        <f t="shared" si="6"/>
        <v>7.2916666666666741E-2</v>
      </c>
      <c r="H164" s="1">
        <f t="shared" si="7"/>
        <v>1.75</v>
      </c>
      <c r="I164">
        <f t="shared" si="8"/>
        <v>87.5</v>
      </c>
    </row>
    <row r="165" spans="1:9" x14ac:dyDescent="0.25">
      <c r="A165" t="s">
        <v>13</v>
      </c>
      <c r="B165" t="s">
        <v>7</v>
      </c>
      <c r="C165" s="2">
        <v>46045</v>
      </c>
      <c r="D165" s="3">
        <v>0.375</v>
      </c>
      <c r="E165" s="3">
        <v>0.41666666666666669</v>
      </c>
      <c r="F165">
        <v>60</v>
      </c>
      <c r="G165" s="3">
        <f t="shared" si="6"/>
        <v>4.1666666666666685E-2</v>
      </c>
      <c r="H165" s="1">
        <f t="shared" si="7"/>
        <v>1</v>
      </c>
      <c r="I165">
        <f t="shared" si="8"/>
        <v>60</v>
      </c>
    </row>
    <row r="166" spans="1:9" x14ac:dyDescent="0.25">
      <c r="A166" t="s">
        <v>11</v>
      </c>
      <c r="B166" t="s">
        <v>12</v>
      </c>
      <c r="C166" s="2">
        <v>46045</v>
      </c>
      <c r="D166" s="3">
        <v>0.41666666666666669</v>
      </c>
      <c r="E166" s="3">
        <v>0.45833333333333331</v>
      </c>
      <c r="F166">
        <v>40</v>
      </c>
      <c r="G166" s="3">
        <f t="shared" si="6"/>
        <v>4.166666666666663E-2</v>
      </c>
      <c r="H166" s="1">
        <f t="shared" si="7"/>
        <v>1</v>
      </c>
      <c r="I166">
        <f t="shared" si="8"/>
        <v>40</v>
      </c>
    </row>
    <row r="167" spans="1:9" x14ac:dyDescent="0.25">
      <c r="A167" t="s">
        <v>13</v>
      </c>
      <c r="B167" t="s">
        <v>9</v>
      </c>
      <c r="C167" s="2">
        <v>46045</v>
      </c>
      <c r="D167" s="3">
        <v>0.46875</v>
      </c>
      <c r="E167" s="3">
        <v>0.53125</v>
      </c>
      <c r="F167">
        <v>50</v>
      </c>
      <c r="G167" s="3">
        <f t="shared" si="6"/>
        <v>6.25E-2</v>
      </c>
      <c r="H167" s="1">
        <f t="shared" si="7"/>
        <v>1.5</v>
      </c>
      <c r="I167">
        <f t="shared" si="8"/>
        <v>75</v>
      </c>
    </row>
    <row r="168" spans="1:9" x14ac:dyDescent="0.25">
      <c r="A168" t="s">
        <v>11</v>
      </c>
      <c r="B168" t="s">
        <v>12</v>
      </c>
      <c r="C168" s="2">
        <v>46045</v>
      </c>
      <c r="D168" s="3">
        <v>0.57291666666666663</v>
      </c>
      <c r="E168" s="3">
        <v>0.63541666666666663</v>
      </c>
      <c r="F168">
        <v>40</v>
      </c>
      <c r="G168" s="3">
        <f t="shared" si="6"/>
        <v>6.25E-2</v>
      </c>
      <c r="H168" s="1">
        <f t="shared" si="7"/>
        <v>1.5</v>
      </c>
      <c r="I168">
        <f t="shared" si="8"/>
        <v>60</v>
      </c>
    </row>
    <row r="169" spans="1:9" x14ac:dyDescent="0.25">
      <c r="A169" t="s">
        <v>8</v>
      </c>
      <c r="B169" t="s">
        <v>9</v>
      </c>
      <c r="C169" s="2">
        <v>46045</v>
      </c>
      <c r="D169" s="3">
        <v>0.65625</v>
      </c>
      <c r="E169" s="3">
        <v>0.69791666666666663</v>
      </c>
      <c r="F169">
        <v>50</v>
      </c>
      <c r="G169" s="3">
        <f t="shared" si="6"/>
        <v>4.166666666666663E-2</v>
      </c>
      <c r="H169" s="1">
        <f t="shared" si="7"/>
        <v>1</v>
      </c>
      <c r="I169">
        <f t="shared" si="8"/>
        <v>50</v>
      </c>
    </row>
    <row r="170" spans="1:9" x14ac:dyDescent="0.25">
      <c r="A170" t="s">
        <v>10</v>
      </c>
      <c r="B170" t="s">
        <v>7</v>
      </c>
      <c r="C170" s="2">
        <v>46048</v>
      </c>
      <c r="D170" s="3">
        <v>0.375</v>
      </c>
      <c r="E170" s="3">
        <v>0.4375</v>
      </c>
      <c r="F170">
        <v>60</v>
      </c>
      <c r="G170" s="3">
        <f t="shared" si="6"/>
        <v>6.25E-2</v>
      </c>
      <c r="H170" s="1">
        <f t="shared" si="7"/>
        <v>1.5</v>
      </c>
      <c r="I170">
        <f t="shared" si="8"/>
        <v>90</v>
      </c>
    </row>
    <row r="171" spans="1:9" x14ac:dyDescent="0.25">
      <c r="A171" t="s">
        <v>19</v>
      </c>
      <c r="B171" t="s">
        <v>12</v>
      </c>
      <c r="C171" s="2">
        <v>46049</v>
      </c>
      <c r="D171" s="3">
        <v>0.375</v>
      </c>
      <c r="E171" s="3">
        <v>0.45833333333333331</v>
      </c>
      <c r="F171">
        <v>40</v>
      </c>
      <c r="G171" s="3">
        <f t="shared" si="6"/>
        <v>8.3333333333333315E-2</v>
      </c>
      <c r="H171" s="1">
        <f t="shared" si="7"/>
        <v>2</v>
      </c>
      <c r="I171">
        <f t="shared" si="8"/>
        <v>80</v>
      </c>
    </row>
    <row r="172" spans="1:9" x14ac:dyDescent="0.25">
      <c r="A172" t="s">
        <v>14</v>
      </c>
      <c r="B172" t="s">
        <v>7</v>
      </c>
      <c r="C172" s="2">
        <v>46049</v>
      </c>
      <c r="D172" s="3">
        <v>0.52083333333333337</v>
      </c>
      <c r="E172" s="3">
        <v>0.58333333333333337</v>
      </c>
      <c r="F172">
        <v>60</v>
      </c>
      <c r="G172" s="3">
        <f t="shared" si="6"/>
        <v>6.25E-2</v>
      </c>
      <c r="H172" s="1">
        <f t="shared" si="7"/>
        <v>1.5</v>
      </c>
      <c r="I172">
        <f t="shared" si="8"/>
        <v>90</v>
      </c>
    </row>
    <row r="173" spans="1:9" x14ac:dyDescent="0.25">
      <c r="A173" t="s">
        <v>18</v>
      </c>
      <c r="B173" t="s">
        <v>12</v>
      </c>
      <c r="C173" s="2">
        <v>46050</v>
      </c>
      <c r="D173" s="3">
        <v>0.375</v>
      </c>
      <c r="E173" s="3">
        <v>0.41666666666666669</v>
      </c>
      <c r="F173">
        <v>40</v>
      </c>
      <c r="G173" s="3">
        <f t="shared" si="6"/>
        <v>4.1666666666666685E-2</v>
      </c>
      <c r="H173" s="1">
        <f t="shared" si="7"/>
        <v>1</v>
      </c>
      <c r="I173">
        <f t="shared" si="8"/>
        <v>40</v>
      </c>
    </row>
    <row r="174" spans="1:9" x14ac:dyDescent="0.25">
      <c r="A174" t="s">
        <v>8</v>
      </c>
      <c r="B174" t="s">
        <v>9</v>
      </c>
      <c r="C174" s="2">
        <v>46051</v>
      </c>
      <c r="D174" s="3">
        <v>0.375</v>
      </c>
      <c r="E174" s="3">
        <v>0.4375</v>
      </c>
      <c r="F174">
        <v>50</v>
      </c>
      <c r="G174" s="3">
        <f t="shared" si="6"/>
        <v>6.25E-2</v>
      </c>
      <c r="H174" s="1">
        <f t="shared" si="7"/>
        <v>1.5</v>
      </c>
      <c r="I174">
        <f t="shared" si="8"/>
        <v>75</v>
      </c>
    </row>
    <row r="175" spans="1:9" x14ac:dyDescent="0.25">
      <c r="A175" t="s">
        <v>18</v>
      </c>
      <c r="B175" t="s">
        <v>12</v>
      </c>
      <c r="C175" s="2">
        <v>46051</v>
      </c>
      <c r="D175" s="3">
        <v>0.4375</v>
      </c>
      <c r="E175" s="3">
        <v>0.51041666666666663</v>
      </c>
      <c r="F175">
        <v>40</v>
      </c>
      <c r="G175" s="3">
        <f t="shared" si="6"/>
        <v>7.291666666666663E-2</v>
      </c>
      <c r="H175" s="1">
        <f t="shared" si="7"/>
        <v>1.75</v>
      </c>
      <c r="I175">
        <f t="shared" si="8"/>
        <v>70</v>
      </c>
    </row>
    <row r="176" spans="1:9" x14ac:dyDescent="0.25">
      <c r="A176" t="s">
        <v>15</v>
      </c>
      <c r="B176" t="s">
        <v>7</v>
      </c>
      <c r="C176" s="2">
        <v>46051</v>
      </c>
      <c r="D176" s="3">
        <v>0.53125</v>
      </c>
      <c r="E176" s="3">
        <v>0.57291666666666663</v>
      </c>
      <c r="F176">
        <v>60</v>
      </c>
      <c r="G176" s="3">
        <f t="shared" si="6"/>
        <v>4.166666666666663E-2</v>
      </c>
      <c r="H176" s="1">
        <f t="shared" si="7"/>
        <v>1</v>
      </c>
      <c r="I176">
        <f t="shared" si="8"/>
        <v>60</v>
      </c>
    </row>
    <row r="177" spans="1:9" x14ac:dyDescent="0.25">
      <c r="A177" t="s">
        <v>16</v>
      </c>
      <c r="B177" t="s">
        <v>7</v>
      </c>
      <c r="C177" s="2">
        <v>46056</v>
      </c>
      <c r="D177" s="3">
        <v>0.375</v>
      </c>
      <c r="E177" s="3">
        <v>0.42708333333333331</v>
      </c>
      <c r="F177">
        <v>60</v>
      </c>
      <c r="G177" s="3">
        <f t="shared" si="6"/>
        <v>5.2083333333333315E-2</v>
      </c>
      <c r="H177" s="1">
        <f t="shared" si="7"/>
        <v>1.25</v>
      </c>
      <c r="I177">
        <f t="shared" si="8"/>
        <v>75</v>
      </c>
    </row>
    <row r="178" spans="1:9" x14ac:dyDescent="0.25">
      <c r="A178" t="s">
        <v>16</v>
      </c>
      <c r="B178" t="s">
        <v>7</v>
      </c>
      <c r="C178" s="2">
        <v>46056</v>
      </c>
      <c r="D178" s="3">
        <v>0.46875</v>
      </c>
      <c r="E178" s="3">
        <v>0.54166666666666663</v>
      </c>
      <c r="F178">
        <v>60</v>
      </c>
      <c r="G178" s="3">
        <f t="shared" si="6"/>
        <v>7.291666666666663E-2</v>
      </c>
      <c r="H178" s="1">
        <f t="shared" si="7"/>
        <v>1.75</v>
      </c>
      <c r="I178">
        <f t="shared" si="8"/>
        <v>105</v>
      </c>
    </row>
    <row r="179" spans="1:9" x14ac:dyDescent="0.25">
      <c r="A179" t="s">
        <v>17</v>
      </c>
      <c r="B179" t="s">
        <v>9</v>
      </c>
      <c r="C179" s="2">
        <v>46056</v>
      </c>
      <c r="D179" s="3">
        <v>0.58333333333333337</v>
      </c>
      <c r="E179" s="3">
        <v>0.66666666666666663</v>
      </c>
      <c r="F179">
        <v>50</v>
      </c>
      <c r="G179" s="3">
        <f t="shared" si="6"/>
        <v>8.3333333333333259E-2</v>
      </c>
      <c r="H179" s="1">
        <f t="shared" si="7"/>
        <v>2</v>
      </c>
      <c r="I179">
        <f t="shared" si="8"/>
        <v>100</v>
      </c>
    </row>
    <row r="180" spans="1:9" x14ac:dyDescent="0.25">
      <c r="A180" t="s">
        <v>11</v>
      </c>
      <c r="B180" t="s">
        <v>12</v>
      </c>
      <c r="C180" s="2">
        <v>46056</v>
      </c>
      <c r="D180" s="3">
        <v>0.66666666666666663</v>
      </c>
      <c r="E180" s="3">
        <v>0.72916666666666663</v>
      </c>
      <c r="F180">
        <v>40</v>
      </c>
      <c r="G180" s="3">
        <f t="shared" si="6"/>
        <v>6.25E-2</v>
      </c>
      <c r="H180" s="1">
        <f t="shared" si="7"/>
        <v>1.5</v>
      </c>
      <c r="I180">
        <f t="shared" si="8"/>
        <v>60</v>
      </c>
    </row>
    <row r="181" spans="1:9" x14ac:dyDescent="0.25">
      <c r="A181" t="s">
        <v>14</v>
      </c>
      <c r="B181" t="s">
        <v>7</v>
      </c>
      <c r="C181" s="2">
        <v>46057</v>
      </c>
      <c r="D181" s="3">
        <v>0.375</v>
      </c>
      <c r="E181" s="3">
        <v>0.41666666666666669</v>
      </c>
      <c r="F181">
        <v>60</v>
      </c>
      <c r="G181" s="3">
        <f t="shared" si="6"/>
        <v>4.1666666666666685E-2</v>
      </c>
      <c r="H181" s="1">
        <f t="shared" si="7"/>
        <v>1</v>
      </c>
      <c r="I181">
        <f t="shared" si="8"/>
        <v>60</v>
      </c>
    </row>
    <row r="182" spans="1:9" x14ac:dyDescent="0.25">
      <c r="A182" t="s">
        <v>19</v>
      </c>
      <c r="B182" t="s">
        <v>12</v>
      </c>
      <c r="C182" s="2">
        <v>46057</v>
      </c>
      <c r="D182" s="3">
        <v>0.42708333333333331</v>
      </c>
      <c r="E182" s="3">
        <v>0.48958333333333331</v>
      </c>
      <c r="F182">
        <v>40</v>
      </c>
      <c r="G182" s="3">
        <f t="shared" si="6"/>
        <v>6.25E-2</v>
      </c>
      <c r="H182" s="1">
        <f t="shared" si="7"/>
        <v>1.5</v>
      </c>
      <c r="I182">
        <f t="shared" si="8"/>
        <v>60</v>
      </c>
    </row>
    <row r="183" spans="1:9" x14ac:dyDescent="0.25">
      <c r="A183" t="s">
        <v>14</v>
      </c>
      <c r="B183" t="s">
        <v>7</v>
      </c>
      <c r="C183" s="2">
        <v>46057</v>
      </c>
      <c r="D183" s="3">
        <v>0.5</v>
      </c>
      <c r="E183" s="3">
        <v>0.5625</v>
      </c>
      <c r="F183">
        <v>60</v>
      </c>
      <c r="G183" s="3">
        <f t="shared" si="6"/>
        <v>6.25E-2</v>
      </c>
      <c r="H183" s="1">
        <f t="shared" si="7"/>
        <v>1.5</v>
      </c>
      <c r="I183">
        <f t="shared" si="8"/>
        <v>90</v>
      </c>
    </row>
    <row r="184" spans="1:9" x14ac:dyDescent="0.25">
      <c r="A184" t="s">
        <v>8</v>
      </c>
      <c r="B184" t="s">
        <v>9</v>
      </c>
      <c r="C184" s="2">
        <v>46057</v>
      </c>
      <c r="D184" s="3">
        <v>0.59375</v>
      </c>
      <c r="E184" s="3">
        <v>0.63541666666666663</v>
      </c>
      <c r="F184">
        <v>50</v>
      </c>
      <c r="G184" s="3">
        <f t="shared" si="6"/>
        <v>4.166666666666663E-2</v>
      </c>
      <c r="H184" s="1">
        <f t="shared" si="7"/>
        <v>1</v>
      </c>
      <c r="I184">
        <f t="shared" si="8"/>
        <v>50</v>
      </c>
    </row>
    <row r="185" spans="1:9" x14ac:dyDescent="0.25">
      <c r="A185" t="s">
        <v>14</v>
      </c>
      <c r="B185" t="s">
        <v>7</v>
      </c>
      <c r="C185" s="2">
        <v>46058</v>
      </c>
      <c r="D185" s="3">
        <v>0.375</v>
      </c>
      <c r="E185" s="3">
        <v>0.4375</v>
      </c>
      <c r="F185">
        <v>60</v>
      </c>
      <c r="G185" s="3">
        <f t="shared" si="6"/>
        <v>6.25E-2</v>
      </c>
      <c r="H185" s="1">
        <f t="shared" si="7"/>
        <v>1.5</v>
      </c>
      <c r="I185">
        <f t="shared" si="8"/>
        <v>90</v>
      </c>
    </row>
    <row r="186" spans="1:9" x14ac:dyDescent="0.25">
      <c r="A186" t="s">
        <v>14</v>
      </c>
      <c r="B186" t="s">
        <v>7</v>
      </c>
      <c r="C186" s="2">
        <v>46058</v>
      </c>
      <c r="D186" s="3">
        <v>0.45833333333333331</v>
      </c>
      <c r="E186" s="3">
        <v>0.53125</v>
      </c>
      <c r="F186">
        <v>60</v>
      </c>
      <c r="G186" s="3">
        <f t="shared" si="6"/>
        <v>7.2916666666666685E-2</v>
      </c>
      <c r="H186" s="1">
        <f t="shared" si="7"/>
        <v>1.75</v>
      </c>
      <c r="I186">
        <f t="shared" si="8"/>
        <v>105</v>
      </c>
    </row>
    <row r="187" spans="1:9" x14ac:dyDescent="0.25">
      <c r="A187" t="s">
        <v>19</v>
      </c>
      <c r="B187" t="s">
        <v>12</v>
      </c>
      <c r="C187" s="2">
        <v>46058</v>
      </c>
      <c r="D187" s="3">
        <v>0.53125</v>
      </c>
      <c r="E187" s="3">
        <v>0.57291666666666663</v>
      </c>
      <c r="F187">
        <v>40</v>
      </c>
      <c r="G187" s="3">
        <f t="shared" si="6"/>
        <v>4.166666666666663E-2</v>
      </c>
      <c r="H187" s="1">
        <f t="shared" si="7"/>
        <v>1</v>
      </c>
      <c r="I187">
        <f t="shared" si="8"/>
        <v>40</v>
      </c>
    </row>
    <row r="188" spans="1:9" x14ac:dyDescent="0.25">
      <c r="A188" t="s">
        <v>6</v>
      </c>
      <c r="B188" t="s">
        <v>7</v>
      </c>
      <c r="C188" s="2">
        <v>46058</v>
      </c>
      <c r="D188" s="3">
        <v>0.57291666666666663</v>
      </c>
      <c r="E188" s="3">
        <v>0.63541666666666663</v>
      </c>
      <c r="F188">
        <v>60</v>
      </c>
      <c r="G188" s="3">
        <f t="shared" si="6"/>
        <v>6.25E-2</v>
      </c>
      <c r="H188" s="1">
        <f t="shared" si="7"/>
        <v>1.5</v>
      </c>
      <c r="I188">
        <f t="shared" si="8"/>
        <v>90</v>
      </c>
    </row>
    <row r="189" spans="1:9" x14ac:dyDescent="0.25">
      <c r="A189" t="s">
        <v>19</v>
      </c>
      <c r="B189" t="s">
        <v>9</v>
      </c>
      <c r="C189" s="2">
        <v>46059</v>
      </c>
      <c r="D189" s="3">
        <v>0.375</v>
      </c>
      <c r="E189" s="3">
        <v>0.44791666666666669</v>
      </c>
      <c r="F189">
        <v>50</v>
      </c>
      <c r="G189" s="3">
        <f t="shared" si="6"/>
        <v>7.2916666666666685E-2</v>
      </c>
      <c r="H189" s="1">
        <f t="shared" si="7"/>
        <v>1.75</v>
      </c>
      <c r="I189">
        <f t="shared" si="8"/>
        <v>87.5</v>
      </c>
    </row>
    <row r="190" spans="1:9" x14ac:dyDescent="0.25">
      <c r="A190" t="s">
        <v>8</v>
      </c>
      <c r="B190" t="s">
        <v>9</v>
      </c>
      <c r="C190" s="2">
        <v>46059</v>
      </c>
      <c r="D190" s="3">
        <v>0.45833333333333331</v>
      </c>
      <c r="E190" s="3">
        <v>0.54166666666666663</v>
      </c>
      <c r="F190">
        <v>50</v>
      </c>
      <c r="G190" s="3">
        <f t="shared" si="6"/>
        <v>8.3333333333333315E-2</v>
      </c>
      <c r="H190" s="1">
        <f t="shared" si="7"/>
        <v>2</v>
      </c>
      <c r="I190">
        <f t="shared" si="8"/>
        <v>100</v>
      </c>
    </row>
    <row r="191" spans="1:9" x14ac:dyDescent="0.25">
      <c r="A191" t="s">
        <v>10</v>
      </c>
      <c r="B191" t="s">
        <v>7</v>
      </c>
      <c r="C191" s="2">
        <v>46059</v>
      </c>
      <c r="D191" s="3">
        <v>0.57291666666666663</v>
      </c>
      <c r="E191" s="3">
        <v>0.61458333333333337</v>
      </c>
      <c r="F191">
        <v>60</v>
      </c>
      <c r="G191" s="3">
        <f t="shared" si="6"/>
        <v>4.1666666666666741E-2</v>
      </c>
      <c r="H191" s="1">
        <f t="shared" si="7"/>
        <v>1</v>
      </c>
      <c r="I191">
        <f t="shared" si="8"/>
        <v>60</v>
      </c>
    </row>
    <row r="192" spans="1:9" x14ac:dyDescent="0.25">
      <c r="A192" t="s">
        <v>11</v>
      </c>
      <c r="B192" t="s">
        <v>12</v>
      </c>
      <c r="C192" s="2">
        <v>46059</v>
      </c>
      <c r="D192" s="3">
        <v>0.64583333333333337</v>
      </c>
      <c r="E192" s="3">
        <v>0.72916666666666663</v>
      </c>
      <c r="F192">
        <v>40</v>
      </c>
      <c r="G192" s="3">
        <f t="shared" si="6"/>
        <v>8.3333333333333259E-2</v>
      </c>
      <c r="H192" s="1">
        <f t="shared" si="7"/>
        <v>2</v>
      </c>
      <c r="I192">
        <f t="shared" si="8"/>
        <v>80</v>
      </c>
    </row>
    <row r="193" spans="1:9" x14ac:dyDescent="0.25">
      <c r="A193" t="s">
        <v>8</v>
      </c>
      <c r="B193" t="s">
        <v>9</v>
      </c>
      <c r="C193" s="2">
        <v>46062</v>
      </c>
      <c r="D193" s="3">
        <v>0.375</v>
      </c>
      <c r="E193" s="3">
        <v>0.42708333333333331</v>
      </c>
      <c r="F193">
        <v>50</v>
      </c>
      <c r="G193" s="3">
        <f t="shared" si="6"/>
        <v>5.2083333333333315E-2</v>
      </c>
      <c r="H193" s="1">
        <f t="shared" si="7"/>
        <v>1.25</v>
      </c>
      <c r="I193">
        <f t="shared" si="8"/>
        <v>62.5</v>
      </c>
    </row>
    <row r="194" spans="1:9" x14ac:dyDescent="0.25">
      <c r="A194" t="s">
        <v>14</v>
      </c>
      <c r="B194" t="s">
        <v>7</v>
      </c>
      <c r="C194" s="2">
        <v>46063</v>
      </c>
      <c r="D194" s="3">
        <v>0.375</v>
      </c>
      <c r="E194" s="3">
        <v>0.41666666666666669</v>
      </c>
      <c r="F194">
        <v>60</v>
      </c>
      <c r="G194" s="3">
        <f t="shared" si="6"/>
        <v>4.1666666666666685E-2</v>
      </c>
      <c r="H194" s="1">
        <f t="shared" si="7"/>
        <v>1</v>
      </c>
      <c r="I194">
        <f t="shared" si="8"/>
        <v>60</v>
      </c>
    </row>
    <row r="195" spans="1:9" x14ac:dyDescent="0.25">
      <c r="A195" t="s">
        <v>16</v>
      </c>
      <c r="B195" t="s">
        <v>7</v>
      </c>
      <c r="C195" s="2">
        <v>46063</v>
      </c>
      <c r="D195" s="3">
        <v>0.44791666666666669</v>
      </c>
      <c r="E195" s="3">
        <v>0.52083333333333337</v>
      </c>
      <c r="F195">
        <v>60</v>
      </c>
      <c r="G195" s="3">
        <f t="shared" ref="G195:G236" si="9">E195-D195</f>
        <v>7.2916666666666685E-2</v>
      </c>
      <c r="H195" s="1">
        <f t="shared" ref="H195:H236" si="10">HOUR(G195)+MINUTE(G195)/60</f>
        <v>1.75</v>
      </c>
      <c r="I195">
        <f t="shared" ref="I195:I236" si="11">F195*H195</f>
        <v>105</v>
      </c>
    </row>
    <row r="196" spans="1:9" x14ac:dyDescent="0.25">
      <c r="A196" t="s">
        <v>8</v>
      </c>
      <c r="B196" t="s">
        <v>9</v>
      </c>
      <c r="C196" s="2">
        <v>46063</v>
      </c>
      <c r="D196" s="3">
        <v>0.5625</v>
      </c>
      <c r="E196" s="3">
        <v>0.63541666666666663</v>
      </c>
      <c r="F196">
        <v>50</v>
      </c>
      <c r="G196" s="3">
        <f t="shared" si="9"/>
        <v>7.291666666666663E-2</v>
      </c>
      <c r="H196" s="1">
        <f t="shared" si="10"/>
        <v>1.75</v>
      </c>
      <c r="I196">
        <f t="shared" si="11"/>
        <v>87.5</v>
      </c>
    </row>
    <row r="197" spans="1:9" x14ac:dyDescent="0.25">
      <c r="A197" t="s">
        <v>19</v>
      </c>
      <c r="B197" t="s">
        <v>9</v>
      </c>
      <c r="C197" s="2">
        <v>46063</v>
      </c>
      <c r="D197" s="3">
        <v>0.64583333333333337</v>
      </c>
      <c r="E197" s="3">
        <v>0.6875</v>
      </c>
      <c r="F197">
        <v>50</v>
      </c>
      <c r="G197" s="3">
        <f t="shared" si="9"/>
        <v>4.166666666666663E-2</v>
      </c>
      <c r="H197" s="1">
        <f t="shared" si="10"/>
        <v>1</v>
      </c>
      <c r="I197">
        <f t="shared" si="11"/>
        <v>50</v>
      </c>
    </row>
    <row r="198" spans="1:9" x14ac:dyDescent="0.25">
      <c r="A198" t="s">
        <v>14</v>
      </c>
      <c r="B198" t="s">
        <v>7</v>
      </c>
      <c r="C198" s="2">
        <v>46063</v>
      </c>
      <c r="D198" s="3">
        <v>0.69791666666666663</v>
      </c>
      <c r="E198" s="3">
        <v>0.77083333333333337</v>
      </c>
      <c r="F198">
        <v>60</v>
      </c>
      <c r="G198" s="3">
        <f t="shared" si="9"/>
        <v>7.2916666666666741E-2</v>
      </c>
      <c r="H198" s="1">
        <f t="shared" si="10"/>
        <v>1.75</v>
      </c>
      <c r="I198">
        <f t="shared" si="11"/>
        <v>105</v>
      </c>
    </row>
    <row r="199" spans="1:9" x14ac:dyDescent="0.25">
      <c r="A199" t="s">
        <v>11</v>
      </c>
      <c r="B199" t="s">
        <v>12</v>
      </c>
      <c r="C199" s="2">
        <v>46064</v>
      </c>
      <c r="D199" s="3">
        <v>0.375</v>
      </c>
      <c r="E199" s="3">
        <v>0.42708333333333331</v>
      </c>
      <c r="F199">
        <v>40</v>
      </c>
      <c r="G199" s="3">
        <f t="shared" si="9"/>
        <v>5.2083333333333315E-2</v>
      </c>
      <c r="H199" s="1">
        <f t="shared" si="10"/>
        <v>1.25</v>
      </c>
      <c r="I199">
        <f t="shared" si="11"/>
        <v>50</v>
      </c>
    </row>
    <row r="200" spans="1:9" x14ac:dyDescent="0.25">
      <c r="A200" t="s">
        <v>24</v>
      </c>
      <c r="B200" t="s">
        <v>7</v>
      </c>
      <c r="C200" s="2">
        <v>46064</v>
      </c>
      <c r="D200" s="3">
        <v>0.44791666666666669</v>
      </c>
      <c r="E200" s="3">
        <v>0.5</v>
      </c>
      <c r="F200">
        <v>60</v>
      </c>
      <c r="G200" s="3">
        <f t="shared" si="9"/>
        <v>5.2083333333333315E-2</v>
      </c>
      <c r="H200" s="1">
        <f t="shared" si="10"/>
        <v>1.25</v>
      </c>
      <c r="I200">
        <f t="shared" si="11"/>
        <v>75</v>
      </c>
    </row>
    <row r="201" spans="1:9" x14ac:dyDescent="0.25">
      <c r="A201" t="s">
        <v>8</v>
      </c>
      <c r="B201" t="s">
        <v>9</v>
      </c>
      <c r="C201" s="2">
        <v>46064</v>
      </c>
      <c r="D201" s="3">
        <v>0.5</v>
      </c>
      <c r="E201" s="3">
        <v>0.54166666666666663</v>
      </c>
      <c r="F201">
        <v>50</v>
      </c>
      <c r="G201" s="3">
        <f t="shared" si="9"/>
        <v>4.166666666666663E-2</v>
      </c>
      <c r="H201" s="1">
        <f t="shared" si="10"/>
        <v>1</v>
      </c>
      <c r="I201">
        <f t="shared" si="11"/>
        <v>50</v>
      </c>
    </row>
    <row r="202" spans="1:9" x14ac:dyDescent="0.25">
      <c r="A202" t="s">
        <v>13</v>
      </c>
      <c r="B202" t="s">
        <v>7</v>
      </c>
      <c r="C202" s="2">
        <v>46064</v>
      </c>
      <c r="D202" s="3">
        <v>0.55208333333333337</v>
      </c>
      <c r="E202" s="3">
        <v>0.59375</v>
      </c>
      <c r="F202">
        <v>60</v>
      </c>
      <c r="G202" s="3">
        <f t="shared" si="9"/>
        <v>4.166666666666663E-2</v>
      </c>
      <c r="H202" s="1">
        <f t="shared" si="10"/>
        <v>1</v>
      </c>
      <c r="I202">
        <f t="shared" si="11"/>
        <v>60</v>
      </c>
    </row>
    <row r="203" spans="1:9" x14ac:dyDescent="0.25">
      <c r="A203" t="s">
        <v>18</v>
      </c>
      <c r="B203" t="s">
        <v>12</v>
      </c>
      <c r="C203" s="2">
        <v>46064</v>
      </c>
      <c r="D203" s="3">
        <v>0.59375</v>
      </c>
      <c r="E203" s="3">
        <v>0.63541666666666663</v>
      </c>
      <c r="F203">
        <v>40</v>
      </c>
      <c r="G203" s="3">
        <f t="shared" si="9"/>
        <v>4.166666666666663E-2</v>
      </c>
      <c r="H203" s="1">
        <f t="shared" si="10"/>
        <v>1</v>
      </c>
      <c r="I203">
        <f t="shared" si="11"/>
        <v>40</v>
      </c>
    </row>
    <row r="204" spans="1:9" x14ac:dyDescent="0.25">
      <c r="A204" t="s">
        <v>15</v>
      </c>
      <c r="B204" t="s">
        <v>7</v>
      </c>
      <c r="C204" s="2">
        <v>46065</v>
      </c>
      <c r="D204" s="3">
        <v>0.39583333333333331</v>
      </c>
      <c r="E204" s="3">
        <v>0.45833333333333331</v>
      </c>
      <c r="F204">
        <v>60</v>
      </c>
      <c r="G204" s="3">
        <f t="shared" si="9"/>
        <v>6.25E-2</v>
      </c>
      <c r="H204" s="1">
        <f t="shared" si="10"/>
        <v>1.5</v>
      </c>
      <c r="I204">
        <f t="shared" si="11"/>
        <v>90</v>
      </c>
    </row>
    <row r="205" spans="1:9" x14ac:dyDescent="0.25">
      <c r="A205" t="s">
        <v>10</v>
      </c>
      <c r="B205" t="s">
        <v>9</v>
      </c>
      <c r="C205" s="2">
        <v>46065</v>
      </c>
      <c r="D205" s="3">
        <v>0.45833333333333331</v>
      </c>
      <c r="E205" s="3">
        <v>0.51041666666666663</v>
      </c>
      <c r="F205">
        <v>50</v>
      </c>
      <c r="G205" s="3">
        <f t="shared" si="9"/>
        <v>5.2083333333333315E-2</v>
      </c>
      <c r="H205" s="1">
        <f t="shared" si="10"/>
        <v>1.25</v>
      </c>
      <c r="I205">
        <f t="shared" si="11"/>
        <v>62.5</v>
      </c>
    </row>
    <row r="206" spans="1:9" x14ac:dyDescent="0.25">
      <c r="A206" t="s">
        <v>16</v>
      </c>
      <c r="B206" t="s">
        <v>7</v>
      </c>
      <c r="C206" s="2">
        <v>46065</v>
      </c>
      <c r="D206" s="3">
        <v>0.55208333333333337</v>
      </c>
      <c r="E206" s="3">
        <v>0.60416666666666663</v>
      </c>
      <c r="F206">
        <v>60</v>
      </c>
      <c r="G206" s="3">
        <f t="shared" si="9"/>
        <v>5.2083333333333259E-2</v>
      </c>
      <c r="H206" s="1">
        <f t="shared" si="10"/>
        <v>1.25</v>
      </c>
      <c r="I206">
        <f t="shared" si="11"/>
        <v>75</v>
      </c>
    </row>
    <row r="207" spans="1:9" x14ac:dyDescent="0.25">
      <c r="A207" t="s">
        <v>16</v>
      </c>
      <c r="B207" t="s">
        <v>7</v>
      </c>
      <c r="C207" s="2">
        <v>46066</v>
      </c>
      <c r="D207" s="3">
        <v>0.375</v>
      </c>
      <c r="E207" s="3">
        <v>0.42708333333333331</v>
      </c>
      <c r="F207">
        <v>60</v>
      </c>
      <c r="G207" s="3">
        <f t="shared" si="9"/>
        <v>5.2083333333333315E-2</v>
      </c>
      <c r="H207" s="1">
        <f t="shared" si="10"/>
        <v>1.25</v>
      </c>
      <c r="I207">
        <f t="shared" si="11"/>
        <v>75</v>
      </c>
    </row>
    <row r="208" spans="1:9" x14ac:dyDescent="0.25">
      <c r="A208" t="s">
        <v>18</v>
      </c>
      <c r="B208" t="s">
        <v>12</v>
      </c>
      <c r="C208" s="2">
        <v>46066</v>
      </c>
      <c r="D208" s="3">
        <v>0.45833333333333331</v>
      </c>
      <c r="E208" s="3">
        <v>0.5</v>
      </c>
      <c r="F208">
        <v>40</v>
      </c>
      <c r="G208" s="3">
        <f t="shared" si="9"/>
        <v>4.1666666666666685E-2</v>
      </c>
      <c r="H208" s="1">
        <f t="shared" si="10"/>
        <v>1</v>
      </c>
      <c r="I208">
        <f t="shared" si="11"/>
        <v>40</v>
      </c>
    </row>
    <row r="209" spans="1:9" x14ac:dyDescent="0.25">
      <c r="A209" t="s">
        <v>17</v>
      </c>
      <c r="B209" t="s">
        <v>9</v>
      </c>
      <c r="C209" s="2">
        <v>46066</v>
      </c>
      <c r="D209" s="3">
        <v>0.52083333333333337</v>
      </c>
      <c r="E209" s="3">
        <v>0.57291666666666663</v>
      </c>
      <c r="F209">
        <v>50</v>
      </c>
      <c r="G209" s="3">
        <f t="shared" si="9"/>
        <v>5.2083333333333259E-2</v>
      </c>
      <c r="H209" s="1">
        <f t="shared" si="10"/>
        <v>1.25</v>
      </c>
      <c r="I209">
        <f t="shared" si="11"/>
        <v>62.5</v>
      </c>
    </row>
    <row r="210" spans="1:9" x14ac:dyDescent="0.25">
      <c r="A210" t="s">
        <v>8</v>
      </c>
      <c r="B210" t="s">
        <v>9</v>
      </c>
      <c r="C210" s="2">
        <v>46066</v>
      </c>
      <c r="D210" s="3">
        <v>0.60416666666666663</v>
      </c>
      <c r="E210" s="3">
        <v>0.67708333333333337</v>
      </c>
      <c r="F210">
        <v>50</v>
      </c>
      <c r="G210" s="3">
        <f t="shared" si="9"/>
        <v>7.2916666666666741E-2</v>
      </c>
      <c r="H210" s="1">
        <f t="shared" si="10"/>
        <v>1.75</v>
      </c>
      <c r="I210">
        <f t="shared" si="11"/>
        <v>87.5</v>
      </c>
    </row>
    <row r="211" spans="1:9" x14ac:dyDescent="0.25">
      <c r="A211" t="s">
        <v>15</v>
      </c>
      <c r="B211" t="s">
        <v>12</v>
      </c>
      <c r="C211" s="2">
        <v>46069</v>
      </c>
      <c r="D211" s="3">
        <v>0.375</v>
      </c>
      <c r="E211" s="3">
        <v>0.4375</v>
      </c>
      <c r="F211">
        <v>40</v>
      </c>
      <c r="G211" s="3">
        <f t="shared" si="9"/>
        <v>6.25E-2</v>
      </c>
      <c r="H211" s="1">
        <f t="shared" si="10"/>
        <v>1.5</v>
      </c>
      <c r="I211">
        <f t="shared" si="11"/>
        <v>60</v>
      </c>
    </row>
    <row r="212" spans="1:9" x14ac:dyDescent="0.25">
      <c r="A212" t="s">
        <v>8</v>
      </c>
      <c r="B212" t="s">
        <v>9</v>
      </c>
      <c r="C212" s="2">
        <v>46069</v>
      </c>
      <c r="D212" s="3">
        <v>0.47916666666666669</v>
      </c>
      <c r="E212" s="3">
        <v>0.54166666666666663</v>
      </c>
      <c r="F212">
        <v>50</v>
      </c>
      <c r="G212" s="3">
        <f t="shared" si="9"/>
        <v>6.2499999999999944E-2</v>
      </c>
      <c r="H212" s="1">
        <f t="shared" si="10"/>
        <v>1.5</v>
      </c>
      <c r="I212">
        <f t="shared" si="11"/>
        <v>75</v>
      </c>
    </row>
    <row r="213" spans="1:9" x14ac:dyDescent="0.25">
      <c r="A213" t="s">
        <v>15</v>
      </c>
      <c r="B213" t="s">
        <v>7</v>
      </c>
      <c r="C213" s="2">
        <v>46070</v>
      </c>
      <c r="D213" s="3">
        <v>0.375</v>
      </c>
      <c r="E213" s="3">
        <v>0.42708333333333331</v>
      </c>
      <c r="F213">
        <v>60</v>
      </c>
      <c r="G213" s="3">
        <f t="shared" si="9"/>
        <v>5.2083333333333315E-2</v>
      </c>
      <c r="H213" s="1">
        <f t="shared" si="10"/>
        <v>1.25</v>
      </c>
      <c r="I213">
        <f t="shared" si="11"/>
        <v>75</v>
      </c>
    </row>
    <row r="214" spans="1:9" x14ac:dyDescent="0.25">
      <c r="A214" t="s">
        <v>8</v>
      </c>
      <c r="B214" t="s">
        <v>9</v>
      </c>
      <c r="C214" s="2">
        <v>46070</v>
      </c>
      <c r="D214" s="3">
        <v>0.4375</v>
      </c>
      <c r="E214" s="3">
        <v>0.51041666666666663</v>
      </c>
      <c r="F214">
        <v>50</v>
      </c>
      <c r="G214" s="3">
        <f t="shared" si="9"/>
        <v>7.291666666666663E-2</v>
      </c>
      <c r="H214" s="1">
        <f t="shared" si="10"/>
        <v>1.75</v>
      </c>
      <c r="I214">
        <f t="shared" si="11"/>
        <v>87.5</v>
      </c>
    </row>
    <row r="215" spans="1:9" x14ac:dyDescent="0.25">
      <c r="A215" t="s">
        <v>11</v>
      </c>
      <c r="B215" t="s">
        <v>12</v>
      </c>
      <c r="C215" s="2">
        <v>46070</v>
      </c>
      <c r="D215" s="3">
        <v>0.55208333333333337</v>
      </c>
      <c r="E215" s="3">
        <v>0.63541666666666663</v>
      </c>
      <c r="F215">
        <v>40</v>
      </c>
      <c r="G215" s="3">
        <f t="shared" si="9"/>
        <v>8.3333333333333259E-2</v>
      </c>
      <c r="H215" s="1">
        <f t="shared" si="10"/>
        <v>2</v>
      </c>
      <c r="I215">
        <f t="shared" si="11"/>
        <v>80</v>
      </c>
    </row>
    <row r="216" spans="1:9" x14ac:dyDescent="0.25">
      <c r="A216" t="s">
        <v>10</v>
      </c>
      <c r="B216" t="s">
        <v>9</v>
      </c>
      <c r="C216" s="2">
        <v>46070</v>
      </c>
      <c r="D216" s="3">
        <v>0.63541666666666663</v>
      </c>
      <c r="E216" s="3">
        <v>0.69791666666666663</v>
      </c>
      <c r="F216">
        <v>50</v>
      </c>
      <c r="G216" s="3">
        <f t="shared" si="9"/>
        <v>6.25E-2</v>
      </c>
      <c r="H216" s="1">
        <f t="shared" si="10"/>
        <v>1.5</v>
      </c>
      <c r="I216">
        <f t="shared" si="11"/>
        <v>75</v>
      </c>
    </row>
    <row r="217" spans="1:9" x14ac:dyDescent="0.25">
      <c r="A217" t="s">
        <v>8</v>
      </c>
      <c r="B217" t="s">
        <v>9</v>
      </c>
      <c r="C217" s="2">
        <v>46071</v>
      </c>
      <c r="D217" s="3">
        <v>0.375</v>
      </c>
      <c r="E217" s="3">
        <v>0.4375</v>
      </c>
      <c r="F217">
        <v>50</v>
      </c>
      <c r="G217" s="3">
        <f t="shared" si="9"/>
        <v>6.25E-2</v>
      </c>
      <c r="H217" s="1">
        <f t="shared" si="10"/>
        <v>1.5</v>
      </c>
      <c r="I217">
        <f t="shared" si="11"/>
        <v>75</v>
      </c>
    </row>
    <row r="218" spans="1:9" x14ac:dyDescent="0.25">
      <c r="A218" t="s">
        <v>6</v>
      </c>
      <c r="B218" t="s">
        <v>7</v>
      </c>
      <c r="C218" s="2">
        <v>46071</v>
      </c>
      <c r="D218" s="3">
        <v>0.47916666666666669</v>
      </c>
      <c r="E218" s="3">
        <v>0.54166666666666663</v>
      </c>
      <c r="F218">
        <v>60</v>
      </c>
      <c r="G218" s="3">
        <f t="shared" si="9"/>
        <v>6.2499999999999944E-2</v>
      </c>
      <c r="H218" s="1">
        <f t="shared" si="10"/>
        <v>1.5</v>
      </c>
      <c r="I218">
        <f t="shared" si="11"/>
        <v>90</v>
      </c>
    </row>
    <row r="219" spans="1:9" x14ac:dyDescent="0.25">
      <c r="A219" t="s">
        <v>24</v>
      </c>
      <c r="B219" t="s">
        <v>7</v>
      </c>
      <c r="C219" s="2">
        <v>46071</v>
      </c>
      <c r="D219" s="3">
        <v>0.58333333333333337</v>
      </c>
      <c r="E219" s="3">
        <v>0.64583333333333337</v>
      </c>
      <c r="F219">
        <v>60</v>
      </c>
      <c r="G219" s="3">
        <f t="shared" si="9"/>
        <v>6.25E-2</v>
      </c>
      <c r="H219" s="1">
        <f t="shared" si="10"/>
        <v>1.5</v>
      </c>
      <c r="I219">
        <f t="shared" si="11"/>
        <v>90</v>
      </c>
    </row>
    <row r="220" spans="1:9" x14ac:dyDescent="0.25">
      <c r="A220" t="s">
        <v>8</v>
      </c>
      <c r="B220" t="s">
        <v>9</v>
      </c>
      <c r="C220" s="2">
        <v>46072</v>
      </c>
      <c r="D220" s="3">
        <v>0.375</v>
      </c>
      <c r="E220" s="3">
        <v>0.45833333333333331</v>
      </c>
      <c r="F220">
        <v>50</v>
      </c>
      <c r="G220" s="3">
        <f t="shared" si="9"/>
        <v>8.3333333333333315E-2</v>
      </c>
      <c r="H220" s="1">
        <f t="shared" si="10"/>
        <v>2</v>
      </c>
      <c r="I220">
        <f t="shared" si="11"/>
        <v>100</v>
      </c>
    </row>
    <row r="221" spans="1:9" x14ac:dyDescent="0.25">
      <c r="A221" t="s">
        <v>6</v>
      </c>
      <c r="B221" t="s">
        <v>7</v>
      </c>
      <c r="C221" s="2">
        <v>46073</v>
      </c>
      <c r="D221" s="3">
        <v>0.375</v>
      </c>
      <c r="E221" s="3">
        <v>0.42708333333333331</v>
      </c>
      <c r="F221">
        <v>60</v>
      </c>
      <c r="G221" s="3">
        <f t="shared" si="9"/>
        <v>5.2083333333333315E-2</v>
      </c>
      <c r="H221" s="1">
        <f t="shared" si="10"/>
        <v>1.25</v>
      </c>
      <c r="I221">
        <f t="shared" si="11"/>
        <v>75</v>
      </c>
    </row>
    <row r="222" spans="1:9" x14ac:dyDescent="0.25">
      <c r="A222" t="s">
        <v>6</v>
      </c>
      <c r="B222" t="s">
        <v>7</v>
      </c>
      <c r="C222" s="2">
        <v>46073</v>
      </c>
      <c r="D222" s="3">
        <v>0.4375</v>
      </c>
      <c r="E222" s="3">
        <v>0.48958333333333331</v>
      </c>
      <c r="F222">
        <v>60</v>
      </c>
      <c r="G222" s="3">
        <f t="shared" si="9"/>
        <v>5.2083333333333315E-2</v>
      </c>
      <c r="H222" s="1">
        <f t="shared" si="10"/>
        <v>1.25</v>
      </c>
      <c r="I222">
        <f t="shared" si="11"/>
        <v>75</v>
      </c>
    </row>
    <row r="223" spans="1:9" x14ac:dyDescent="0.25">
      <c r="A223" t="s">
        <v>11</v>
      </c>
      <c r="B223" t="s">
        <v>12</v>
      </c>
      <c r="C223" s="2">
        <v>46073</v>
      </c>
      <c r="D223" s="3">
        <v>0.51041666666666663</v>
      </c>
      <c r="E223" s="3">
        <v>0.59375</v>
      </c>
      <c r="F223">
        <v>40</v>
      </c>
      <c r="G223" s="3">
        <f t="shared" si="9"/>
        <v>8.333333333333337E-2</v>
      </c>
      <c r="H223" s="1">
        <f t="shared" si="10"/>
        <v>2</v>
      </c>
      <c r="I223">
        <f t="shared" si="11"/>
        <v>80</v>
      </c>
    </row>
    <row r="224" spans="1:9" x14ac:dyDescent="0.25">
      <c r="A224" t="s">
        <v>17</v>
      </c>
      <c r="B224" t="s">
        <v>9</v>
      </c>
      <c r="C224" s="2">
        <v>46073</v>
      </c>
      <c r="D224" s="3">
        <v>0.60416666666666663</v>
      </c>
      <c r="E224" s="3">
        <v>0.65625</v>
      </c>
      <c r="F224">
        <v>50</v>
      </c>
      <c r="G224" s="3">
        <f t="shared" si="9"/>
        <v>5.208333333333337E-2</v>
      </c>
      <c r="H224" s="1">
        <f t="shared" si="10"/>
        <v>1.25</v>
      </c>
      <c r="I224">
        <f t="shared" si="11"/>
        <v>62.5</v>
      </c>
    </row>
    <row r="225" spans="1:9" x14ac:dyDescent="0.25">
      <c r="A225" t="s">
        <v>25</v>
      </c>
      <c r="B225" t="s">
        <v>7</v>
      </c>
      <c r="C225" s="2">
        <v>46073</v>
      </c>
      <c r="D225" s="3">
        <v>0.69791666666666663</v>
      </c>
      <c r="E225" s="3">
        <v>0.76041666666666663</v>
      </c>
      <c r="F225">
        <v>60</v>
      </c>
      <c r="G225" s="3">
        <f t="shared" si="9"/>
        <v>6.25E-2</v>
      </c>
      <c r="H225" s="1">
        <f t="shared" si="10"/>
        <v>1.5</v>
      </c>
      <c r="I225">
        <f t="shared" si="11"/>
        <v>90</v>
      </c>
    </row>
    <row r="226" spans="1:9" x14ac:dyDescent="0.25">
      <c r="A226" t="s">
        <v>16</v>
      </c>
      <c r="B226" t="s">
        <v>12</v>
      </c>
      <c r="C226" s="2">
        <v>46076</v>
      </c>
      <c r="D226" s="3">
        <v>0.375</v>
      </c>
      <c r="E226" s="3">
        <v>0.42708333333333331</v>
      </c>
      <c r="F226">
        <v>40</v>
      </c>
      <c r="G226" s="3">
        <f t="shared" si="9"/>
        <v>5.2083333333333315E-2</v>
      </c>
      <c r="H226" s="1">
        <f t="shared" si="10"/>
        <v>1.25</v>
      </c>
      <c r="I226">
        <f t="shared" si="11"/>
        <v>50</v>
      </c>
    </row>
    <row r="227" spans="1:9" x14ac:dyDescent="0.25">
      <c r="A227" t="s">
        <v>15</v>
      </c>
      <c r="B227" t="s">
        <v>12</v>
      </c>
      <c r="C227" s="2">
        <v>46077</v>
      </c>
      <c r="D227" s="3">
        <v>0.375</v>
      </c>
      <c r="E227" s="3">
        <v>0.4375</v>
      </c>
      <c r="F227">
        <v>40</v>
      </c>
      <c r="G227" s="3">
        <f t="shared" si="9"/>
        <v>6.25E-2</v>
      </c>
      <c r="H227" s="1">
        <f t="shared" si="10"/>
        <v>1.5</v>
      </c>
      <c r="I227">
        <f t="shared" si="11"/>
        <v>60</v>
      </c>
    </row>
    <row r="228" spans="1:9" x14ac:dyDescent="0.25">
      <c r="A228" t="s">
        <v>6</v>
      </c>
      <c r="B228" t="s">
        <v>7</v>
      </c>
      <c r="C228" s="2">
        <v>46077</v>
      </c>
      <c r="D228" s="3">
        <v>0.4375</v>
      </c>
      <c r="E228" s="3">
        <v>0.51041666666666663</v>
      </c>
      <c r="F228">
        <v>60</v>
      </c>
      <c r="G228" s="3">
        <f t="shared" si="9"/>
        <v>7.291666666666663E-2</v>
      </c>
      <c r="H228" s="1">
        <f t="shared" si="10"/>
        <v>1.75</v>
      </c>
      <c r="I228">
        <f t="shared" si="11"/>
        <v>105</v>
      </c>
    </row>
    <row r="229" spans="1:9" x14ac:dyDescent="0.25">
      <c r="A229" t="s">
        <v>19</v>
      </c>
      <c r="B229" t="s">
        <v>12</v>
      </c>
      <c r="C229" s="2">
        <v>46077</v>
      </c>
      <c r="D229" s="3">
        <v>0.52083333333333337</v>
      </c>
      <c r="E229" s="3">
        <v>0.58333333333333337</v>
      </c>
      <c r="F229">
        <v>40</v>
      </c>
      <c r="G229" s="3">
        <f t="shared" si="9"/>
        <v>6.25E-2</v>
      </c>
      <c r="H229" s="1">
        <f t="shared" si="10"/>
        <v>1.5</v>
      </c>
      <c r="I229">
        <f t="shared" si="11"/>
        <v>60</v>
      </c>
    </row>
    <row r="230" spans="1:9" x14ac:dyDescent="0.25">
      <c r="A230" t="s">
        <v>16</v>
      </c>
      <c r="B230" t="s">
        <v>12</v>
      </c>
      <c r="C230" s="2">
        <v>46079</v>
      </c>
      <c r="D230" s="3">
        <v>0.375</v>
      </c>
      <c r="E230" s="3">
        <v>0.45833333333333331</v>
      </c>
      <c r="F230">
        <v>40</v>
      </c>
      <c r="G230" s="3">
        <f t="shared" si="9"/>
        <v>8.3333333333333315E-2</v>
      </c>
      <c r="H230" s="1">
        <f t="shared" si="10"/>
        <v>2</v>
      </c>
      <c r="I230">
        <f t="shared" si="11"/>
        <v>80</v>
      </c>
    </row>
    <row r="231" spans="1:9" x14ac:dyDescent="0.25">
      <c r="A231" t="s">
        <v>18</v>
      </c>
      <c r="B231" t="s">
        <v>12</v>
      </c>
      <c r="C231" s="2">
        <v>46079</v>
      </c>
      <c r="D231" s="3">
        <v>0.45833333333333331</v>
      </c>
      <c r="E231" s="3">
        <v>0.51041666666666663</v>
      </c>
      <c r="F231">
        <v>40</v>
      </c>
      <c r="G231" s="3">
        <f t="shared" si="9"/>
        <v>5.2083333333333315E-2</v>
      </c>
      <c r="H231" s="1">
        <f t="shared" si="10"/>
        <v>1.25</v>
      </c>
      <c r="I231">
        <f t="shared" si="11"/>
        <v>50</v>
      </c>
    </row>
    <row r="232" spans="1:9" x14ac:dyDescent="0.25">
      <c r="A232" t="s">
        <v>14</v>
      </c>
      <c r="B232" t="s">
        <v>7</v>
      </c>
      <c r="C232" s="2">
        <v>46079</v>
      </c>
      <c r="D232" s="3">
        <v>0.52083333333333337</v>
      </c>
      <c r="E232" s="3">
        <v>0.58333333333333337</v>
      </c>
      <c r="F232">
        <v>60</v>
      </c>
      <c r="G232" s="3">
        <f t="shared" si="9"/>
        <v>6.25E-2</v>
      </c>
      <c r="H232" s="1">
        <f t="shared" si="10"/>
        <v>1.5</v>
      </c>
      <c r="I232">
        <f t="shared" si="11"/>
        <v>90</v>
      </c>
    </row>
    <row r="233" spans="1:9" x14ac:dyDescent="0.25">
      <c r="A233" t="s">
        <v>18</v>
      </c>
      <c r="B233" t="s">
        <v>12</v>
      </c>
      <c r="C233" s="2">
        <v>46080</v>
      </c>
      <c r="D233" s="3">
        <v>0.375</v>
      </c>
      <c r="E233" s="3">
        <v>0.44791666666666669</v>
      </c>
      <c r="F233">
        <v>40</v>
      </c>
      <c r="G233" s="3">
        <f t="shared" si="9"/>
        <v>7.2916666666666685E-2</v>
      </c>
      <c r="H233" s="1">
        <f t="shared" si="10"/>
        <v>1.75</v>
      </c>
      <c r="I233">
        <f t="shared" si="11"/>
        <v>70</v>
      </c>
    </row>
    <row r="234" spans="1:9" x14ac:dyDescent="0.25">
      <c r="A234" t="s">
        <v>19</v>
      </c>
      <c r="B234" t="s">
        <v>12</v>
      </c>
      <c r="C234" s="2">
        <v>46080</v>
      </c>
      <c r="D234" s="3">
        <v>0.45833333333333331</v>
      </c>
      <c r="E234" s="3">
        <v>0.53125</v>
      </c>
      <c r="F234">
        <v>40</v>
      </c>
      <c r="G234" s="3">
        <f t="shared" si="9"/>
        <v>7.2916666666666685E-2</v>
      </c>
      <c r="H234" s="1">
        <f t="shared" si="10"/>
        <v>1.75</v>
      </c>
      <c r="I234">
        <f t="shared" si="11"/>
        <v>70</v>
      </c>
    </row>
    <row r="235" spans="1:9" x14ac:dyDescent="0.25">
      <c r="A235" t="s">
        <v>10</v>
      </c>
      <c r="B235" t="s">
        <v>7</v>
      </c>
      <c r="C235" s="2">
        <v>46080</v>
      </c>
      <c r="D235" s="3">
        <v>0.53125</v>
      </c>
      <c r="E235" s="3">
        <v>0.58333333333333337</v>
      </c>
      <c r="F235">
        <v>60</v>
      </c>
      <c r="G235" s="3">
        <f t="shared" si="9"/>
        <v>5.208333333333337E-2</v>
      </c>
      <c r="H235" s="1">
        <f t="shared" si="10"/>
        <v>1.25</v>
      </c>
      <c r="I235">
        <f t="shared" si="11"/>
        <v>75</v>
      </c>
    </row>
    <row r="236" spans="1:9" x14ac:dyDescent="0.25">
      <c r="A236" t="s">
        <v>13</v>
      </c>
      <c r="B236" t="s">
        <v>9</v>
      </c>
      <c r="C236" s="2">
        <v>46080</v>
      </c>
      <c r="D236" s="3">
        <v>0.59375</v>
      </c>
      <c r="E236" s="3">
        <v>0.65625</v>
      </c>
      <c r="F236">
        <v>50</v>
      </c>
      <c r="G236" s="3">
        <f t="shared" si="9"/>
        <v>6.25E-2</v>
      </c>
      <c r="H236" s="1">
        <f t="shared" si="10"/>
        <v>1.5</v>
      </c>
      <c r="I236">
        <f t="shared" si="11"/>
        <v>75</v>
      </c>
    </row>
  </sheetData>
  <conditionalFormatting sqref="I1:I1048576">
    <cfRule type="top10" dxfId="0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2BFA-34B2-44C3-9FE0-173B5D606F0A}">
  <dimension ref="A1:N152"/>
  <sheetViews>
    <sheetView tabSelected="1" zoomScale="55" zoomScaleNormal="55" workbookViewId="0">
      <selection activeCell="W49" sqref="W49"/>
    </sheetView>
  </sheetViews>
  <sheetFormatPr defaultRowHeight="15" x14ac:dyDescent="0.25"/>
  <cols>
    <col min="1" max="1" width="15.28515625" style="2" customWidth="1"/>
    <col min="2" max="2" width="10.5703125" customWidth="1"/>
    <col min="6" max="6" width="9.7109375" customWidth="1"/>
    <col min="7" max="7" width="11.85546875" customWidth="1"/>
    <col min="8" max="8" width="10.7109375" customWidth="1"/>
    <col min="13" max="13" width="10.140625" style="2" bestFit="1" customWidth="1"/>
  </cols>
  <sheetData>
    <row r="1" spans="1:14" x14ac:dyDescent="0.25">
      <c r="A1" s="2" t="s">
        <v>64</v>
      </c>
      <c r="B1" t="s">
        <v>66</v>
      </c>
      <c r="C1" t="s">
        <v>65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M1" s="2" t="s">
        <v>64</v>
      </c>
      <c r="N1" t="s">
        <v>70</v>
      </c>
    </row>
    <row r="2" spans="1:14" x14ac:dyDescent="0.25">
      <c r="A2" s="2">
        <v>45931</v>
      </c>
      <c r="B2">
        <f>WEEKDAY(A2,2)</f>
        <v>3</v>
      </c>
      <c r="C2">
        <v>60</v>
      </c>
      <c r="D2">
        <f>IF(OR(B2=6,B2=7),10,0)</f>
        <v>0</v>
      </c>
      <c r="E2">
        <f>IF(B2=2,250,0)</f>
        <v>0</v>
      </c>
      <c r="F2">
        <f>IF(DAY(A2)=15,600,0)</f>
        <v>0</v>
      </c>
      <c r="G2">
        <f>I2+C2-D2-E2-F2</f>
        <v>81.37</v>
      </c>
      <c r="H2">
        <v>0</v>
      </c>
      <c r="I2">
        <v>21.37</v>
      </c>
      <c r="M2" s="2">
        <v>45931</v>
      </c>
      <c r="N2">
        <v>81.37</v>
      </c>
    </row>
    <row r="3" spans="1:14" x14ac:dyDescent="0.25">
      <c r="A3" s="2">
        <v>45932</v>
      </c>
      <c r="B3">
        <f t="shared" ref="B3:B66" si="0">WEEKDAY(A3,2)</f>
        <v>4</v>
      </c>
      <c r="C3">
        <v>187.5</v>
      </c>
      <c r="D3">
        <f t="shared" ref="D3:D66" si="1">IF(OR(B3=6,B3=7),10,0)</f>
        <v>0</v>
      </c>
      <c r="E3">
        <f t="shared" ref="E3:E66" si="2">IF(B3=2,250,0)</f>
        <v>0</v>
      </c>
      <c r="F3">
        <f t="shared" ref="F3:F66" si="3">IF(DAY(A3)=15,600,0)</f>
        <v>0</v>
      </c>
      <c r="G3">
        <f>G2+C3-D3-E3-F3</f>
        <v>268.87</v>
      </c>
      <c r="H3">
        <f>IF(B3=4,IF(G3&lt;=500,IF(ROUNDDOWN(0.2*G3,2)&lt;50,50,ROUNDDOWN(G3*0.2,2)),IF(G3&lt;=600,ROUNDDOWN(G3*0.5,2),400)),0)</f>
        <v>53.77</v>
      </c>
      <c r="M3" s="2">
        <v>45932</v>
      </c>
      <c r="N3">
        <v>268.87</v>
      </c>
    </row>
    <row r="4" spans="1:14" x14ac:dyDescent="0.25">
      <c r="A4" s="2">
        <v>45933</v>
      </c>
      <c r="B4">
        <f t="shared" si="0"/>
        <v>5</v>
      </c>
      <c r="C4">
        <v>0</v>
      </c>
      <c r="D4">
        <f t="shared" si="1"/>
        <v>0</v>
      </c>
      <c r="E4">
        <f t="shared" si="2"/>
        <v>0</v>
      </c>
      <c r="F4">
        <f t="shared" si="3"/>
        <v>0</v>
      </c>
      <c r="G4">
        <f>G3+C4-D4-E4-F4-H3</f>
        <v>215.1</v>
      </c>
      <c r="H4">
        <f t="shared" ref="H4:H67" si="4">IF(B4=4,IF(G4&lt;=500,IF(ROUNDDOWN(0.2*G4,2)&lt;50,50,ROUNDDOWN(G4*0.2,2)),IF(G4&lt;=600,ROUNDDOWN(G4*0.5,2),400)),0)</f>
        <v>0</v>
      </c>
      <c r="M4" s="2">
        <v>45933</v>
      </c>
      <c r="N4">
        <v>215.1</v>
      </c>
    </row>
    <row r="5" spans="1:14" x14ac:dyDescent="0.25">
      <c r="A5" s="2">
        <v>45934</v>
      </c>
      <c r="B5">
        <f t="shared" si="0"/>
        <v>6</v>
      </c>
      <c r="C5">
        <v>0</v>
      </c>
      <c r="D5">
        <f t="shared" si="1"/>
        <v>10</v>
      </c>
      <c r="E5">
        <f t="shared" si="2"/>
        <v>0</v>
      </c>
      <c r="F5">
        <f t="shared" si="3"/>
        <v>0</v>
      </c>
      <c r="G5">
        <f t="shared" ref="G5:G68" si="5">G4+C5-D5-E5-F5-H4</f>
        <v>205.1</v>
      </c>
      <c r="H5">
        <f t="shared" si="4"/>
        <v>0</v>
      </c>
      <c r="M5" s="2">
        <v>45934</v>
      </c>
      <c r="N5">
        <v>205.1</v>
      </c>
    </row>
    <row r="6" spans="1:14" x14ac:dyDescent="0.25">
      <c r="A6" s="2">
        <v>45935</v>
      </c>
      <c r="B6">
        <f t="shared" si="0"/>
        <v>7</v>
      </c>
      <c r="C6">
        <v>0</v>
      </c>
      <c r="D6">
        <f t="shared" si="1"/>
        <v>10</v>
      </c>
      <c r="E6">
        <f t="shared" si="2"/>
        <v>0</v>
      </c>
      <c r="F6">
        <f t="shared" si="3"/>
        <v>0</v>
      </c>
      <c r="G6">
        <f t="shared" si="5"/>
        <v>195.1</v>
      </c>
      <c r="H6">
        <f t="shared" si="4"/>
        <v>0</v>
      </c>
      <c r="M6" s="2">
        <v>45935</v>
      </c>
      <c r="N6">
        <v>195.1</v>
      </c>
    </row>
    <row r="7" spans="1:14" x14ac:dyDescent="0.25">
      <c r="A7" s="2">
        <v>45936</v>
      </c>
      <c r="B7">
        <f t="shared" si="0"/>
        <v>1</v>
      </c>
      <c r="C7">
        <v>130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5"/>
        <v>325.10000000000002</v>
      </c>
      <c r="H7">
        <f t="shared" si="4"/>
        <v>0</v>
      </c>
      <c r="M7" s="2">
        <v>45936</v>
      </c>
      <c r="N7">
        <v>325.10000000000002</v>
      </c>
    </row>
    <row r="8" spans="1:14" x14ac:dyDescent="0.25">
      <c r="A8" s="2">
        <v>45937</v>
      </c>
      <c r="B8">
        <f t="shared" si="0"/>
        <v>2</v>
      </c>
      <c r="C8">
        <v>217.5</v>
      </c>
      <c r="D8">
        <f t="shared" si="1"/>
        <v>0</v>
      </c>
      <c r="E8">
        <f t="shared" si="2"/>
        <v>250</v>
      </c>
      <c r="F8">
        <f t="shared" si="3"/>
        <v>0</v>
      </c>
      <c r="G8">
        <f t="shared" si="5"/>
        <v>292.60000000000002</v>
      </c>
      <c r="H8">
        <f t="shared" si="4"/>
        <v>0</v>
      </c>
      <c r="M8" s="2">
        <v>45937</v>
      </c>
      <c r="N8">
        <v>292.60000000000002</v>
      </c>
    </row>
    <row r="9" spans="1:14" x14ac:dyDescent="0.25">
      <c r="A9" s="2">
        <v>45938</v>
      </c>
      <c r="B9">
        <f t="shared" si="0"/>
        <v>3</v>
      </c>
      <c r="C9">
        <v>190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5"/>
        <v>482.6</v>
      </c>
      <c r="H9">
        <f t="shared" si="4"/>
        <v>0</v>
      </c>
      <c r="M9" s="2">
        <v>45938</v>
      </c>
      <c r="N9">
        <v>482.6</v>
      </c>
    </row>
    <row r="10" spans="1:14" x14ac:dyDescent="0.25">
      <c r="A10" s="2">
        <v>45939</v>
      </c>
      <c r="B10">
        <f t="shared" si="0"/>
        <v>4</v>
      </c>
      <c r="C10">
        <v>0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5"/>
        <v>482.6</v>
      </c>
      <c r="H10">
        <f t="shared" si="4"/>
        <v>96.52</v>
      </c>
      <c r="M10" s="2">
        <v>45939</v>
      </c>
      <c r="N10">
        <v>482.6</v>
      </c>
    </row>
    <row r="11" spans="1:14" x14ac:dyDescent="0.25">
      <c r="A11" s="2">
        <v>45940</v>
      </c>
      <c r="B11">
        <f t="shared" si="0"/>
        <v>5</v>
      </c>
      <c r="C11">
        <v>290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5"/>
        <v>676.08</v>
      </c>
      <c r="H11">
        <f t="shared" si="4"/>
        <v>0</v>
      </c>
      <c r="M11" s="2">
        <v>45940</v>
      </c>
      <c r="N11">
        <v>676.08</v>
      </c>
    </row>
    <row r="12" spans="1:14" x14ac:dyDescent="0.25">
      <c r="A12" s="2">
        <v>45941</v>
      </c>
      <c r="B12">
        <f t="shared" si="0"/>
        <v>6</v>
      </c>
      <c r="C12">
        <v>0</v>
      </c>
      <c r="D12">
        <f t="shared" si="1"/>
        <v>10</v>
      </c>
      <c r="E12">
        <f t="shared" si="2"/>
        <v>0</v>
      </c>
      <c r="F12">
        <f t="shared" si="3"/>
        <v>0</v>
      </c>
      <c r="G12">
        <f t="shared" si="5"/>
        <v>666.08</v>
      </c>
      <c r="H12">
        <f t="shared" si="4"/>
        <v>0</v>
      </c>
      <c r="M12" s="2">
        <v>45941</v>
      </c>
      <c r="N12">
        <v>666.08</v>
      </c>
    </row>
    <row r="13" spans="1:14" x14ac:dyDescent="0.25">
      <c r="A13" s="2">
        <v>45942</v>
      </c>
      <c r="B13">
        <f t="shared" si="0"/>
        <v>7</v>
      </c>
      <c r="C13">
        <v>0</v>
      </c>
      <c r="D13">
        <f t="shared" si="1"/>
        <v>10</v>
      </c>
      <c r="E13">
        <f t="shared" si="2"/>
        <v>0</v>
      </c>
      <c r="F13">
        <f t="shared" si="3"/>
        <v>0</v>
      </c>
      <c r="G13">
        <f t="shared" si="5"/>
        <v>656.08</v>
      </c>
      <c r="H13">
        <f t="shared" si="4"/>
        <v>0</v>
      </c>
      <c r="M13" s="2">
        <v>45942</v>
      </c>
      <c r="N13">
        <v>656.08</v>
      </c>
    </row>
    <row r="14" spans="1:14" x14ac:dyDescent="0.25">
      <c r="A14" s="2">
        <v>45943</v>
      </c>
      <c r="B14">
        <f t="shared" si="0"/>
        <v>1</v>
      </c>
      <c r="C14">
        <v>395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5"/>
        <v>1051.08</v>
      </c>
      <c r="H14">
        <f t="shared" si="4"/>
        <v>0</v>
      </c>
      <c r="M14" s="2">
        <v>45943</v>
      </c>
      <c r="N14">
        <v>1051.08</v>
      </c>
    </row>
    <row r="15" spans="1:14" x14ac:dyDescent="0.25">
      <c r="A15" s="2">
        <v>45944</v>
      </c>
      <c r="B15">
        <f t="shared" si="0"/>
        <v>2</v>
      </c>
      <c r="C15">
        <v>277.5</v>
      </c>
      <c r="D15">
        <f t="shared" si="1"/>
        <v>0</v>
      </c>
      <c r="E15">
        <f t="shared" si="2"/>
        <v>250</v>
      </c>
      <c r="F15">
        <f t="shared" si="3"/>
        <v>0</v>
      </c>
      <c r="G15">
        <f t="shared" si="5"/>
        <v>1078.58</v>
      </c>
      <c r="H15">
        <f t="shared" si="4"/>
        <v>0</v>
      </c>
      <c r="M15" s="2">
        <v>45944</v>
      </c>
      <c r="N15">
        <v>1078.58</v>
      </c>
    </row>
    <row r="16" spans="1:14" x14ac:dyDescent="0.25">
      <c r="A16" s="2">
        <v>45945</v>
      </c>
      <c r="B16">
        <f t="shared" si="0"/>
        <v>3</v>
      </c>
      <c r="C16">
        <v>242.5</v>
      </c>
      <c r="D16">
        <f t="shared" si="1"/>
        <v>0</v>
      </c>
      <c r="E16">
        <f t="shared" si="2"/>
        <v>0</v>
      </c>
      <c r="F16">
        <f t="shared" si="3"/>
        <v>600</v>
      </c>
      <c r="G16">
        <f t="shared" si="5"/>
        <v>721.07999999999993</v>
      </c>
      <c r="H16">
        <f t="shared" si="4"/>
        <v>0</v>
      </c>
      <c r="M16" s="2">
        <v>45945</v>
      </c>
      <c r="N16">
        <v>721.07999999999993</v>
      </c>
    </row>
    <row r="17" spans="1:14" x14ac:dyDescent="0.25">
      <c r="A17" s="2">
        <v>45946</v>
      </c>
      <c r="B17">
        <f t="shared" si="0"/>
        <v>4</v>
      </c>
      <c r="C17"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5"/>
        <v>721.07999999999993</v>
      </c>
      <c r="H17">
        <f t="shared" si="4"/>
        <v>400</v>
      </c>
      <c r="M17" s="2">
        <v>45946</v>
      </c>
      <c r="N17">
        <v>721.07999999999993</v>
      </c>
    </row>
    <row r="18" spans="1:14" x14ac:dyDescent="0.25">
      <c r="A18" s="2">
        <v>45947</v>
      </c>
      <c r="B18">
        <f t="shared" si="0"/>
        <v>5</v>
      </c>
      <c r="C18"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5"/>
        <v>321.07999999999993</v>
      </c>
      <c r="H18">
        <f t="shared" si="4"/>
        <v>0</v>
      </c>
      <c r="M18" s="2">
        <v>45947</v>
      </c>
      <c r="N18">
        <v>321.07999999999993</v>
      </c>
    </row>
    <row r="19" spans="1:14" x14ac:dyDescent="0.25">
      <c r="A19" s="2">
        <v>45948</v>
      </c>
      <c r="B19">
        <f t="shared" si="0"/>
        <v>6</v>
      </c>
      <c r="C19">
        <v>0</v>
      </c>
      <c r="D19">
        <f t="shared" si="1"/>
        <v>10</v>
      </c>
      <c r="E19">
        <f t="shared" si="2"/>
        <v>0</v>
      </c>
      <c r="F19">
        <f t="shared" si="3"/>
        <v>0</v>
      </c>
      <c r="G19">
        <f t="shared" si="5"/>
        <v>311.07999999999993</v>
      </c>
      <c r="H19">
        <f t="shared" si="4"/>
        <v>0</v>
      </c>
      <c r="M19" s="2">
        <v>45948</v>
      </c>
      <c r="N19">
        <v>311.07999999999993</v>
      </c>
    </row>
    <row r="20" spans="1:14" x14ac:dyDescent="0.25">
      <c r="A20" s="2">
        <v>45949</v>
      </c>
      <c r="B20">
        <f t="shared" si="0"/>
        <v>7</v>
      </c>
      <c r="C20">
        <v>0</v>
      </c>
      <c r="D20">
        <f t="shared" si="1"/>
        <v>10</v>
      </c>
      <c r="E20">
        <f t="shared" si="2"/>
        <v>0</v>
      </c>
      <c r="F20">
        <f t="shared" si="3"/>
        <v>0</v>
      </c>
      <c r="G20">
        <f t="shared" si="5"/>
        <v>301.07999999999993</v>
      </c>
      <c r="H20">
        <f t="shared" si="4"/>
        <v>0</v>
      </c>
      <c r="M20" s="2">
        <v>45949</v>
      </c>
      <c r="N20">
        <v>301.07999999999993</v>
      </c>
    </row>
    <row r="21" spans="1:14" x14ac:dyDescent="0.25">
      <c r="A21" s="2">
        <v>45950</v>
      </c>
      <c r="B21">
        <f t="shared" si="0"/>
        <v>1</v>
      </c>
      <c r="C21">
        <v>295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5"/>
        <v>596.07999999999993</v>
      </c>
      <c r="H21">
        <f t="shared" si="4"/>
        <v>0</v>
      </c>
      <c r="M21" s="2">
        <v>45950</v>
      </c>
      <c r="N21">
        <v>596.07999999999993</v>
      </c>
    </row>
    <row r="22" spans="1:14" x14ac:dyDescent="0.25">
      <c r="A22" s="2">
        <v>45951</v>
      </c>
      <c r="B22">
        <f t="shared" si="0"/>
        <v>2</v>
      </c>
      <c r="C22">
        <v>205</v>
      </c>
      <c r="D22">
        <f t="shared" si="1"/>
        <v>0</v>
      </c>
      <c r="E22">
        <f t="shared" si="2"/>
        <v>250</v>
      </c>
      <c r="F22">
        <f t="shared" si="3"/>
        <v>0</v>
      </c>
      <c r="G22">
        <f t="shared" si="5"/>
        <v>551.07999999999993</v>
      </c>
      <c r="H22">
        <f t="shared" si="4"/>
        <v>0</v>
      </c>
      <c r="M22" s="2">
        <v>45951</v>
      </c>
      <c r="N22">
        <v>551.07999999999993</v>
      </c>
    </row>
    <row r="23" spans="1:14" x14ac:dyDescent="0.25">
      <c r="A23" s="2">
        <v>45952</v>
      </c>
      <c r="B23">
        <f t="shared" si="0"/>
        <v>3</v>
      </c>
      <c r="C23">
        <v>122.5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5"/>
        <v>673.57999999999993</v>
      </c>
      <c r="H23">
        <f t="shared" si="4"/>
        <v>0</v>
      </c>
      <c r="M23" s="2">
        <v>45952</v>
      </c>
      <c r="N23">
        <v>673.57999999999993</v>
      </c>
    </row>
    <row r="24" spans="1:14" x14ac:dyDescent="0.25">
      <c r="A24" s="2">
        <v>45953</v>
      </c>
      <c r="B24">
        <f t="shared" si="0"/>
        <v>4</v>
      </c>
      <c r="C24">
        <v>40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5"/>
        <v>713.57999999999993</v>
      </c>
      <c r="H24">
        <f t="shared" si="4"/>
        <v>400</v>
      </c>
      <c r="M24" s="2">
        <v>45953</v>
      </c>
      <c r="N24">
        <v>713.57999999999993</v>
      </c>
    </row>
    <row r="25" spans="1:14" x14ac:dyDescent="0.25">
      <c r="A25" s="2">
        <v>45954</v>
      </c>
      <c r="B25">
        <f t="shared" si="0"/>
        <v>5</v>
      </c>
      <c r="C25">
        <v>100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5"/>
        <v>413.57999999999993</v>
      </c>
      <c r="H25">
        <f t="shared" si="4"/>
        <v>0</v>
      </c>
      <c r="M25" s="2">
        <v>45954</v>
      </c>
      <c r="N25">
        <v>413.57999999999993</v>
      </c>
    </row>
    <row r="26" spans="1:14" x14ac:dyDescent="0.25">
      <c r="A26" s="2">
        <v>45955</v>
      </c>
      <c r="B26">
        <f t="shared" si="0"/>
        <v>6</v>
      </c>
      <c r="C26">
        <v>0</v>
      </c>
      <c r="D26">
        <f t="shared" si="1"/>
        <v>10</v>
      </c>
      <c r="E26">
        <f t="shared" si="2"/>
        <v>0</v>
      </c>
      <c r="F26">
        <f t="shared" si="3"/>
        <v>0</v>
      </c>
      <c r="G26">
        <f t="shared" si="5"/>
        <v>403.57999999999993</v>
      </c>
      <c r="H26">
        <f t="shared" si="4"/>
        <v>0</v>
      </c>
      <c r="M26" s="2">
        <v>45955</v>
      </c>
      <c r="N26">
        <v>403.57999999999993</v>
      </c>
    </row>
    <row r="27" spans="1:14" x14ac:dyDescent="0.25">
      <c r="A27" s="2">
        <v>45956</v>
      </c>
      <c r="B27">
        <f t="shared" si="0"/>
        <v>7</v>
      </c>
      <c r="C27">
        <v>0</v>
      </c>
      <c r="D27">
        <f t="shared" si="1"/>
        <v>10</v>
      </c>
      <c r="E27">
        <f t="shared" si="2"/>
        <v>0</v>
      </c>
      <c r="F27">
        <f t="shared" si="3"/>
        <v>0</v>
      </c>
      <c r="G27">
        <f t="shared" si="5"/>
        <v>393.57999999999993</v>
      </c>
      <c r="H27">
        <f t="shared" si="4"/>
        <v>0</v>
      </c>
      <c r="M27" s="2">
        <v>45956</v>
      </c>
      <c r="N27">
        <v>393.57999999999993</v>
      </c>
    </row>
    <row r="28" spans="1:14" x14ac:dyDescent="0.25">
      <c r="A28" s="2">
        <v>45957</v>
      </c>
      <c r="B28">
        <f t="shared" si="0"/>
        <v>1</v>
      </c>
      <c r="C28"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5"/>
        <v>393.57999999999993</v>
      </c>
      <c r="H28">
        <f t="shared" si="4"/>
        <v>0</v>
      </c>
      <c r="M28" s="2">
        <v>45957</v>
      </c>
      <c r="N28">
        <v>393.57999999999993</v>
      </c>
    </row>
    <row r="29" spans="1:14" x14ac:dyDescent="0.25">
      <c r="A29" s="2">
        <v>45958</v>
      </c>
      <c r="B29">
        <f t="shared" si="0"/>
        <v>2</v>
      </c>
      <c r="C29">
        <v>0</v>
      </c>
      <c r="D29">
        <f t="shared" si="1"/>
        <v>0</v>
      </c>
      <c r="E29">
        <f t="shared" si="2"/>
        <v>250</v>
      </c>
      <c r="F29">
        <f t="shared" si="3"/>
        <v>0</v>
      </c>
      <c r="G29">
        <f t="shared" si="5"/>
        <v>143.57999999999993</v>
      </c>
      <c r="H29">
        <f t="shared" si="4"/>
        <v>0</v>
      </c>
      <c r="M29" s="2">
        <v>45958</v>
      </c>
      <c r="N29">
        <v>143.57999999999993</v>
      </c>
    </row>
    <row r="30" spans="1:14" x14ac:dyDescent="0.25">
      <c r="A30" s="2">
        <v>45959</v>
      </c>
      <c r="B30">
        <f t="shared" si="0"/>
        <v>3</v>
      </c>
      <c r="C30">
        <v>0</v>
      </c>
      <c r="D30">
        <f t="shared" si="1"/>
        <v>0</v>
      </c>
      <c r="E30">
        <f t="shared" si="2"/>
        <v>0</v>
      </c>
      <c r="F30">
        <f t="shared" si="3"/>
        <v>0</v>
      </c>
      <c r="G30">
        <f t="shared" si="5"/>
        <v>143.57999999999993</v>
      </c>
      <c r="H30">
        <f t="shared" si="4"/>
        <v>0</v>
      </c>
      <c r="M30" s="2">
        <v>45959</v>
      </c>
      <c r="N30">
        <v>143.57999999999993</v>
      </c>
    </row>
    <row r="31" spans="1:14" x14ac:dyDescent="0.25">
      <c r="A31" s="2">
        <v>45960</v>
      </c>
      <c r="B31">
        <f t="shared" si="0"/>
        <v>4</v>
      </c>
      <c r="C31">
        <v>0</v>
      </c>
      <c r="D31">
        <f t="shared" si="1"/>
        <v>0</v>
      </c>
      <c r="E31">
        <f t="shared" si="2"/>
        <v>0</v>
      </c>
      <c r="F31">
        <f t="shared" si="3"/>
        <v>0</v>
      </c>
      <c r="G31">
        <f t="shared" si="5"/>
        <v>143.57999999999993</v>
      </c>
      <c r="H31">
        <f t="shared" si="4"/>
        <v>50</v>
      </c>
      <c r="M31" s="2">
        <v>45960</v>
      </c>
      <c r="N31">
        <v>143.57999999999993</v>
      </c>
    </row>
    <row r="32" spans="1:14" x14ac:dyDescent="0.25">
      <c r="A32" s="2">
        <v>45961</v>
      </c>
      <c r="B32">
        <f t="shared" si="0"/>
        <v>5</v>
      </c>
      <c r="C32">
        <v>370</v>
      </c>
      <c r="D32">
        <f t="shared" si="1"/>
        <v>0</v>
      </c>
      <c r="E32">
        <f t="shared" si="2"/>
        <v>0</v>
      </c>
      <c r="F32">
        <f t="shared" si="3"/>
        <v>0</v>
      </c>
      <c r="G32">
        <f t="shared" si="5"/>
        <v>463.57999999999993</v>
      </c>
      <c r="H32">
        <f t="shared" si="4"/>
        <v>0</v>
      </c>
      <c r="M32" s="2">
        <v>45961</v>
      </c>
      <c r="N32">
        <v>463.57999999999993</v>
      </c>
    </row>
    <row r="33" spans="1:14" x14ac:dyDescent="0.25">
      <c r="A33" s="2">
        <v>45962</v>
      </c>
      <c r="B33">
        <f t="shared" si="0"/>
        <v>6</v>
      </c>
      <c r="C33">
        <v>0</v>
      </c>
      <c r="D33">
        <f t="shared" si="1"/>
        <v>10</v>
      </c>
      <c r="E33">
        <f t="shared" si="2"/>
        <v>0</v>
      </c>
      <c r="F33">
        <f t="shared" si="3"/>
        <v>0</v>
      </c>
      <c r="G33">
        <f t="shared" si="5"/>
        <v>453.57999999999993</v>
      </c>
      <c r="H33">
        <f t="shared" si="4"/>
        <v>0</v>
      </c>
      <c r="M33" s="2">
        <v>45962</v>
      </c>
      <c r="N33">
        <v>453.57999999999993</v>
      </c>
    </row>
    <row r="34" spans="1:14" x14ac:dyDescent="0.25">
      <c r="A34" s="2">
        <v>45963</v>
      </c>
      <c r="B34">
        <f t="shared" si="0"/>
        <v>7</v>
      </c>
      <c r="C34">
        <v>0</v>
      </c>
      <c r="D34">
        <f t="shared" si="1"/>
        <v>10</v>
      </c>
      <c r="E34">
        <f t="shared" si="2"/>
        <v>0</v>
      </c>
      <c r="F34">
        <f t="shared" si="3"/>
        <v>0</v>
      </c>
      <c r="G34">
        <f t="shared" si="5"/>
        <v>443.57999999999993</v>
      </c>
      <c r="H34">
        <f t="shared" si="4"/>
        <v>0</v>
      </c>
      <c r="M34" s="2">
        <v>45963</v>
      </c>
      <c r="N34">
        <v>443.57999999999993</v>
      </c>
    </row>
    <row r="35" spans="1:14" x14ac:dyDescent="0.25">
      <c r="A35" s="2">
        <v>45964</v>
      </c>
      <c r="B35">
        <f t="shared" si="0"/>
        <v>1</v>
      </c>
      <c r="C35">
        <v>90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5"/>
        <v>533.57999999999993</v>
      </c>
      <c r="H35">
        <f t="shared" si="4"/>
        <v>0</v>
      </c>
      <c r="M35" s="2">
        <v>45964</v>
      </c>
      <c r="N35">
        <v>533.57999999999993</v>
      </c>
    </row>
    <row r="36" spans="1:14" x14ac:dyDescent="0.25">
      <c r="A36" s="2">
        <v>45965</v>
      </c>
      <c r="B36">
        <f t="shared" si="0"/>
        <v>2</v>
      </c>
      <c r="C36">
        <v>0</v>
      </c>
      <c r="D36">
        <f t="shared" si="1"/>
        <v>0</v>
      </c>
      <c r="E36">
        <f t="shared" si="2"/>
        <v>250</v>
      </c>
      <c r="F36">
        <f t="shared" si="3"/>
        <v>0</v>
      </c>
      <c r="G36">
        <f t="shared" si="5"/>
        <v>283.57999999999993</v>
      </c>
      <c r="H36">
        <f t="shared" si="4"/>
        <v>0</v>
      </c>
      <c r="M36" s="2">
        <v>45965</v>
      </c>
      <c r="N36">
        <v>283.57999999999993</v>
      </c>
    </row>
    <row r="37" spans="1:14" x14ac:dyDescent="0.25">
      <c r="A37" s="2">
        <v>45966</v>
      </c>
      <c r="B37">
        <f t="shared" si="0"/>
        <v>3</v>
      </c>
      <c r="C37">
        <v>240</v>
      </c>
      <c r="D37">
        <f t="shared" si="1"/>
        <v>0</v>
      </c>
      <c r="E37">
        <f t="shared" si="2"/>
        <v>0</v>
      </c>
      <c r="F37">
        <f t="shared" si="3"/>
        <v>0</v>
      </c>
      <c r="G37">
        <f t="shared" si="5"/>
        <v>523.57999999999993</v>
      </c>
      <c r="H37">
        <f t="shared" si="4"/>
        <v>0</v>
      </c>
      <c r="M37" s="2">
        <v>45966</v>
      </c>
      <c r="N37">
        <v>523.57999999999993</v>
      </c>
    </row>
    <row r="38" spans="1:14" x14ac:dyDescent="0.25">
      <c r="A38" s="2">
        <v>45967</v>
      </c>
      <c r="B38">
        <f t="shared" si="0"/>
        <v>4</v>
      </c>
      <c r="C38">
        <v>387.5</v>
      </c>
      <c r="D38">
        <f t="shared" si="1"/>
        <v>0</v>
      </c>
      <c r="E38">
        <f t="shared" si="2"/>
        <v>0</v>
      </c>
      <c r="F38">
        <f t="shared" si="3"/>
        <v>0</v>
      </c>
      <c r="G38">
        <f t="shared" si="5"/>
        <v>911.07999999999993</v>
      </c>
      <c r="H38">
        <f t="shared" si="4"/>
        <v>400</v>
      </c>
      <c r="M38" s="2">
        <v>45967</v>
      </c>
      <c r="N38">
        <v>911.07999999999993</v>
      </c>
    </row>
    <row r="39" spans="1:14" x14ac:dyDescent="0.25">
      <c r="A39" s="2">
        <v>45968</v>
      </c>
      <c r="B39">
        <f t="shared" si="0"/>
        <v>5</v>
      </c>
      <c r="C39">
        <v>150</v>
      </c>
      <c r="D39">
        <f t="shared" si="1"/>
        <v>0</v>
      </c>
      <c r="E39">
        <f t="shared" si="2"/>
        <v>0</v>
      </c>
      <c r="F39">
        <f t="shared" si="3"/>
        <v>0</v>
      </c>
      <c r="G39">
        <f t="shared" si="5"/>
        <v>661.07999999999993</v>
      </c>
      <c r="H39">
        <f t="shared" si="4"/>
        <v>0</v>
      </c>
      <c r="M39" s="2">
        <v>45968</v>
      </c>
      <c r="N39">
        <v>661.07999999999993</v>
      </c>
    </row>
    <row r="40" spans="1:14" x14ac:dyDescent="0.25">
      <c r="A40" s="2">
        <v>45969</v>
      </c>
      <c r="B40">
        <f t="shared" si="0"/>
        <v>6</v>
      </c>
      <c r="C40">
        <v>0</v>
      </c>
      <c r="D40">
        <f t="shared" si="1"/>
        <v>10</v>
      </c>
      <c r="E40">
        <f t="shared" si="2"/>
        <v>0</v>
      </c>
      <c r="F40">
        <f t="shared" si="3"/>
        <v>0</v>
      </c>
      <c r="G40">
        <f t="shared" si="5"/>
        <v>651.07999999999993</v>
      </c>
      <c r="H40">
        <f t="shared" si="4"/>
        <v>0</v>
      </c>
      <c r="M40" s="2">
        <v>45969</v>
      </c>
      <c r="N40">
        <v>651.07999999999993</v>
      </c>
    </row>
    <row r="41" spans="1:14" x14ac:dyDescent="0.25">
      <c r="A41" s="2">
        <v>45970</v>
      </c>
      <c r="B41">
        <f t="shared" si="0"/>
        <v>7</v>
      </c>
      <c r="C41">
        <v>0</v>
      </c>
      <c r="D41">
        <f t="shared" si="1"/>
        <v>10</v>
      </c>
      <c r="E41">
        <f t="shared" si="2"/>
        <v>0</v>
      </c>
      <c r="F41">
        <f t="shared" si="3"/>
        <v>0</v>
      </c>
      <c r="G41">
        <f t="shared" si="5"/>
        <v>641.07999999999993</v>
      </c>
      <c r="H41">
        <f t="shared" si="4"/>
        <v>0</v>
      </c>
      <c r="M41" s="2">
        <v>45970</v>
      </c>
      <c r="N41">
        <v>641.07999999999993</v>
      </c>
    </row>
    <row r="42" spans="1:14" x14ac:dyDescent="0.25">
      <c r="A42" s="2">
        <v>45971</v>
      </c>
      <c r="B42">
        <f t="shared" si="0"/>
        <v>1</v>
      </c>
      <c r="C42">
        <v>100</v>
      </c>
      <c r="D42">
        <f t="shared" si="1"/>
        <v>0</v>
      </c>
      <c r="E42">
        <f t="shared" si="2"/>
        <v>0</v>
      </c>
      <c r="F42">
        <f t="shared" si="3"/>
        <v>0</v>
      </c>
      <c r="G42">
        <f t="shared" si="5"/>
        <v>741.07999999999993</v>
      </c>
      <c r="H42">
        <f t="shared" si="4"/>
        <v>0</v>
      </c>
      <c r="M42" s="2">
        <v>45971</v>
      </c>
      <c r="N42">
        <v>741.07999999999993</v>
      </c>
    </row>
    <row r="43" spans="1:14" x14ac:dyDescent="0.25">
      <c r="A43" s="2">
        <v>45972</v>
      </c>
      <c r="B43">
        <f t="shared" si="0"/>
        <v>2</v>
      </c>
      <c r="C43">
        <v>175</v>
      </c>
      <c r="D43">
        <f t="shared" si="1"/>
        <v>0</v>
      </c>
      <c r="E43">
        <f t="shared" si="2"/>
        <v>250</v>
      </c>
      <c r="F43">
        <f t="shared" si="3"/>
        <v>0</v>
      </c>
      <c r="G43">
        <f t="shared" si="5"/>
        <v>666.07999999999993</v>
      </c>
      <c r="H43">
        <f t="shared" si="4"/>
        <v>0</v>
      </c>
      <c r="M43" s="2">
        <v>45972</v>
      </c>
      <c r="N43">
        <v>666.07999999999993</v>
      </c>
    </row>
    <row r="44" spans="1:14" x14ac:dyDescent="0.25">
      <c r="A44" s="2">
        <v>45973</v>
      </c>
      <c r="B44">
        <f t="shared" si="0"/>
        <v>3</v>
      </c>
      <c r="C44">
        <v>355</v>
      </c>
      <c r="D44">
        <f t="shared" si="1"/>
        <v>0</v>
      </c>
      <c r="E44">
        <f t="shared" si="2"/>
        <v>0</v>
      </c>
      <c r="F44">
        <f t="shared" si="3"/>
        <v>0</v>
      </c>
      <c r="G44">
        <f t="shared" si="5"/>
        <v>1021.0799999999999</v>
      </c>
      <c r="H44">
        <f t="shared" si="4"/>
        <v>0</v>
      </c>
      <c r="M44" s="2">
        <v>45973</v>
      </c>
      <c r="N44">
        <v>1021.0799999999999</v>
      </c>
    </row>
    <row r="45" spans="1:14" x14ac:dyDescent="0.25">
      <c r="A45" s="2">
        <v>45974</v>
      </c>
      <c r="B45">
        <f t="shared" si="0"/>
        <v>4</v>
      </c>
      <c r="C45">
        <v>307.5</v>
      </c>
      <c r="D45">
        <f t="shared" si="1"/>
        <v>0</v>
      </c>
      <c r="E45">
        <f t="shared" si="2"/>
        <v>0</v>
      </c>
      <c r="F45">
        <f t="shared" si="3"/>
        <v>0</v>
      </c>
      <c r="G45">
        <f t="shared" si="5"/>
        <v>1328.58</v>
      </c>
      <c r="H45">
        <f t="shared" si="4"/>
        <v>400</v>
      </c>
      <c r="M45" s="2">
        <v>45974</v>
      </c>
      <c r="N45">
        <v>1328.58</v>
      </c>
    </row>
    <row r="46" spans="1:14" x14ac:dyDescent="0.25">
      <c r="A46" s="2">
        <v>45975</v>
      </c>
      <c r="B46">
        <f t="shared" si="0"/>
        <v>5</v>
      </c>
      <c r="C46">
        <v>192.5</v>
      </c>
      <c r="D46">
        <f t="shared" si="1"/>
        <v>0</v>
      </c>
      <c r="E46">
        <f t="shared" si="2"/>
        <v>0</v>
      </c>
      <c r="F46">
        <f t="shared" si="3"/>
        <v>0</v>
      </c>
      <c r="G46">
        <f t="shared" si="5"/>
        <v>1121.08</v>
      </c>
      <c r="H46">
        <f t="shared" si="4"/>
        <v>0</v>
      </c>
      <c r="M46" s="2">
        <v>45975</v>
      </c>
      <c r="N46">
        <v>1121.08</v>
      </c>
    </row>
    <row r="47" spans="1:14" x14ac:dyDescent="0.25">
      <c r="A47" s="2">
        <v>45976</v>
      </c>
      <c r="B47">
        <f t="shared" si="0"/>
        <v>6</v>
      </c>
      <c r="C47">
        <v>0</v>
      </c>
      <c r="D47">
        <f t="shared" si="1"/>
        <v>10</v>
      </c>
      <c r="E47">
        <f t="shared" si="2"/>
        <v>0</v>
      </c>
      <c r="F47">
        <f t="shared" si="3"/>
        <v>600</v>
      </c>
      <c r="G47">
        <f t="shared" si="5"/>
        <v>511.07999999999993</v>
      </c>
      <c r="H47">
        <f t="shared" si="4"/>
        <v>0</v>
      </c>
      <c r="M47" s="2">
        <v>45976</v>
      </c>
      <c r="N47">
        <v>511.07999999999993</v>
      </c>
    </row>
    <row r="48" spans="1:14" x14ac:dyDescent="0.25">
      <c r="A48" s="2">
        <v>45977</v>
      </c>
      <c r="B48">
        <f t="shared" si="0"/>
        <v>7</v>
      </c>
      <c r="C48">
        <v>0</v>
      </c>
      <c r="D48">
        <f t="shared" si="1"/>
        <v>10</v>
      </c>
      <c r="E48">
        <f t="shared" si="2"/>
        <v>0</v>
      </c>
      <c r="F48">
        <f t="shared" si="3"/>
        <v>0</v>
      </c>
      <c r="G48">
        <f t="shared" si="5"/>
        <v>501.07999999999993</v>
      </c>
      <c r="H48">
        <f t="shared" si="4"/>
        <v>0</v>
      </c>
      <c r="M48" s="2">
        <v>45977</v>
      </c>
      <c r="N48">
        <v>501.07999999999993</v>
      </c>
    </row>
    <row r="49" spans="1:14" x14ac:dyDescent="0.25">
      <c r="A49" s="2">
        <v>45978</v>
      </c>
      <c r="B49">
        <f t="shared" si="0"/>
        <v>1</v>
      </c>
      <c r="C49">
        <v>375</v>
      </c>
      <c r="D49">
        <f t="shared" si="1"/>
        <v>0</v>
      </c>
      <c r="E49">
        <f t="shared" si="2"/>
        <v>0</v>
      </c>
      <c r="F49">
        <f t="shared" si="3"/>
        <v>0</v>
      </c>
      <c r="G49">
        <f t="shared" si="5"/>
        <v>876.07999999999993</v>
      </c>
      <c r="H49">
        <f t="shared" si="4"/>
        <v>0</v>
      </c>
      <c r="M49" s="2">
        <v>45978</v>
      </c>
      <c r="N49">
        <v>876.07999999999993</v>
      </c>
    </row>
    <row r="50" spans="1:14" x14ac:dyDescent="0.25">
      <c r="A50" s="2">
        <v>45979</v>
      </c>
      <c r="B50">
        <f t="shared" si="0"/>
        <v>2</v>
      </c>
      <c r="C50">
        <v>110</v>
      </c>
      <c r="D50">
        <f t="shared" si="1"/>
        <v>0</v>
      </c>
      <c r="E50">
        <f t="shared" si="2"/>
        <v>250</v>
      </c>
      <c r="F50">
        <f t="shared" si="3"/>
        <v>0</v>
      </c>
      <c r="G50">
        <f t="shared" si="5"/>
        <v>736.07999999999993</v>
      </c>
      <c r="H50">
        <f t="shared" si="4"/>
        <v>0</v>
      </c>
      <c r="M50" s="2">
        <v>45979</v>
      </c>
      <c r="N50">
        <v>736.07999999999993</v>
      </c>
    </row>
    <row r="51" spans="1:14" x14ac:dyDescent="0.25">
      <c r="A51" s="2">
        <v>45980</v>
      </c>
      <c r="B51">
        <f t="shared" si="0"/>
        <v>3</v>
      </c>
      <c r="C51">
        <v>292.5</v>
      </c>
      <c r="D51">
        <f t="shared" si="1"/>
        <v>0</v>
      </c>
      <c r="E51">
        <f t="shared" si="2"/>
        <v>0</v>
      </c>
      <c r="F51">
        <f t="shared" si="3"/>
        <v>0</v>
      </c>
      <c r="G51">
        <f t="shared" si="5"/>
        <v>1028.58</v>
      </c>
      <c r="H51">
        <f t="shared" si="4"/>
        <v>0</v>
      </c>
      <c r="M51" s="2">
        <v>45980</v>
      </c>
      <c r="N51">
        <v>1028.58</v>
      </c>
    </row>
    <row r="52" spans="1:14" x14ac:dyDescent="0.25">
      <c r="A52" s="2">
        <v>45981</v>
      </c>
      <c r="B52">
        <f t="shared" si="0"/>
        <v>4</v>
      </c>
      <c r="C52">
        <v>270</v>
      </c>
      <c r="D52">
        <f t="shared" si="1"/>
        <v>0</v>
      </c>
      <c r="E52">
        <f t="shared" si="2"/>
        <v>0</v>
      </c>
      <c r="F52">
        <f t="shared" si="3"/>
        <v>0</v>
      </c>
      <c r="G52">
        <f t="shared" si="5"/>
        <v>1298.58</v>
      </c>
      <c r="H52">
        <f t="shared" si="4"/>
        <v>400</v>
      </c>
      <c r="M52" s="2">
        <v>45981</v>
      </c>
      <c r="N52">
        <v>1298.58</v>
      </c>
    </row>
    <row r="53" spans="1:14" x14ac:dyDescent="0.25">
      <c r="A53" s="2">
        <v>45982</v>
      </c>
      <c r="B53">
        <f t="shared" si="0"/>
        <v>5</v>
      </c>
      <c r="C53">
        <v>0</v>
      </c>
      <c r="D53">
        <f t="shared" si="1"/>
        <v>0</v>
      </c>
      <c r="E53">
        <f t="shared" si="2"/>
        <v>0</v>
      </c>
      <c r="F53">
        <f t="shared" si="3"/>
        <v>0</v>
      </c>
      <c r="G53">
        <f t="shared" si="5"/>
        <v>898.57999999999993</v>
      </c>
      <c r="H53">
        <f t="shared" si="4"/>
        <v>0</v>
      </c>
      <c r="M53" s="2">
        <v>45982</v>
      </c>
      <c r="N53">
        <v>898.57999999999993</v>
      </c>
    </row>
    <row r="54" spans="1:14" x14ac:dyDescent="0.25">
      <c r="A54" s="2">
        <v>45983</v>
      </c>
      <c r="B54">
        <f t="shared" si="0"/>
        <v>6</v>
      </c>
      <c r="C54">
        <v>0</v>
      </c>
      <c r="D54">
        <f t="shared" si="1"/>
        <v>10</v>
      </c>
      <c r="E54">
        <f t="shared" si="2"/>
        <v>0</v>
      </c>
      <c r="F54">
        <f t="shared" si="3"/>
        <v>0</v>
      </c>
      <c r="G54">
        <f t="shared" si="5"/>
        <v>888.57999999999993</v>
      </c>
      <c r="H54">
        <f t="shared" si="4"/>
        <v>0</v>
      </c>
      <c r="M54" s="2">
        <v>45983</v>
      </c>
      <c r="N54">
        <v>888.57999999999993</v>
      </c>
    </row>
    <row r="55" spans="1:14" x14ac:dyDescent="0.25">
      <c r="A55" s="2">
        <v>45984</v>
      </c>
      <c r="B55">
        <f t="shared" si="0"/>
        <v>7</v>
      </c>
      <c r="C55">
        <v>0</v>
      </c>
      <c r="D55">
        <f t="shared" si="1"/>
        <v>10</v>
      </c>
      <c r="E55">
        <f t="shared" si="2"/>
        <v>0</v>
      </c>
      <c r="F55">
        <f t="shared" si="3"/>
        <v>0</v>
      </c>
      <c r="G55">
        <f t="shared" si="5"/>
        <v>878.57999999999993</v>
      </c>
      <c r="H55">
        <f t="shared" si="4"/>
        <v>0</v>
      </c>
      <c r="M55" s="2">
        <v>45984</v>
      </c>
      <c r="N55">
        <v>878.57999999999993</v>
      </c>
    </row>
    <row r="56" spans="1:14" x14ac:dyDescent="0.25">
      <c r="A56" s="2">
        <v>45985</v>
      </c>
      <c r="B56">
        <f t="shared" si="0"/>
        <v>1</v>
      </c>
      <c r="C56">
        <v>330</v>
      </c>
      <c r="D56">
        <f t="shared" si="1"/>
        <v>0</v>
      </c>
      <c r="E56">
        <f t="shared" si="2"/>
        <v>0</v>
      </c>
      <c r="F56">
        <f t="shared" si="3"/>
        <v>0</v>
      </c>
      <c r="G56">
        <f t="shared" si="5"/>
        <v>1208.58</v>
      </c>
      <c r="H56">
        <f t="shared" si="4"/>
        <v>0</v>
      </c>
      <c r="M56" s="2">
        <v>45985</v>
      </c>
      <c r="N56">
        <v>1208.58</v>
      </c>
    </row>
    <row r="57" spans="1:14" x14ac:dyDescent="0.25">
      <c r="A57" s="2">
        <v>45986</v>
      </c>
      <c r="B57">
        <f t="shared" si="0"/>
        <v>2</v>
      </c>
      <c r="C57">
        <v>75</v>
      </c>
      <c r="D57">
        <f t="shared" si="1"/>
        <v>0</v>
      </c>
      <c r="E57">
        <f t="shared" si="2"/>
        <v>250</v>
      </c>
      <c r="F57">
        <f t="shared" si="3"/>
        <v>0</v>
      </c>
      <c r="G57">
        <f t="shared" si="5"/>
        <v>1033.58</v>
      </c>
      <c r="H57">
        <f t="shared" si="4"/>
        <v>0</v>
      </c>
      <c r="M57" s="2">
        <v>45986</v>
      </c>
      <c r="N57">
        <v>1033.58</v>
      </c>
    </row>
    <row r="58" spans="1:14" x14ac:dyDescent="0.25">
      <c r="A58" s="2">
        <v>45987</v>
      </c>
      <c r="B58">
        <f t="shared" si="0"/>
        <v>3</v>
      </c>
      <c r="C58">
        <v>270</v>
      </c>
      <c r="D58">
        <f t="shared" si="1"/>
        <v>0</v>
      </c>
      <c r="E58">
        <f t="shared" si="2"/>
        <v>0</v>
      </c>
      <c r="F58">
        <f t="shared" si="3"/>
        <v>0</v>
      </c>
      <c r="G58">
        <f t="shared" si="5"/>
        <v>1303.58</v>
      </c>
      <c r="H58">
        <f t="shared" si="4"/>
        <v>0</v>
      </c>
      <c r="M58" s="2">
        <v>45987</v>
      </c>
      <c r="N58">
        <v>1303.58</v>
      </c>
    </row>
    <row r="59" spans="1:14" x14ac:dyDescent="0.25">
      <c r="A59" s="2">
        <v>45988</v>
      </c>
      <c r="B59">
        <f t="shared" si="0"/>
        <v>4</v>
      </c>
      <c r="C59">
        <v>0</v>
      </c>
      <c r="D59">
        <f t="shared" si="1"/>
        <v>0</v>
      </c>
      <c r="E59">
        <f t="shared" si="2"/>
        <v>0</v>
      </c>
      <c r="F59">
        <f t="shared" si="3"/>
        <v>0</v>
      </c>
      <c r="G59">
        <f t="shared" si="5"/>
        <v>1303.58</v>
      </c>
      <c r="H59">
        <f t="shared" si="4"/>
        <v>400</v>
      </c>
      <c r="M59" s="2">
        <v>45988</v>
      </c>
      <c r="N59">
        <v>1303.58</v>
      </c>
    </row>
    <row r="60" spans="1:14" x14ac:dyDescent="0.25">
      <c r="A60" s="2">
        <v>45989</v>
      </c>
      <c r="B60">
        <f t="shared" si="0"/>
        <v>5</v>
      </c>
      <c r="C60">
        <v>140</v>
      </c>
      <c r="D60">
        <f t="shared" si="1"/>
        <v>0</v>
      </c>
      <c r="E60">
        <f t="shared" si="2"/>
        <v>0</v>
      </c>
      <c r="F60">
        <f t="shared" si="3"/>
        <v>0</v>
      </c>
      <c r="G60">
        <f t="shared" si="5"/>
        <v>1043.58</v>
      </c>
      <c r="H60">
        <f t="shared" si="4"/>
        <v>0</v>
      </c>
      <c r="M60" s="2">
        <v>45989</v>
      </c>
      <c r="N60">
        <v>1043.58</v>
      </c>
    </row>
    <row r="61" spans="1:14" x14ac:dyDescent="0.25">
      <c r="A61" s="2">
        <v>45990</v>
      </c>
      <c r="B61">
        <f t="shared" si="0"/>
        <v>6</v>
      </c>
      <c r="C61">
        <v>0</v>
      </c>
      <c r="D61">
        <f t="shared" si="1"/>
        <v>10</v>
      </c>
      <c r="E61">
        <f t="shared" si="2"/>
        <v>0</v>
      </c>
      <c r="F61">
        <f t="shared" si="3"/>
        <v>0</v>
      </c>
      <c r="G61">
        <f t="shared" si="5"/>
        <v>1033.58</v>
      </c>
      <c r="H61">
        <f t="shared" si="4"/>
        <v>0</v>
      </c>
      <c r="M61" s="2">
        <v>45990</v>
      </c>
      <c r="N61">
        <v>1033.58</v>
      </c>
    </row>
    <row r="62" spans="1:14" x14ac:dyDescent="0.25">
      <c r="A62" s="2">
        <v>45991</v>
      </c>
      <c r="B62">
        <f t="shared" si="0"/>
        <v>7</v>
      </c>
      <c r="C62">
        <v>0</v>
      </c>
      <c r="D62">
        <f t="shared" si="1"/>
        <v>10</v>
      </c>
      <c r="E62">
        <f t="shared" si="2"/>
        <v>0</v>
      </c>
      <c r="F62">
        <f t="shared" si="3"/>
        <v>0</v>
      </c>
      <c r="G62">
        <f t="shared" si="5"/>
        <v>1023.5799999999999</v>
      </c>
      <c r="H62">
        <f t="shared" si="4"/>
        <v>0</v>
      </c>
      <c r="M62" s="2">
        <v>45991</v>
      </c>
      <c r="N62">
        <v>1023.5799999999999</v>
      </c>
    </row>
    <row r="63" spans="1:14" x14ac:dyDescent="0.25">
      <c r="A63" s="2">
        <v>45992</v>
      </c>
      <c r="B63">
        <f t="shared" si="0"/>
        <v>1</v>
      </c>
      <c r="C63">
        <v>0</v>
      </c>
      <c r="D63">
        <f t="shared" si="1"/>
        <v>0</v>
      </c>
      <c r="E63">
        <f t="shared" si="2"/>
        <v>0</v>
      </c>
      <c r="F63">
        <f t="shared" si="3"/>
        <v>0</v>
      </c>
      <c r="G63">
        <f t="shared" si="5"/>
        <v>1023.5799999999999</v>
      </c>
      <c r="H63">
        <f t="shared" si="4"/>
        <v>0</v>
      </c>
      <c r="M63" s="2">
        <v>45992</v>
      </c>
      <c r="N63">
        <v>1023.5799999999999</v>
      </c>
    </row>
    <row r="64" spans="1:14" x14ac:dyDescent="0.25">
      <c r="A64" s="2">
        <v>45993</v>
      </c>
      <c r="B64">
        <f t="shared" si="0"/>
        <v>2</v>
      </c>
      <c r="C64">
        <v>230</v>
      </c>
      <c r="D64">
        <f t="shared" si="1"/>
        <v>0</v>
      </c>
      <c r="E64">
        <f t="shared" si="2"/>
        <v>250</v>
      </c>
      <c r="F64">
        <f t="shared" si="3"/>
        <v>0</v>
      </c>
      <c r="G64">
        <f t="shared" si="5"/>
        <v>1003.5799999999999</v>
      </c>
      <c r="H64">
        <f t="shared" si="4"/>
        <v>0</v>
      </c>
      <c r="M64" s="2">
        <v>45993</v>
      </c>
      <c r="N64">
        <v>1003.5799999999999</v>
      </c>
    </row>
    <row r="65" spans="1:14" x14ac:dyDescent="0.25">
      <c r="A65" s="2">
        <v>45994</v>
      </c>
      <c r="B65">
        <f t="shared" si="0"/>
        <v>3</v>
      </c>
      <c r="C65">
        <v>312.5</v>
      </c>
      <c r="D65">
        <f t="shared" si="1"/>
        <v>0</v>
      </c>
      <c r="E65">
        <f t="shared" si="2"/>
        <v>0</v>
      </c>
      <c r="F65">
        <f t="shared" si="3"/>
        <v>0</v>
      </c>
      <c r="G65">
        <f t="shared" si="5"/>
        <v>1316.08</v>
      </c>
      <c r="H65">
        <f t="shared" si="4"/>
        <v>0</v>
      </c>
      <c r="M65" s="2">
        <v>45994</v>
      </c>
      <c r="N65">
        <v>1316.08</v>
      </c>
    </row>
    <row r="66" spans="1:14" x14ac:dyDescent="0.25">
      <c r="A66" s="2">
        <v>45995</v>
      </c>
      <c r="B66">
        <f t="shared" si="0"/>
        <v>4</v>
      </c>
      <c r="C66">
        <v>0</v>
      </c>
      <c r="D66">
        <f t="shared" si="1"/>
        <v>0</v>
      </c>
      <c r="E66">
        <f t="shared" si="2"/>
        <v>0</v>
      </c>
      <c r="F66">
        <f t="shared" si="3"/>
        <v>0</v>
      </c>
      <c r="G66">
        <f t="shared" si="5"/>
        <v>1316.08</v>
      </c>
      <c r="H66">
        <f t="shared" si="4"/>
        <v>400</v>
      </c>
      <c r="M66" s="2">
        <v>45995</v>
      </c>
      <c r="N66">
        <v>1316.08</v>
      </c>
    </row>
    <row r="67" spans="1:14" x14ac:dyDescent="0.25">
      <c r="A67" s="2">
        <v>45996</v>
      </c>
      <c r="B67">
        <f t="shared" ref="B67:B130" si="6">WEEKDAY(A67,2)</f>
        <v>5</v>
      </c>
      <c r="C67">
        <v>235</v>
      </c>
      <c r="D67">
        <f t="shared" ref="D67:D78" si="7">IF(OR(B67=6,B67=7),10,0)</f>
        <v>0</v>
      </c>
      <c r="E67">
        <f t="shared" ref="E67:E82" si="8">IF(B67=2,250,0)</f>
        <v>0</v>
      </c>
      <c r="F67">
        <f t="shared" ref="F67:F130" si="9">IF(DAY(A67)=15,600,0)</f>
        <v>0</v>
      </c>
      <c r="G67">
        <f t="shared" si="5"/>
        <v>1151.08</v>
      </c>
      <c r="H67">
        <f t="shared" si="4"/>
        <v>0</v>
      </c>
      <c r="M67" s="2">
        <v>45996</v>
      </c>
      <c r="N67">
        <v>1151.08</v>
      </c>
    </row>
    <row r="68" spans="1:14" x14ac:dyDescent="0.25">
      <c r="A68" s="2">
        <v>45997</v>
      </c>
      <c r="B68">
        <f t="shared" si="6"/>
        <v>6</v>
      </c>
      <c r="C68">
        <v>0</v>
      </c>
      <c r="D68">
        <f t="shared" si="7"/>
        <v>10</v>
      </c>
      <c r="E68">
        <f t="shared" si="8"/>
        <v>0</v>
      </c>
      <c r="F68">
        <f t="shared" si="9"/>
        <v>0</v>
      </c>
      <c r="G68">
        <f t="shared" si="5"/>
        <v>1141.08</v>
      </c>
      <c r="H68">
        <f t="shared" ref="H68:H131" si="10">IF(B68=4,IF(G68&lt;=500,IF(ROUNDDOWN(0.2*G68,2)&lt;50,50,ROUNDDOWN(G68*0.2,2)),IF(G68&lt;=600,ROUNDDOWN(G68*0.5,2),400)),0)</f>
        <v>0</v>
      </c>
      <c r="M68" s="2">
        <v>45997</v>
      </c>
      <c r="N68">
        <v>1141.08</v>
      </c>
    </row>
    <row r="69" spans="1:14" x14ac:dyDescent="0.25">
      <c r="A69" s="2">
        <v>45998</v>
      </c>
      <c r="B69">
        <f t="shared" si="6"/>
        <v>7</v>
      </c>
      <c r="C69">
        <v>0</v>
      </c>
      <c r="D69">
        <f t="shared" si="7"/>
        <v>10</v>
      </c>
      <c r="E69">
        <f t="shared" si="8"/>
        <v>0</v>
      </c>
      <c r="F69">
        <f t="shared" si="9"/>
        <v>0</v>
      </c>
      <c r="G69">
        <f t="shared" ref="G69:G132" si="11">G68+C69-D69-E69-F69-H68</f>
        <v>1131.08</v>
      </c>
      <c r="H69">
        <f t="shared" si="10"/>
        <v>0</v>
      </c>
      <c r="M69" s="2">
        <v>45998</v>
      </c>
      <c r="N69">
        <v>1131.08</v>
      </c>
    </row>
    <row r="70" spans="1:14" x14ac:dyDescent="0.25">
      <c r="A70" s="2">
        <v>45999</v>
      </c>
      <c r="B70">
        <f t="shared" si="6"/>
        <v>1</v>
      </c>
      <c r="C70">
        <v>175</v>
      </c>
      <c r="D70">
        <f t="shared" si="7"/>
        <v>0</v>
      </c>
      <c r="E70">
        <f t="shared" si="8"/>
        <v>0</v>
      </c>
      <c r="F70">
        <f t="shared" si="9"/>
        <v>0</v>
      </c>
      <c r="G70">
        <f t="shared" si="11"/>
        <v>1306.08</v>
      </c>
      <c r="H70">
        <f t="shared" si="10"/>
        <v>0</v>
      </c>
      <c r="M70" s="2">
        <v>45999</v>
      </c>
      <c r="N70">
        <v>1306.08</v>
      </c>
    </row>
    <row r="71" spans="1:14" x14ac:dyDescent="0.25">
      <c r="A71" s="2">
        <v>46000</v>
      </c>
      <c r="B71">
        <f t="shared" si="6"/>
        <v>2</v>
      </c>
      <c r="C71">
        <v>125</v>
      </c>
      <c r="D71">
        <f t="shared" si="7"/>
        <v>0</v>
      </c>
      <c r="E71">
        <f t="shared" si="8"/>
        <v>250</v>
      </c>
      <c r="F71">
        <f t="shared" si="9"/>
        <v>0</v>
      </c>
      <c r="G71">
        <f t="shared" si="11"/>
        <v>1181.08</v>
      </c>
      <c r="H71">
        <f t="shared" si="10"/>
        <v>0</v>
      </c>
      <c r="M71" s="2">
        <v>46000</v>
      </c>
      <c r="N71">
        <v>1181.08</v>
      </c>
    </row>
    <row r="72" spans="1:14" x14ac:dyDescent="0.25">
      <c r="A72" s="2">
        <v>46001</v>
      </c>
      <c r="B72">
        <f t="shared" si="6"/>
        <v>3</v>
      </c>
      <c r="C72">
        <v>345</v>
      </c>
      <c r="D72">
        <f t="shared" si="7"/>
        <v>0</v>
      </c>
      <c r="E72">
        <f t="shared" si="8"/>
        <v>0</v>
      </c>
      <c r="F72">
        <f t="shared" si="9"/>
        <v>0</v>
      </c>
      <c r="G72">
        <f t="shared" si="11"/>
        <v>1526.08</v>
      </c>
      <c r="H72">
        <f t="shared" si="10"/>
        <v>0</v>
      </c>
      <c r="M72" s="2">
        <v>46001</v>
      </c>
      <c r="N72">
        <v>1526.08</v>
      </c>
    </row>
    <row r="73" spans="1:14" x14ac:dyDescent="0.25">
      <c r="A73" s="2">
        <v>46002</v>
      </c>
      <c r="B73">
        <f t="shared" si="6"/>
        <v>4</v>
      </c>
      <c r="C73">
        <v>125</v>
      </c>
      <c r="D73">
        <f t="shared" si="7"/>
        <v>0</v>
      </c>
      <c r="E73">
        <f t="shared" si="8"/>
        <v>0</v>
      </c>
      <c r="F73">
        <f t="shared" si="9"/>
        <v>0</v>
      </c>
      <c r="G73">
        <f t="shared" si="11"/>
        <v>1651.08</v>
      </c>
      <c r="H73">
        <f t="shared" si="10"/>
        <v>400</v>
      </c>
      <c r="M73" s="2">
        <v>46002</v>
      </c>
      <c r="N73">
        <v>1651.08</v>
      </c>
    </row>
    <row r="74" spans="1:14" x14ac:dyDescent="0.25">
      <c r="A74" s="2">
        <v>46003</v>
      </c>
      <c r="B74">
        <f t="shared" si="6"/>
        <v>5</v>
      </c>
      <c r="C74">
        <v>215</v>
      </c>
      <c r="D74">
        <f t="shared" si="7"/>
        <v>0</v>
      </c>
      <c r="E74">
        <f t="shared" si="8"/>
        <v>0</v>
      </c>
      <c r="F74">
        <f t="shared" si="9"/>
        <v>0</v>
      </c>
      <c r="G74">
        <f t="shared" si="11"/>
        <v>1466.08</v>
      </c>
      <c r="H74">
        <f t="shared" si="10"/>
        <v>0</v>
      </c>
      <c r="M74" s="2">
        <v>46003</v>
      </c>
      <c r="N74">
        <v>1466.08</v>
      </c>
    </row>
    <row r="75" spans="1:14" x14ac:dyDescent="0.25">
      <c r="A75" s="2">
        <v>46004</v>
      </c>
      <c r="B75">
        <f t="shared" si="6"/>
        <v>6</v>
      </c>
      <c r="C75">
        <v>0</v>
      </c>
      <c r="D75">
        <f t="shared" si="7"/>
        <v>10</v>
      </c>
      <c r="E75">
        <f t="shared" si="8"/>
        <v>0</v>
      </c>
      <c r="F75">
        <f t="shared" si="9"/>
        <v>0</v>
      </c>
      <c r="G75">
        <f t="shared" si="11"/>
        <v>1456.08</v>
      </c>
      <c r="H75">
        <f t="shared" si="10"/>
        <v>0</v>
      </c>
      <c r="M75" s="2">
        <v>46004</v>
      </c>
      <c r="N75">
        <v>1456.08</v>
      </c>
    </row>
    <row r="76" spans="1:14" x14ac:dyDescent="0.25">
      <c r="A76" s="2">
        <v>46005</v>
      </c>
      <c r="B76">
        <f t="shared" si="6"/>
        <v>7</v>
      </c>
      <c r="C76">
        <v>0</v>
      </c>
      <c r="D76">
        <f t="shared" si="7"/>
        <v>10</v>
      </c>
      <c r="E76">
        <f t="shared" si="8"/>
        <v>0</v>
      </c>
      <c r="F76">
        <f t="shared" si="9"/>
        <v>0</v>
      </c>
      <c r="G76">
        <f t="shared" si="11"/>
        <v>1446.08</v>
      </c>
      <c r="H76">
        <f t="shared" si="10"/>
        <v>0</v>
      </c>
      <c r="M76" s="2">
        <v>46005</v>
      </c>
      <c r="N76">
        <v>1446.08</v>
      </c>
    </row>
    <row r="77" spans="1:14" x14ac:dyDescent="0.25">
      <c r="A77" s="2">
        <v>46006</v>
      </c>
      <c r="B77">
        <f t="shared" si="6"/>
        <v>1</v>
      </c>
      <c r="C77">
        <v>180</v>
      </c>
      <c r="D77">
        <f t="shared" si="7"/>
        <v>0</v>
      </c>
      <c r="E77">
        <f t="shared" si="8"/>
        <v>0</v>
      </c>
      <c r="F77">
        <f t="shared" si="9"/>
        <v>600</v>
      </c>
      <c r="G77">
        <f t="shared" si="11"/>
        <v>1026.08</v>
      </c>
      <c r="H77">
        <f t="shared" si="10"/>
        <v>0</v>
      </c>
      <c r="M77" s="2">
        <v>46006</v>
      </c>
      <c r="N77">
        <v>1026.08</v>
      </c>
    </row>
    <row r="78" spans="1:14" x14ac:dyDescent="0.25">
      <c r="A78" s="2">
        <v>46007</v>
      </c>
      <c r="B78">
        <f t="shared" si="6"/>
        <v>2</v>
      </c>
      <c r="C78">
        <v>60</v>
      </c>
      <c r="D78">
        <f t="shared" si="7"/>
        <v>0</v>
      </c>
      <c r="E78">
        <f t="shared" si="8"/>
        <v>250</v>
      </c>
      <c r="F78">
        <f t="shared" si="9"/>
        <v>0</v>
      </c>
      <c r="G78">
        <f t="shared" si="11"/>
        <v>836.07999999999993</v>
      </c>
      <c r="H78">
        <f t="shared" si="10"/>
        <v>0</v>
      </c>
      <c r="M78" s="2">
        <v>46007</v>
      </c>
      <c r="N78">
        <v>836.07999999999993</v>
      </c>
    </row>
    <row r="79" spans="1:14" x14ac:dyDescent="0.25">
      <c r="A79" s="2">
        <v>46008</v>
      </c>
      <c r="B79">
        <f t="shared" si="6"/>
        <v>3</v>
      </c>
      <c r="C79">
        <v>0</v>
      </c>
      <c r="D79">
        <f>IF(OR(B79=6,B79=7),10,0)</f>
        <v>0</v>
      </c>
      <c r="E79">
        <f t="shared" si="8"/>
        <v>0</v>
      </c>
      <c r="F79">
        <f t="shared" si="9"/>
        <v>0</v>
      </c>
      <c r="G79">
        <f t="shared" si="11"/>
        <v>836.07999999999993</v>
      </c>
      <c r="H79">
        <f t="shared" si="10"/>
        <v>0</v>
      </c>
      <c r="M79" s="2">
        <v>46008</v>
      </c>
      <c r="N79">
        <v>836.07999999999993</v>
      </c>
    </row>
    <row r="80" spans="1:14" x14ac:dyDescent="0.25">
      <c r="A80" s="2">
        <v>46009</v>
      </c>
      <c r="B80">
        <f t="shared" si="6"/>
        <v>4</v>
      </c>
      <c r="C80">
        <v>0</v>
      </c>
      <c r="D80">
        <f t="shared" ref="D80:D82" si="12">IF(OR(B80=6,B80=7),10,0)</f>
        <v>0</v>
      </c>
      <c r="E80">
        <f t="shared" si="8"/>
        <v>0</v>
      </c>
      <c r="F80">
        <f t="shared" si="9"/>
        <v>0</v>
      </c>
      <c r="G80">
        <f t="shared" si="11"/>
        <v>836.07999999999993</v>
      </c>
      <c r="H80">
        <f t="shared" si="10"/>
        <v>400</v>
      </c>
      <c r="M80" s="2">
        <v>46009</v>
      </c>
      <c r="N80">
        <v>836.07999999999993</v>
      </c>
    </row>
    <row r="81" spans="1:14" x14ac:dyDescent="0.25">
      <c r="A81" s="2">
        <v>46010</v>
      </c>
      <c r="B81">
        <f t="shared" si="6"/>
        <v>5</v>
      </c>
      <c r="C81">
        <v>0</v>
      </c>
      <c r="D81">
        <f t="shared" si="12"/>
        <v>0</v>
      </c>
      <c r="E81">
        <f t="shared" si="8"/>
        <v>0</v>
      </c>
      <c r="F81">
        <f t="shared" si="9"/>
        <v>0</v>
      </c>
      <c r="G81">
        <f t="shared" si="11"/>
        <v>436.07999999999993</v>
      </c>
      <c r="H81">
        <f t="shared" si="10"/>
        <v>0</v>
      </c>
      <c r="M81" s="2">
        <v>46010</v>
      </c>
      <c r="N81">
        <v>436.07999999999993</v>
      </c>
    </row>
    <row r="82" spans="1:14" x14ac:dyDescent="0.25">
      <c r="A82" s="2">
        <v>46011</v>
      </c>
      <c r="B82">
        <f t="shared" si="6"/>
        <v>6</v>
      </c>
      <c r="C82">
        <v>0</v>
      </c>
      <c r="D82">
        <f t="shared" si="12"/>
        <v>10</v>
      </c>
      <c r="E82">
        <f t="shared" si="8"/>
        <v>0</v>
      </c>
      <c r="F82">
        <f t="shared" si="9"/>
        <v>0</v>
      </c>
      <c r="G82">
        <f t="shared" si="11"/>
        <v>426.07999999999993</v>
      </c>
      <c r="H82">
        <f t="shared" si="10"/>
        <v>0</v>
      </c>
      <c r="M82" s="2">
        <v>46011</v>
      </c>
      <c r="N82">
        <v>426.07999999999993</v>
      </c>
    </row>
    <row r="83" spans="1:14" x14ac:dyDescent="0.25">
      <c r="A83" s="2">
        <v>46012</v>
      </c>
      <c r="B83">
        <f t="shared" si="6"/>
        <v>7</v>
      </c>
      <c r="C83">
        <v>0</v>
      </c>
      <c r="D83">
        <v>0</v>
      </c>
      <c r="E83">
        <v>0</v>
      </c>
      <c r="F83">
        <f t="shared" si="9"/>
        <v>0</v>
      </c>
      <c r="G83">
        <f t="shared" si="11"/>
        <v>426.07999999999993</v>
      </c>
      <c r="H83">
        <f t="shared" si="10"/>
        <v>0</v>
      </c>
      <c r="M83" s="2">
        <v>46012</v>
      </c>
      <c r="N83">
        <v>426.07999999999993</v>
      </c>
    </row>
    <row r="84" spans="1:14" x14ac:dyDescent="0.25">
      <c r="A84" s="2">
        <v>46013</v>
      </c>
      <c r="B84">
        <f t="shared" si="6"/>
        <v>1</v>
      </c>
      <c r="C84">
        <v>0</v>
      </c>
      <c r="D84">
        <v>0</v>
      </c>
      <c r="E84">
        <v>0</v>
      </c>
      <c r="F84">
        <f t="shared" si="9"/>
        <v>0</v>
      </c>
      <c r="G84">
        <f t="shared" si="11"/>
        <v>426.07999999999993</v>
      </c>
      <c r="H84">
        <f t="shared" si="10"/>
        <v>0</v>
      </c>
      <c r="M84" s="2">
        <v>46013</v>
      </c>
      <c r="N84">
        <v>426.07999999999993</v>
      </c>
    </row>
    <row r="85" spans="1:14" x14ac:dyDescent="0.25">
      <c r="A85" s="2">
        <v>46014</v>
      </c>
      <c r="B85">
        <f t="shared" si="6"/>
        <v>2</v>
      </c>
      <c r="C85">
        <v>0</v>
      </c>
      <c r="D85">
        <v>0</v>
      </c>
      <c r="E85">
        <v>0</v>
      </c>
      <c r="F85">
        <f t="shared" si="9"/>
        <v>0</v>
      </c>
      <c r="G85">
        <f t="shared" si="11"/>
        <v>426.07999999999993</v>
      </c>
      <c r="H85">
        <f t="shared" si="10"/>
        <v>0</v>
      </c>
      <c r="M85" s="2">
        <v>46014</v>
      </c>
      <c r="N85">
        <v>426.07999999999993</v>
      </c>
    </row>
    <row r="86" spans="1:14" x14ac:dyDescent="0.25">
      <c r="A86" s="2">
        <v>46015</v>
      </c>
      <c r="B86">
        <f t="shared" si="6"/>
        <v>3</v>
      </c>
      <c r="C86">
        <v>0</v>
      </c>
      <c r="D86">
        <v>0</v>
      </c>
      <c r="E86">
        <v>0</v>
      </c>
      <c r="F86">
        <f t="shared" si="9"/>
        <v>0</v>
      </c>
      <c r="G86">
        <f t="shared" si="11"/>
        <v>426.07999999999993</v>
      </c>
      <c r="H86">
        <f t="shared" si="10"/>
        <v>0</v>
      </c>
      <c r="M86" s="2">
        <v>46015</v>
      </c>
      <c r="N86">
        <v>426.07999999999993</v>
      </c>
    </row>
    <row r="87" spans="1:14" x14ac:dyDescent="0.25">
      <c r="A87" s="2">
        <v>46016</v>
      </c>
      <c r="B87">
        <f t="shared" si="6"/>
        <v>4</v>
      </c>
      <c r="C87">
        <v>0</v>
      </c>
      <c r="D87">
        <v>0</v>
      </c>
      <c r="E87">
        <v>0</v>
      </c>
      <c r="F87">
        <f t="shared" si="9"/>
        <v>0</v>
      </c>
      <c r="G87">
        <f t="shared" si="11"/>
        <v>426.07999999999993</v>
      </c>
      <c r="H87">
        <v>0</v>
      </c>
      <c r="M87" s="2">
        <v>46016</v>
      </c>
      <c r="N87">
        <v>426.07999999999993</v>
      </c>
    </row>
    <row r="88" spans="1:14" x14ac:dyDescent="0.25">
      <c r="A88" s="2">
        <v>46017</v>
      </c>
      <c r="B88">
        <f t="shared" si="6"/>
        <v>5</v>
      </c>
      <c r="C88">
        <v>0</v>
      </c>
      <c r="D88">
        <v>0</v>
      </c>
      <c r="E88">
        <v>0</v>
      </c>
      <c r="F88">
        <f t="shared" si="9"/>
        <v>0</v>
      </c>
      <c r="G88">
        <f t="shared" si="11"/>
        <v>426.07999999999993</v>
      </c>
      <c r="H88">
        <f t="shared" si="10"/>
        <v>0</v>
      </c>
      <c r="M88" s="2">
        <v>46017</v>
      </c>
      <c r="N88">
        <v>426.07999999999993</v>
      </c>
    </row>
    <row r="89" spans="1:14" x14ac:dyDescent="0.25">
      <c r="A89" s="2">
        <v>46018</v>
      </c>
      <c r="B89">
        <f t="shared" si="6"/>
        <v>6</v>
      </c>
      <c r="C89">
        <v>0</v>
      </c>
      <c r="D89">
        <v>0</v>
      </c>
      <c r="E89">
        <v>0</v>
      </c>
      <c r="F89">
        <f t="shared" si="9"/>
        <v>0</v>
      </c>
      <c r="G89">
        <f t="shared" si="11"/>
        <v>426.07999999999993</v>
      </c>
      <c r="H89">
        <f t="shared" si="10"/>
        <v>0</v>
      </c>
      <c r="M89" s="2">
        <v>46018</v>
      </c>
      <c r="N89">
        <v>426.07999999999993</v>
      </c>
    </row>
    <row r="90" spans="1:14" x14ac:dyDescent="0.25">
      <c r="A90" s="2">
        <v>46019</v>
      </c>
      <c r="B90">
        <f t="shared" si="6"/>
        <v>7</v>
      </c>
      <c r="C90">
        <v>0</v>
      </c>
      <c r="D90">
        <v>0</v>
      </c>
      <c r="E90">
        <v>0</v>
      </c>
      <c r="F90">
        <f t="shared" si="9"/>
        <v>0</v>
      </c>
      <c r="G90">
        <f t="shared" si="11"/>
        <v>426.07999999999993</v>
      </c>
      <c r="H90">
        <f t="shared" si="10"/>
        <v>0</v>
      </c>
      <c r="M90" s="2">
        <v>46019</v>
      </c>
      <c r="N90">
        <v>426.07999999999993</v>
      </c>
    </row>
    <row r="91" spans="1:14" x14ac:dyDescent="0.25">
      <c r="A91" s="2">
        <v>46020</v>
      </c>
      <c r="B91">
        <f t="shared" si="6"/>
        <v>1</v>
      </c>
      <c r="C91">
        <v>0</v>
      </c>
      <c r="D91">
        <v>0</v>
      </c>
      <c r="E91">
        <v>0</v>
      </c>
      <c r="F91">
        <f t="shared" si="9"/>
        <v>0</v>
      </c>
      <c r="G91">
        <f t="shared" si="11"/>
        <v>426.07999999999993</v>
      </c>
      <c r="H91">
        <f t="shared" si="10"/>
        <v>0</v>
      </c>
      <c r="M91" s="2">
        <v>46020</v>
      </c>
      <c r="N91">
        <v>426.07999999999993</v>
      </c>
    </row>
    <row r="92" spans="1:14" x14ac:dyDescent="0.25">
      <c r="A92" s="2">
        <v>46021</v>
      </c>
      <c r="B92">
        <f t="shared" si="6"/>
        <v>2</v>
      </c>
      <c r="C92">
        <v>0</v>
      </c>
      <c r="D92">
        <v>0</v>
      </c>
      <c r="E92">
        <v>0</v>
      </c>
      <c r="F92">
        <f t="shared" si="9"/>
        <v>0</v>
      </c>
      <c r="G92">
        <f t="shared" si="11"/>
        <v>426.07999999999993</v>
      </c>
      <c r="H92">
        <f t="shared" si="10"/>
        <v>0</v>
      </c>
      <c r="M92" s="2">
        <v>46021</v>
      </c>
      <c r="N92">
        <v>426.07999999999993</v>
      </c>
    </row>
    <row r="93" spans="1:14" x14ac:dyDescent="0.25">
      <c r="A93" s="2">
        <v>46022</v>
      </c>
      <c r="B93">
        <f t="shared" si="6"/>
        <v>3</v>
      </c>
      <c r="C93">
        <v>0</v>
      </c>
      <c r="D93">
        <v>0</v>
      </c>
      <c r="E93">
        <v>0</v>
      </c>
      <c r="F93">
        <f t="shared" si="9"/>
        <v>0</v>
      </c>
      <c r="G93">
        <f t="shared" si="11"/>
        <v>426.07999999999993</v>
      </c>
      <c r="H93">
        <f t="shared" si="10"/>
        <v>0</v>
      </c>
      <c r="M93" s="2">
        <v>46022</v>
      </c>
      <c r="N93">
        <v>426.07999999999993</v>
      </c>
    </row>
    <row r="94" spans="1:14" x14ac:dyDescent="0.25">
      <c r="A94" s="2">
        <v>46023</v>
      </c>
      <c r="B94">
        <f t="shared" si="6"/>
        <v>4</v>
      </c>
      <c r="C94">
        <v>0</v>
      </c>
      <c r="D94">
        <v>0</v>
      </c>
      <c r="E94">
        <v>0</v>
      </c>
      <c r="F94">
        <f t="shared" si="9"/>
        <v>0</v>
      </c>
      <c r="G94">
        <f t="shared" si="11"/>
        <v>426.07999999999993</v>
      </c>
      <c r="H94">
        <v>0</v>
      </c>
      <c r="M94" s="2">
        <v>46023</v>
      </c>
      <c r="N94">
        <v>426.07999999999993</v>
      </c>
    </row>
    <row r="95" spans="1:14" x14ac:dyDescent="0.25">
      <c r="A95" s="2">
        <v>46024</v>
      </c>
      <c r="B95">
        <f t="shared" si="6"/>
        <v>5</v>
      </c>
      <c r="C95">
        <v>0</v>
      </c>
      <c r="D95">
        <v>0</v>
      </c>
      <c r="E95">
        <v>0</v>
      </c>
      <c r="F95">
        <f t="shared" si="9"/>
        <v>0</v>
      </c>
      <c r="G95">
        <f t="shared" si="11"/>
        <v>426.07999999999993</v>
      </c>
      <c r="H95">
        <f t="shared" si="10"/>
        <v>0</v>
      </c>
      <c r="M95" s="2">
        <v>46024</v>
      </c>
      <c r="N95">
        <v>426.07999999999993</v>
      </c>
    </row>
    <row r="96" spans="1:14" x14ac:dyDescent="0.25">
      <c r="A96" s="2">
        <v>46025</v>
      </c>
      <c r="B96">
        <f t="shared" si="6"/>
        <v>6</v>
      </c>
      <c r="C96">
        <v>0</v>
      </c>
      <c r="D96">
        <v>10</v>
      </c>
      <c r="E96">
        <v>0</v>
      </c>
      <c r="F96">
        <f t="shared" si="9"/>
        <v>0</v>
      </c>
      <c r="G96">
        <f t="shared" si="11"/>
        <v>416.07999999999993</v>
      </c>
      <c r="H96">
        <f t="shared" si="10"/>
        <v>0</v>
      </c>
      <c r="M96" s="2">
        <v>46025</v>
      </c>
      <c r="N96">
        <v>416.07999999999993</v>
      </c>
    </row>
    <row r="97" spans="1:14" x14ac:dyDescent="0.25">
      <c r="A97" s="2">
        <v>46026</v>
      </c>
      <c r="B97">
        <f t="shared" si="6"/>
        <v>7</v>
      </c>
      <c r="C97">
        <v>0</v>
      </c>
      <c r="D97">
        <v>0</v>
      </c>
      <c r="E97">
        <v>0</v>
      </c>
      <c r="F97">
        <f t="shared" si="9"/>
        <v>0</v>
      </c>
      <c r="G97">
        <f t="shared" si="11"/>
        <v>416.07999999999993</v>
      </c>
      <c r="H97">
        <f t="shared" si="10"/>
        <v>0</v>
      </c>
      <c r="M97" s="2">
        <v>46026</v>
      </c>
      <c r="N97">
        <v>416.07999999999993</v>
      </c>
    </row>
    <row r="98" spans="1:14" x14ac:dyDescent="0.25">
      <c r="A98" s="2">
        <v>46027</v>
      </c>
      <c r="B98">
        <f t="shared" si="6"/>
        <v>1</v>
      </c>
      <c r="C98">
        <v>407.5</v>
      </c>
      <c r="D98">
        <f>IF(OR(B98=7,B98=6),10,0)</f>
        <v>0</v>
      </c>
      <c r="E98">
        <v>0</v>
      </c>
      <c r="F98">
        <f t="shared" si="9"/>
        <v>0</v>
      </c>
      <c r="G98">
        <f t="shared" si="11"/>
        <v>823.57999999999993</v>
      </c>
      <c r="H98">
        <f t="shared" si="10"/>
        <v>0</v>
      </c>
      <c r="M98" s="2">
        <v>46027</v>
      </c>
      <c r="N98">
        <v>823.57999999999993</v>
      </c>
    </row>
    <row r="99" spans="1:14" x14ac:dyDescent="0.25">
      <c r="A99" s="2">
        <v>46028</v>
      </c>
      <c r="B99">
        <f t="shared" si="6"/>
        <v>2</v>
      </c>
      <c r="C99">
        <v>0</v>
      </c>
      <c r="D99">
        <f t="shared" ref="D99:D152" si="13">IF(OR(B99=7,B99=6),10,0)</f>
        <v>0</v>
      </c>
      <c r="E99">
        <f>IF(B99=2,250,0)</f>
        <v>250</v>
      </c>
      <c r="F99">
        <f t="shared" si="9"/>
        <v>0</v>
      </c>
      <c r="G99">
        <f t="shared" si="11"/>
        <v>573.57999999999993</v>
      </c>
      <c r="H99">
        <f t="shared" si="10"/>
        <v>0</v>
      </c>
      <c r="M99" s="2">
        <v>46028</v>
      </c>
      <c r="N99">
        <v>573.57999999999993</v>
      </c>
    </row>
    <row r="100" spans="1:14" x14ac:dyDescent="0.25">
      <c r="A100" s="2">
        <v>46029</v>
      </c>
      <c r="B100">
        <f t="shared" si="6"/>
        <v>3</v>
      </c>
      <c r="C100">
        <v>225</v>
      </c>
      <c r="D100">
        <f t="shared" si="13"/>
        <v>0</v>
      </c>
      <c r="E100">
        <f t="shared" ref="E100:E152" si="14">IF(B100=2,250,0)</f>
        <v>0</v>
      </c>
      <c r="F100">
        <f t="shared" si="9"/>
        <v>0</v>
      </c>
      <c r="G100">
        <f t="shared" si="11"/>
        <v>798.57999999999993</v>
      </c>
      <c r="H100">
        <f t="shared" si="10"/>
        <v>0</v>
      </c>
      <c r="M100" s="2">
        <v>46029</v>
      </c>
      <c r="N100">
        <v>798.57999999999993</v>
      </c>
    </row>
    <row r="101" spans="1:14" x14ac:dyDescent="0.25">
      <c r="A101" s="2">
        <v>46030</v>
      </c>
      <c r="B101">
        <f t="shared" si="6"/>
        <v>4</v>
      </c>
      <c r="C101">
        <v>0</v>
      </c>
      <c r="D101">
        <f t="shared" si="13"/>
        <v>0</v>
      </c>
      <c r="E101">
        <f t="shared" si="14"/>
        <v>0</v>
      </c>
      <c r="F101">
        <f t="shared" si="9"/>
        <v>0</v>
      </c>
      <c r="G101">
        <f t="shared" si="11"/>
        <v>798.57999999999993</v>
      </c>
      <c r="H101">
        <f t="shared" si="10"/>
        <v>400</v>
      </c>
      <c r="M101" s="2">
        <v>46030</v>
      </c>
      <c r="N101">
        <v>798.57999999999993</v>
      </c>
    </row>
    <row r="102" spans="1:14" x14ac:dyDescent="0.25">
      <c r="A102" s="2">
        <v>46031</v>
      </c>
      <c r="B102">
        <f t="shared" si="6"/>
        <v>5</v>
      </c>
      <c r="C102">
        <v>0</v>
      </c>
      <c r="D102">
        <f t="shared" si="13"/>
        <v>0</v>
      </c>
      <c r="E102">
        <f t="shared" si="14"/>
        <v>0</v>
      </c>
      <c r="F102">
        <f t="shared" si="9"/>
        <v>0</v>
      </c>
      <c r="G102">
        <f t="shared" si="11"/>
        <v>398.57999999999993</v>
      </c>
      <c r="H102">
        <f t="shared" si="10"/>
        <v>0</v>
      </c>
      <c r="M102" s="2">
        <v>46031</v>
      </c>
      <c r="N102">
        <v>398.57999999999993</v>
      </c>
    </row>
    <row r="103" spans="1:14" x14ac:dyDescent="0.25">
      <c r="A103" s="2">
        <v>46032</v>
      </c>
      <c r="B103">
        <f t="shared" si="6"/>
        <v>6</v>
      </c>
      <c r="C103">
        <v>0</v>
      </c>
      <c r="D103">
        <f t="shared" si="13"/>
        <v>10</v>
      </c>
      <c r="E103">
        <f t="shared" si="14"/>
        <v>0</v>
      </c>
      <c r="F103">
        <f t="shared" si="9"/>
        <v>0</v>
      </c>
      <c r="G103">
        <f t="shared" si="11"/>
        <v>388.57999999999993</v>
      </c>
      <c r="H103">
        <f t="shared" si="10"/>
        <v>0</v>
      </c>
      <c r="M103" s="2">
        <v>46032</v>
      </c>
      <c r="N103">
        <v>388.57999999999993</v>
      </c>
    </row>
    <row r="104" spans="1:14" x14ac:dyDescent="0.25">
      <c r="A104" s="2">
        <v>46033</v>
      </c>
      <c r="B104">
        <f t="shared" si="6"/>
        <v>7</v>
      </c>
      <c r="C104">
        <v>0</v>
      </c>
      <c r="D104">
        <f t="shared" si="13"/>
        <v>10</v>
      </c>
      <c r="E104">
        <f t="shared" si="14"/>
        <v>0</v>
      </c>
      <c r="F104">
        <f t="shared" si="9"/>
        <v>0</v>
      </c>
      <c r="G104">
        <f t="shared" si="11"/>
        <v>378.57999999999993</v>
      </c>
      <c r="H104">
        <f t="shared" si="10"/>
        <v>0</v>
      </c>
      <c r="M104" s="2">
        <v>46033</v>
      </c>
      <c r="N104">
        <v>378.57999999999993</v>
      </c>
    </row>
    <row r="105" spans="1:14" x14ac:dyDescent="0.25">
      <c r="A105" s="2">
        <v>46034</v>
      </c>
      <c r="B105">
        <f t="shared" si="6"/>
        <v>1</v>
      </c>
      <c r="C105">
        <v>415</v>
      </c>
      <c r="D105">
        <f t="shared" si="13"/>
        <v>0</v>
      </c>
      <c r="E105">
        <f t="shared" si="14"/>
        <v>0</v>
      </c>
      <c r="F105">
        <f t="shared" si="9"/>
        <v>0</v>
      </c>
      <c r="G105">
        <f t="shared" si="11"/>
        <v>793.57999999999993</v>
      </c>
      <c r="H105">
        <f t="shared" si="10"/>
        <v>0</v>
      </c>
      <c r="M105" s="2">
        <v>46034</v>
      </c>
      <c r="N105">
        <v>793.57999999999993</v>
      </c>
    </row>
    <row r="106" spans="1:14" x14ac:dyDescent="0.25">
      <c r="A106" s="2">
        <v>46035</v>
      </c>
      <c r="B106">
        <f t="shared" si="6"/>
        <v>2</v>
      </c>
      <c r="C106">
        <v>335</v>
      </c>
      <c r="D106">
        <f t="shared" si="13"/>
        <v>0</v>
      </c>
      <c r="E106">
        <f t="shared" si="14"/>
        <v>250</v>
      </c>
      <c r="F106">
        <f t="shared" si="9"/>
        <v>0</v>
      </c>
      <c r="G106">
        <f t="shared" si="11"/>
        <v>878.57999999999993</v>
      </c>
      <c r="H106">
        <f t="shared" si="10"/>
        <v>0</v>
      </c>
      <c r="M106" s="2">
        <v>46035</v>
      </c>
      <c r="N106">
        <v>878.57999999999993</v>
      </c>
    </row>
    <row r="107" spans="1:14" x14ac:dyDescent="0.25">
      <c r="A107" s="2">
        <v>46036</v>
      </c>
      <c r="B107">
        <f t="shared" si="6"/>
        <v>3</v>
      </c>
      <c r="C107">
        <v>230</v>
      </c>
      <c r="D107">
        <f t="shared" si="13"/>
        <v>0</v>
      </c>
      <c r="E107">
        <f t="shared" si="14"/>
        <v>0</v>
      </c>
      <c r="F107">
        <f t="shared" si="9"/>
        <v>0</v>
      </c>
      <c r="G107">
        <f t="shared" si="11"/>
        <v>1108.58</v>
      </c>
      <c r="H107">
        <f t="shared" si="10"/>
        <v>0</v>
      </c>
      <c r="M107" s="2">
        <v>46036</v>
      </c>
      <c r="N107">
        <v>1108.58</v>
      </c>
    </row>
    <row r="108" spans="1:14" x14ac:dyDescent="0.25">
      <c r="A108" s="2">
        <v>46037</v>
      </c>
      <c r="B108">
        <f t="shared" si="6"/>
        <v>4</v>
      </c>
      <c r="C108">
        <v>337.5</v>
      </c>
      <c r="D108">
        <f t="shared" si="13"/>
        <v>0</v>
      </c>
      <c r="E108">
        <f t="shared" si="14"/>
        <v>0</v>
      </c>
      <c r="F108">
        <f t="shared" si="9"/>
        <v>600</v>
      </c>
      <c r="G108">
        <f t="shared" si="11"/>
        <v>846.07999999999993</v>
      </c>
      <c r="H108">
        <f t="shared" si="10"/>
        <v>400</v>
      </c>
      <c r="M108" s="2">
        <v>46037</v>
      </c>
      <c r="N108">
        <v>846.07999999999993</v>
      </c>
    </row>
    <row r="109" spans="1:14" x14ac:dyDescent="0.25">
      <c r="A109" s="2">
        <v>46038</v>
      </c>
      <c r="B109">
        <f t="shared" si="6"/>
        <v>5</v>
      </c>
      <c r="C109">
        <v>0</v>
      </c>
      <c r="D109">
        <f t="shared" si="13"/>
        <v>0</v>
      </c>
      <c r="E109">
        <f t="shared" si="14"/>
        <v>0</v>
      </c>
      <c r="F109">
        <f t="shared" si="9"/>
        <v>0</v>
      </c>
      <c r="G109">
        <f t="shared" si="11"/>
        <v>446.07999999999993</v>
      </c>
      <c r="H109">
        <f t="shared" si="10"/>
        <v>0</v>
      </c>
      <c r="M109" s="2">
        <v>46038</v>
      </c>
      <c r="N109">
        <v>446.07999999999993</v>
      </c>
    </row>
    <row r="110" spans="1:14" x14ac:dyDescent="0.25">
      <c r="A110" s="2">
        <v>46039</v>
      </c>
      <c r="B110">
        <f t="shared" si="6"/>
        <v>6</v>
      </c>
      <c r="C110">
        <v>0</v>
      </c>
      <c r="D110">
        <f t="shared" si="13"/>
        <v>10</v>
      </c>
      <c r="E110">
        <f t="shared" si="14"/>
        <v>0</v>
      </c>
      <c r="F110">
        <f t="shared" si="9"/>
        <v>0</v>
      </c>
      <c r="G110">
        <f t="shared" si="11"/>
        <v>436.07999999999993</v>
      </c>
      <c r="H110">
        <f t="shared" si="10"/>
        <v>0</v>
      </c>
      <c r="M110" s="2">
        <v>46039</v>
      </c>
      <c r="N110">
        <v>436.07999999999993</v>
      </c>
    </row>
    <row r="111" spans="1:14" x14ac:dyDescent="0.25">
      <c r="A111" s="2">
        <v>46040</v>
      </c>
      <c r="B111">
        <f t="shared" si="6"/>
        <v>7</v>
      </c>
      <c r="C111">
        <v>0</v>
      </c>
      <c r="D111">
        <f t="shared" si="13"/>
        <v>10</v>
      </c>
      <c r="E111">
        <f t="shared" si="14"/>
        <v>0</v>
      </c>
      <c r="F111">
        <f t="shared" si="9"/>
        <v>0</v>
      </c>
      <c r="G111">
        <f t="shared" si="11"/>
        <v>426.07999999999993</v>
      </c>
      <c r="H111">
        <f t="shared" si="10"/>
        <v>0</v>
      </c>
      <c r="M111" s="2">
        <v>46040</v>
      </c>
      <c r="N111">
        <v>426.07999999999993</v>
      </c>
    </row>
    <row r="112" spans="1:14" x14ac:dyDescent="0.25">
      <c r="A112" s="2">
        <v>46041</v>
      </c>
      <c r="B112">
        <f t="shared" si="6"/>
        <v>1</v>
      </c>
      <c r="C112">
        <v>305</v>
      </c>
      <c r="D112">
        <f t="shared" si="13"/>
        <v>0</v>
      </c>
      <c r="E112">
        <f t="shared" si="14"/>
        <v>0</v>
      </c>
      <c r="F112">
        <f t="shared" si="9"/>
        <v>0</v>
      </c>
      <c r="G112">
        <f t="shared" si="11"/>
        <v>731.07999999999993</v>
      </c>
      <c r="H112">
        <f t="shared" si="10"/>
        <v>0</v>
      </c>
      <c r="M112" s="2">
        <v>46041</v>
      </c>
      <c r="N112">
        <v>731.07999999999993</v>
      </c>
    </row>
    <row r="113" spans="1:14" x14ac:dyDescent="0.25">
      <c r="A113" s="2">
        <v>46042</v>
      </c>
      <c r="B113">
        <f t="shared" si="6"/>
        <v>2</v>
      </c>
      <c r="C113">
        <v>120</v>
      </c>
      <c r="D113">
        <f t="shared" si="13"/>
        <v>0</v>
      </c>
      <c r="E113">
        <f t="shared" si="14"/>
        <v>250</v>
      </c>
      <c r="F113">
        <f t="shared" si="9"/>
        <v>0</v>
      </c>
      <c r="G113">
        <f t="shared" si="11"/>
        <v>601.07999999999993</v>
      </c>
      <c r="H113">
        <f t="shared" si="10"/>
        <v>0</v>
      </c>
      <c r="M113" s="2">
        <v>46042</v>
      </c>
      <c r="N113">
        <v>601.07999999999993</v>
      </c>
    </row>
    <row r="114" spans="1:14" x14ac:dyDescent="0.25">
      <c r="A114" s="2">
        <v>46043</v>
      </c>
      <c r="B114">
        <f t="shared" si="6"/>
        <v>3</v>
      </c>
      <c r="C114">
        <v>150</v>
      </c>
      <c r="D114">
        <f t="shared" si="13"/>
        <v>0</v>
      </c>
      <c r="E114">
        <f t="shared" si="14"/>
        <v>0</v>
      </c>
      <c r="F114">
        <f t="shared" si="9"/>
        <v>0</v>
      </c>
      <c r="G114">
        <f t="shared" si="11"/>
        <v>751.07999999999993</v>
      </c>
      <c r="H114">
        <f t="shared" si="10"/>
        <v>0</v>
      </c>
      <c r="M114" s="2">
        <v>46043</v>
      </c>
      <c r="N114">
        <v>751.07999999999993</v>
      </c>
    </row>
    <row r="115" spans="1:14" x14ac:dyDescent="0.25">
      <c r="A115" s="2">
        <v>46044</v>
      </c>
      <c r="B115">
        <f t="shared" si="6"/>
        <v>4</v>
      </c>
      <c r="C115">
        <v>375</v>
      </c>
      <c r="D115">
        <f t="shared" si="13"/>
        <v>0</v>
      </c>
      <c r="E115">
        <f t="shared" si="14"/>
        <v>0</v>
      </c>
      <c r="F115">
        <f t="shared" si="9"/>
        <v>0</v>
      </c>
      <c r="G115">
        <f t="shared" si="11"/>
        <v>1126.08</v>
      </c>
      <c r="H115">
        <f t="shared" si="10"/>
        <v>400</v>
      </c>
      <c r="M115" s="2">
        <v>46044</v>
      </c>
      <c r="N115">
        <v>1126.08</v>
      </c>
    </row>
    <row r="116" spans="1:14" x14ac:dyDescent="0.25">
      <c r="A116" s="2">
        <v>46045</v>
      </c>
      <c r="B116">
        <f t="shared" si="6"/>
        <v>5</v>
      </c>
      <c r="C116">
        <v>285</v>
      </c>
      <c r="D116">
        <f t="shared" si="13"/>
        <v>0</v>
      </c>
      <c r="E116">
        <f t="shared" si="14"/>
        <v>0</v>
      </c>
      <c r="F116">
        <f t="shared" si="9"/>
        <v>0</v>
      </c>
      <c r="G116">
        <f t="shared" si="11"/>
        <v>1011.0799999999999</v>
      </c>
      <c r="H116">
        <f t="shared" si="10"/>
        <v>0</v>
      </c>
      <c r="M116" s="2">
        <v>46045</v>
      </c>
      <c r="N116">
        <v>1011.0799999999999</v>
      </c>
    </row>
    <row r="117" spans="1:14" x14ac:dyDescent="0.25">
      <c r="A117" s="2">
        <v>46046</v>
      </c>
      <c r="B117">
        <f t="shared" si="6"/>
        <v>6</v>
      </c>
      <c r="C117">
        <v>0</v>
      </c>
      <c r="D117">
        <f t="shared" si="13"/>
        <v>10</v>
      </c>
      <c r="E117">
        <f t="shared" si="14"/>
        <v>0</v>
      </c>
      <c r="F117">
        <f t="shared" si="9"/>
        <v>0</v>
      </c>
      <c r="G117">
        <f t="shared" si="11"/>
        <v>1001.0799999999999</v>
      </c>
      <c r="H117">
        <f t="shared" si="10"/>
        <v>0</v>
      </c>
      <c r="M117" s="2">
        <v>46046</v>
      </c>
      <c r="N117">
        <v>1001.0799999999999</v>
      </c>
    </row>
    <row r="118" spans="1:14" x14ac:dyDescent="0.25">
      <c r="A118" s="2">
        <v>46047</v>
      </c>
      <c r="B118">
        <f t="shared" si="6"/>
        <v>7</v>
      </c>
      <c r="C118">
        <v>0</v>
      </c>
      <c r="D118">
        <f t="shared" si="13"/>
        <v>10</v>
      </c>
      <c r="E118">
        <f t="shared" si="14"/>
        <v>0</v>
      </c>
      <c r="F118">
        <f t="shared" si="9"/>
        <v>0</v>
      </c>
      <c r="G118">
        <f t="shared" si="11"/>
        <v>991.07999999999993</v>
      </c>
      <c r="H118">
        <f t="shared" si="10"/>
        <v>0</v>
      </c>
      <c r="M118" s="2">
        <v>46047</v>
      </c>
      <c r="N118">
        <v>991.07999999999993</v>
      </c>
    </row>
    <row r="119" spans="1:14" x14ac:dyDescent="0.25">
      <c r="A119" s="2">
        <v>46048</v>
      </c>
      <c r="B119">
        <f t="shared" si="6"/>
        <v>1</v>
      </c>
      <c r="C119">
        <v>90</v>
      </c>
      <c r="D119">
        <f t="shared" si="13"/>
        <v>0</v>
      </c>
      <c r="E119">
        <f t="shared" si="14"/>
        <v>0</v>
      </c>
      <c r="F119">
        <f t="shared" si="9"/>
        <v>0</v>
      </c>
      <c r="G119">
        <f t="shared" si="11"/>
        <v>1081.08</v>
      </c>
      <c r="H119">
        <f t="shared" si="10"/>
        <v>0</v>
      </c>
      <c r="M119" s="2">
        <v>46048</v>
      </c>
      <c r="N119">
        <v>1081.08</v>
      </c>
    </row>
    <row r="120" spans="1:14" x14ac:dyDescent="0.25">
      <c r="A120" s="2">
        <v>46049</v>
      </c>
      <c r="B120">
        <f t="shared" si="6"/>
        <v>2</v>
      </c>
      <c r="C120">
        <v>170</v>
      </c>
      <c r="D120">
        <f t="shared" si="13"/>
        <v>0</v>
      </c>
      <c r="E120">
        <f t="shared" si="14"/>
        <v>250</v>
      </c>
      <c r="F120">
        <f t="shared" si="9"/>
        <v>0</v>
      </c>
      <c r="G120">
        <f t="shared" si="11"/>
        <v>1001.0799999999999</v>
      </c>
      <c r="H120">
        <f t="shared" si="10"/>
        <v>0</v>
      </c>
      <c r="M120" s="2">
        <v>46049</v>
      </c>
      <c r="N120">
        <v>1001.0799999999999</v>
      </c>
    </row>
    <row r="121" spans="1:14" x14ac:dyDescent="0.25">
      <c r="A121" s="2">
        <v>46050</v>
      </c>
      <c r="B121">
        <f t="shared" si="6"/>
        <v>3</v>
      </c>
      <c r="C121">
        <v>40</v>
      </c>
      <c r="D121">
        <f t="shared" si="13"/>
        <v>0</v>
      </c>
      <c r="E121">
        <f t="shared" si="14"/>
        <v>0</v>
      </c>
      <c r="F121">
        <f t="shared" si="9"/>
        <v>0</v>
      </c>
      <c r="G121">
        <f t="shared" si="11"/>
        <v>1041.08</v>
      </c>
      <c r="H121">
        <f t="shared" si="10"/>
        <v>0</v>
      </c>
      <c r="M121" s="2">
        <v>46050</v>
      </c>
      <c r="N121">
        <v>1041.08</v>
      </c>
    </row>
    <row r="122" spans="1:14" x14ac:dyDescent="0.25">
      <c r="A122" s="2">
        <v>46051</v>
      </c>
      <c r="B122">
        <f t="shared" si="6"/>
        <v>4</v>
      </c>
      <c r="C122">
        <v>205</v>
      </c>
      <c r="D122">
        <f t="shared" si="13"/>
        <v>0</v>
      </c>
      <c r="E122">
        <f t="shared" si="14"/>
        <v>0</v>
      </c>
      <c r="F122">
        <f t="shared" si="9"/>
        <v>0</v>
      </c>
      <c r="G122">
        <f t="shared" si="11"/>
        <v>1246.08</v>
      </c>
      <c r="H122">
        <f t="shared" si="10"/>
        <v>400</v>
      </c>
      <c r="M122" s="2">
        <v>46051</v>
      </c>
      <c r="N122">
        <v>1246.08</v>
      </c>
    </row>
    <row r="123" spans="1:14" x14ac:dyDescent="0.25">
      <c r="A123" s="2">
        <v>46052</v>
      </c>
      <c r="B123">
        <f t="shared" si="6"/>
        <v>5</v>
      </c>
      <c r="C123">
        <v>0</v>
      </c>
      <c r="D123">
        <f t="shared" si="13"/>
        <v>0</v>
      </c>
      <c r="E123">
        <f t="shared" si="14"/>
        <v>0</v>
      </c>
      <c r="F123">
        <f t="shared" si="9"/>
        <v>0</v>
      </c>
      <c r="G123">
        <f t="shared" si="11"/>
        <v>846.07999999999993</v>
      </c>
      <c r="H123">
        <f t="shared" si="10"/>
        <v>0</v>
      </c>
      <c r="M123" s="2">
        <v>46052</v>
      </c>
      <c r="N123">
        <v>846.07999999999993</v>
      </c>
    </row>
    <row r="124" spans="1:14" x14ac:dyDescent="0.25">
      <c r="A124" s="2">
        <v>46053</v>
      </c>
      <c r="B124">
        <f t="shared" si="6"/>
        <v>6</v>
      </c>
      <c r="C124">
        <v>0</v>
      </c>
      <c r="D124">
        <f t="shared" si="13"/>
        <v>10</v>
      </c>
      <c r="E124">
        <f t="shared" si="14"/>
        <v>0</v>
      </c>
      <c r="F124">
        <f t="shared" si="9"/>
        <v>0</v>
      </c>
      <c r="G124">
        <f t="shared" si="11"/>
        <v>836.07999999999993</v>
      </c>
      <c r="H124">
        <f t="shared" si="10"/>
        <v>0</v>
      </c>
      <c r="M124" s="2">
        <v>46053</v>
      </c>
      <c r="N124">
        <v>836.07999999999993</v>
      </c>
    </row>
    <row r="125" spans="1:14" x14ac:dyDescent="0.25">
      <c r="A125" s="2">
        <v>46054</v>
      </c>
      <c r="B125">
        <f t="shared" si="6"/>
        <v>7</v>
      </c>
      <c r="C125">
        <v>0</v>
      </c>
      <c r="D125">
        <f t="shared" si="13"/>
        <v>10</v>
      </c>
      <c r="E125">
        <f t="shared" si="14"/>
        <v>0</v>
      </c>
      <c r="F125">
        <f t="shared" si="9"/>
        <v>0</v>
      </c>
      <c r="G125">
        <f t="shared" si="11"/>
        <v>826.07999999999993</v>
      </c>
      <c r="H125">
        <f t="shared" si="10"/>
        <v>0</v>
      </c>
      <c r="M125" s="2">
        <v>46054</v>
      </c>
      <c r="N125">
        <v>826.07999999999993</v>
      </c>
    </row>
    <row r="126" spans="1:14" x14ac:dyDescent="0.25">
      <c r="A126" s="2">
        <v>46055</v>
      </c>
      <c r="B126">
        <f t="shared" si="6"/>
        <v>1</v>
      </c>
      <c r="C126">
        <v>0</v>
      </c>
      <c r="D126">
        <f t="shared" si="13"/>
        <v>0</v>
      </c>
      <c r="E126">
        <f t="shared" si="14"/>
        <v>0</v>
      </c>
      <c r="F126">
        <f t="shared" si="9"/>
        <v>0</v>
      </c>
      <c r="G126">
        <f t="shared" si="11"/>
        <v>826.07999999999993</v>
      </c>
      <c r="H126">
        <f t="shared" si="10"/>
        <v>0</v>
      </c>
      <c r="M126" s="2">
        <v>46055</v>
      </c>
      <c r="N126">
        <v>826.07999999999993</v>
      </c>
    </row>
    <row r="127" spans="1:14" x14ac:dyDescent="0.25">
      <c r="A127" s="2">
        <v>46056</v>
      </c>
      <c r="B127">
        <f t="shared" si="6"/>
        <v>2</v>
      </c>
      <c r="C127">
        <v>340</v>
      </c>
      <c r="D127">
        <f t="shared" si="13"/>
        <v>0</v>
      </c>
      <c r="E127">
        <f t="shared" si="14"/>
        <v>250</v>
      </c>
      <c r="F127">
        <f t="shared" si="9"/>
        <v>0</v>
      </c>
      <c r="G127">
        <f t="shared" si="11"/>
        <v>916.07999999999993</v>
      </c>
      <c r="H127">
        <f t="shared" si="10"/>
        <v>0</v>
      </c>
      <c r="M127" s="2">
        <v>46056</v>
      </c>
      <c r="N127">
        <v>916.07999999999993</v>
      </c>
    </row>
    <row r="128" spans="1:14" x14ac:dyDescent="0.25">
      <c r="A128" s="2">
        <v>46057</v>
      </c>
      <c r="B128">
        <f t="shared" si="6"/>
        <v>3</v>
      </c>
      <c r="C128">
        <v>260</v>
      </c>
      <c r="D128">
        <f t="shared" si="13"/>
        <v>0</v>
      </c>
      <c r="E128">
        <f t="shared" si="14"/>
        <v>0</v>
      </c>
      <c r="F128">
        <f t="shared" si="9"/>
        <v>0</v>
      </c>
      <c r="G128">
        <f t="shared" si="11"/>
        <v>1176.08</v>
      </c>
      <c r="H128">
        <f t="shared" si="10"/>
        <v>0</v>
      </c>
      <c r="M128" s="2">
        <v>46057</v>
      </c>
      <c r="N128">
        <v>1176.08</v>
      </c>
    </row>
    <row r="129" spans="1:14" x14ac:dyDescent="0.25">
      <c r="A129" s="2">
        <v>46058</v>
      </c>
      <c r="B129">
        <f t="shared" si="6"/>
        <v>4</v>
      </c>
      <c r="C129">
        <v>325</v>
      </c>
      <c r="D129">
        <f t="shared" si="13"/>
        <v>0</v>
      </c>
      <c r="E129">
        <f t="shared" si="14"/>
        <v>0</v>
      </c>
      <c r="F129">
        <f t="shared" si="9"/>
        <v>0</v>
      </c>
      <c r="G129">
        <f t="shared" si="11"/>
        <v>1501.08</v>
      </c>
      <c r="H129">
        <f t="shared" si="10"/>
        <v>400</v>
      </c>
      <c r="M129" s="2">
        <v>46058</v>
      </c>
      <c r="N129">
        <v>1501.08</v>
      </c>
    </row>
    <row r="130" spans="1:14" x14ac:dyDescent="0.25">
      <c r="A130" s="2">
        <v>46059</v>
      </c>
      <c r="B130">
        <f t="shared" si="6"/>
        <v>5</v>
      </c>
      <c r="C130">
        <v>327.5</v>
      </c>
      <c r="D130">
        <f t="shared" si="13"/>
        <v>0</v>
      </c>
      <c r="E130">
        <f t="shared" si="14"/>
        <v>0</v>
      </c>
      <c r="F130">
        <f t="shared" si="9"/>
        <v>0</v>
      </c>
      <c r="G130">
        <f t="shared" si="11"/>
        <v>1428.58</v>
      </c>
      <c r="H130">
        <f t="shared" si="10"/>
        <v>0</v>
      </c>
      <c r="M130" s="2">
        <v>46059</v>
      </c>
      <c r="N130">
        <v>1428.58</v>
      </c>
    </row>
    <row r="131" spans="1:14" x14ac:dyDescent="0.25">
      <c r="A131" s="2">
        <v>46060</v>
      </c>
      <c r="B131">
        <f t="shared" ref="B131:B152" si="15">WEEKDAY(A131,2)</f>
        <v>6</v>
      </c>
      <c r="C131">
        <v>0</v>
      </c>
      <c r="D131">
        <f t="shared" si="13"/>
        <v>10</v>
      </c>
      <c r="E131">
        <f t="shared" si="14"/>
        <v>0</v>
      </c>
      <c r="F131">
        <f t="shared" ref="F131:F152" si="16">IF(DAY(A131)=15,600,0)</f>
        <v>0</v>
      </c>
      <c r="G131">
        <f t="shared" si="11"/>
        <v>1418.58</v>
      </c>
      <c r="H131">
        <f t="shared" si="10"/>
        <v>0</v>
      </c>
      <c r="M131" s="2">
        <v>46060</v>
      </c>
      <c r="N131">
        <v>1418.58</v>
      </c>
    </row>
    <row r="132" spans="1:14" x14ac:dyDescent="0.25">
      <c r="A132" s="2">
        <v>46061</v>
      </c>
      <c r="B132">
        <f t="shared" si="15"/>
        <v>7</v>
      </c>
      <c r="C132">
        <v>0</v>
      </c>
      <c r="D132">
        <f t="shared" si="13"/>
        <v>10</v>
      </c>
      <c r="E132">
        <f t="shared" si="14"/>
        <v>0</v>
      </c>
      <c r="F132">
        <f t="shared" si="16"/>
        <v>0</v>
      </c>
      <c r="G132">
        <f t="shared" si="11"/>
        <v>1408.58</v>
      </c>
      <c r="H132">
        <f t="shared" ref="H132:H152" si="17">IF(B132=4,IF(G132&lt;=500,IF(ROUNDDOWN(0.2*G132,2)&lt;50,50,ROUNDDOWN(G132*0.2,2)),IF(G132&lt;=600,ROUNDDOWN(G132*0.5,2),400)),0)</f>
        <v>0</v>
      </c>
      <c r="M132" s="2">
        <v>46061</v>
      </c>
      <c r="N132">
        <v>1408.58</v>
      </c>
    </row>
    <row r="133" spans="1:14" x14ac:dyDescent="0.25">
      <c r="A133" s="2">
        <v>46062</v>
      </c>
      <c r="B133">
        <f t="shared" si="15"/>
        <v>1</v>
      </c>
      <c r="C133">
        <v>62.5</v>
      </c>
      <c r="D133">
        <f t="shared" si="13"/>
        <v>0</v>
      </c>
      <c r="E133">
        <f t="shared" si="14"/>
        <v>0</v>
      </c>
      <c r="F133">
        <f t="shared" si="16"/>
        <v>0</v>
      </c>
      <c r="G133">
        <f t="shared" ref="G133:G152" si="18">G132+C133-D133-E133-F133-H132</f>
        <v>1471.08</v>
      </c>
      <c r="H133">
        <f t="shared" si="17"/>
        <v>0</v>
      </c>
      <c r="M133" s="2">
        <v>46062</v>
      </c>
      <c r="N133">
        <v>1471.08</v>
      </c>
    </row>
    <row r="134" spans="1:14" x14ac:dyDescent="0.25">
      <c r="A134" s="2">
        <v>46063</v>
      </c>
      <c r="B134">
        <f t="shared" si="15"/>
        <v>2</v>
      </c>
      <c r="C134">
        <v>407.5</v>
      </c>
      <c r="D134">
        <f t="shared" si="13"/>
        <v>0</v>
      </c>
      <c r="E134">
        <f t="shared" si="14"/>
        <v>250</v>
      </c>
      <c r="F134">
        <f t="shared" si="16"/>
        <v>0</v>
      </c>
      <c r="G134">
        <f t="shared" si="18"/>
        <v>1628.58</v>
      </c>
      <c r="H134">
        <f t="shared" si="17"/>
        <v>0</v>
      </c>
      <c r="M134" s="2">
        <v>46063</v>
      </c>
      <c r="N134">
        <v>1628.58</v>
      </c>
    </row>
    <row r="135" spans="1:14" x14ac:dyDescent="0.25">
      <c r="A135" s="2">
        <v>46064</v>
      </c>
      <c r="B135">
        <f t="shared" si="15"/>
        <v>3</v>
      </c>
      <c r="C135">
        <v>275</v>
      </c>
      <c r="D135">
        <f t="shared" si="13"/>
        <v>0</v>
      </c>
      <c r="E135">
        <f t="shared" si="14"/>
        <v>0</v>
      </c>
      <c r="F135">
        <f t="shared" si="16"/>
        <v>0</v>
      </c>
      <c r="G135">
        <f t="shared" si="18"/>
        <v>1903.58</v>
      </c>
      <c r="H135">
        <f t="shared" si="17"/>
        <v>0</v>
      </c>
      <c r="M135" s="2">
        <v>46064</v>
      </c>
      <c r="N135">
        <v>1903.58</v>
      </c>
    </row>
    <row r="136" spans="1:14" x14ac:dyDescent="0.25">
      <c r="A136" s="2">
        <v>46065</v>
      </c>
      <c r="B136">
        <f t="shared" si="15"/>
        <v>4</v>
      </c>
      <c r="C136">
        <v>227.5</v>
      </c>
      <c r="D136">
        <f t="shared" si="13"/>
        <v>0</v>
      </c>
      <c r="E136">
        <f t="shared" si="14"/>
        <v>0</v>
      </c>
      <c r="F136">
        <f t="shared" si="16"/>
        <v>0</v>
      </c>
      <c r="G136">
        <f t="shared" si="18"/>
        <v>2131.08</v>
      </c>
      <c r="H136">
        <f t="shared" si="17"/>
        <v>400</v>
      </c>
      <c r="M136" s="2">
        <v>46065</v>
      </c>
      <c r="N136">
        <v>2131.08</v>
      </c>
    </row>
    <row r="137" spans="1:14" x14ac:dyDescent="0.25">
      <c r="A137" s="2">
        <v>46066</v>
      </c>
      <c r="B137">
        <f t="shared" si="15"/>
        <v>5</v>
      </c>
      <c r="C137">
        <v>265</v>
      </c>
      <c r="D137">
        <f t="shared" si="13"/>
        <v>0</v>
      </c>
      <c r="E137">
        <f t="shared" si="14"/>
        <v>0</v>
      </c>
      <c r="F137">
        <f t="shared" si="16"/>
        <v>0</v>
      </c>
      <c r="G137">
        <f t="shared" si="18"/>
        <v>1996.08</v>
      </c>
      <c r="H137">
        <f t="shared" si="17"/>
        <v>0</v>
      </c>
      <c r="M137" s="2">
        <v>46066</v>
      </c>
      <c r="N137">
        <v>1996.08</v>
      </c>
    </row>
    <row r="138" spans="1:14" x14ac:dyDescent="0.25">
      <c r="A138" s="2">
        <v>46067</v>
      </c>
      <c r="B138">
        <f t="shared" si="15"/>
        <v>6</v>
      </c>
      <c r="C138">
        <v>0</v>
      </c>
      <c r="D138">
        <f t="shared" si="13"/>
        <v>10</v>
      </c>
      <c r="E138">
        <f t="shared" si="14"/>
        <v>0</v>
      </c>
      <c r="F138">
        <f t="shared" si="16"/>
        <v>0</v>
      </c>
      <c r="G138">
        <f t="shared" si="18"/>
        <v>1986.08</v>
      </c>
      <c r="H138">
        <f t="shared" si="17"/>
        <v>0</v>
      </c>
      <c r="M138" s="2">
        <v>46067</v>
      </c>
      <c r="N138">
        <v>1986.08</v>
      </c>
    </row>
    <row r="139" spans="1:14" x14ac:dyDescent="0.25">
      <c r="A139" s="2">
        <v>46068</v>
      </c>
      <c r="B139">
        <f t="shared" si="15"/>
        <v>7</v>
      </c>
      <c r="C139">
        <v>0</v>
      </c>
      <c r="D139">
        <f t="shared" si="13"/>
        <v>10</v>
      </c>
      <c r="E139">
        <f t="shared" si="14"/>
        <v>0</v>
      </c>
      <c r="F139">
        <f t="shared" si="16"/>
        <v>600</v>
      </c>
      <c r="G139">
        <f t="shared" si="18"/>
        <v>1376.08</v>
      </c>
      <c r="H139">
        <f t="shared" si="17"/>
        <v>0</v>
      </c>
      <c r="M139" s="2">
        <v>46068</v>
      </c>
      <c r="N139">
        <v>1376.08</v>
      </c>
    </row>
    <row r="140" spans="1:14" x14ac:dyDescent="0.25">
      <c r="A140" s="2">
        <v>46069</v>
      </c>
      <c r="B140">
        <f t="shared" si="15"/>
        <v>1</v>
      </c>
      <c r="C140">
        <v>135</v>
      </c>
      <c r="D140">
        <f t="shared" si="13"/>
        <v>0</v>
      </c>
      <c r="E140">
        <f t="shared" si="14"/>
        <v>0</v>
      </c>
      <c r="F140">
        <f t="shared" si="16"/>
        <v>0</v>
      </c>
      <c r="G140">
        <f t="shared" si="18"/>
        <v>1511.08</v>
      </c>
      <c r="H140">
        <f t="shared" si="17"/>
        <v>0</v>
      </c>
      <c r="M140" s="2">
        <v>46069</v>
      </c>
      <c r="N140">
        <v>1511.08</v>
      </c>
    </row>
    <row r="141" spans="1:14" x14ac:dyDescent="0.25">
      <c r="A141" s="2">
        <v>46070</v>
      </c>
      <c r="B141">
        <f t="shared" si="15"/>
        <v>2</v>
      </c>
      <c r="C141">
        <v>317.5</v>
      </c>
      <c r="D141">
        <f t="shared" si="13"/>
        <v>0</v>
      </c>
      <c r="E141">
        <f t="shared" si="14"/>
        <v>250</v>
      </c>
      <c r="F141">
        <f t="shared" si="16"/>
        <v>0</v>
      </c>
      <c r="G141">
        <f t="shared" si="18"/>
        <v>1578.58</v>
      </c>
      <c r="H141">
        <f t="shared" si="17"/>
        <v>0</v>
      </c>
      <c r="M141" s="2">
        <v>46070</v>
      </c>
      <c r="N141">
        <v>1578.58</v>
      </c>
    </row>
    <row r="142" spans="1:14" x14ac:dyDescent="0.25">
      <c r="A142" s="2">
        <v>46071</v>
      </c>
      <c r="B142">
        <f t="shared" si="15"/>
        <v>3</v>
      </c>
      <c r="C142">
        <v>255</v>
      </c>
      <c r="D142">
        <f t="shared" si="13"/>
        <v>0</v>
      </c>
      <c r="E142">
        <f t="shared" si="14"/>
        <v>0</v>
      </c>
      <c r="F142">
        <f t="shared" si="16"/>
        <v>0</v>
      </c>
      <c r="G142">
        <f t="shared" si="18"/>
        <v>1833.58</v>
      </c>
      <c r="H142">
        <f t="shared" si="17"/>
        <v>0</v>
      </c>
      <c r="M142" s="2">
        <v>46071</v>
      </c>
      <c r="N142">
        <v>1833.58</v>
      </c>
    </row>
    <row r="143" spans="1:14" x14ac:dyDescent="0.25">
      <c r="A143" s="2">
        <v>46072</v>
      </c>
      <c r="B143">
        <f t="shared" si="15"/>
        <v>4</v>
      </c>
      <c r="C143">
        <v>100</v>
      </c>
      <c r="D143">
        <f t="shared" si="13"/>
        <v>0</v>
      </c>
      <c r="E143">
        <f t="shared" si="14"/>
        <v>0</v>
      </c>
      <c r="F143">
        <f t="shared" si="16"/>
        <v>0</v>
      </c>
      <c r="G143">
        <f t="shared" si="18"/>
        <v>1933.58</v>
      </c>
      <c r="H143">
        <f t="shared" si="17"/>
        <v>400</v>
      </c>
      <c r="M143" s="2">
        <v>46072</v>
      </c>
      <c r="N143">
        <v>1933.58</v>
      </c>
    </row>
    <row r="144" spans="1:14" x14ac:dyDescent="0.25">
      <c r="A144" s="2">
        <v>46073</v>
      </c>
      <c r="B144">
        <f t="shared" si="15"/>
        <v>5</v>
      </c>
      <c r="C144">
        <v>382.5</v>
      </c>
      <c r="D144">
        <f t="shared" si="13"/>
        <v>0</v>
      </c>
      <c r="E144">
        <f t="shared" si="14"/>
        <v>0</v>
      </c>
      <c r="F144">
        <f t="shared" si="16"/>
        <v>0</v>
      </c>
      <c r="G144">
        <f t="shared" si="18"/>
        <v>1916.08</v>
      </c>
      <c r="H144">
        <f t="shared" si="17"/>
        <v>0</v>
      </c>
      <c r="M144" s="2">
        <v>46073</v>
      </c>
      <c r="N144">
        <v>1916.08</v>
      </c>
    </row>
    <row r="145" spans="1:14" x14ac:dyDescent="0.25">
      <c r="A145" s="2">
        <v>46074</v>
      </c>
      <c r="B145">
        <f t="shared" si="15"/>
        <v>6</v>
      </c>
      <c r="C145">
        <v>0</v>
      </c>
      <c r="D145">
        <f t="shared" si="13"/>
        <v>10</v>
      </c>
      <c r="E145">
        <f t="shared" si="14"/>
        <v>0</v>
      </c>
      <c r="F145">
        <f t="shared" si="16"/>
        <v>0</v>
      </c>
      <c r="G145">
        <f t="shared" si="18"/>
        <v>1906.08</v>
      </c>
      <c r="H145">
        <f t="shared" si="17"/>
        <v>0</v>
      </c>
      <c r="M145" s="2">
        <v>46074</v>
      </c>
      <c r="N145">
        <v>1906.08</v>
      </c>
    </row>
    <row r="146" spans="1:14" x14ac:dyDescent="0.25">
      <c r="A146" s="2">
        <v>46075</v>
      </c>
      <c r="B146">
        <f t="shared" si="15"/>
        <v>7</v>
      </c>
      <c r="C146">
        <v>0</v>
      </c>
      <c r="D146">
        <f t="shared" si="13"/>
        <v>10</v>
      </c>
      <c r="E146">
        <f t="shared" si="14"/>
        <v>0</v>
      </c>
      <c r="F146">
        <f t="shared" si="16"/>
        <v>0</v>
      </c>
      <c r="G146">
        <f t="shared" si="18"/>
        <v>1896.08</v>
      </c>
      <c r="H146">
        <f t="shared" si="17"/>
        <v>0</v>
      </c>
      <c r="M146" s="2">
        <v>46075</v>
      </c>
      <c r="N146">
        <v>1896.08</v>
      </c>
    </row>
    <row r="147" spans="1:14" x14ac:dyDescent="0.25">
      <c r="A147" s="2">
        <v>46076</v>
      </c>
      <c r="B147">
        <f t="shared" si="15"/>
        <v>1</v>
      </c>
      <c r="C147">
        <v>50</v>
      </c>
      <c r="D147">
        <f t="shared" si="13"/>
        <v>0</v>
      </c>
      <c r="E147">
        <f t="shared" si="14"/>
        <v>0</v>
      </c>
      <c r="F147">
        <f t="shared" si="16"/>
        <v>0</v>
      </c>
      <c r="G147">
        <f t="shared" si="18"/>
        <v>1946.08</v>
      </c>
      <c r="H147">
        <f t="shared" si="17"/>
        <v>0</v>
      </c>
      <c r="M147" s="2">
        <v>46076</v>
      </c>
      <c r="N147">
        <v>1946.08</v>
      </c>
    </row>
    <row r="148" spans="1:14" x14ac:dyDescent="0.25">
      <c r="A148" s="2">
        <v>46077</v>
      </c>
      <c r="B148">
        <f t="shared" si="15"/>
        <v>2</v>
      </c>
      <c r="C148">
        <v>225</v>
      </c>
      <c r="D148">
        <f t="shared" si="13"/>
        <v>0</v>
      </c>
      <c r="E148">
        <f t="shared" si="14"/>
        <v>250</v>
      </c>
      <c r="F148">
        <f t="shared" si="16"/>
        <v>0</v>
      </c>
      <c r="G148">
        <f t="shared" si="18"/>
        <v>1921.08</v>
      </c>
      <c r="H148">
        <f t="shared" si="17"/>
        <v>0</v>
      </c>
      <c r="M148" s="2">
        <v>46077</v>
      </c>
      <c r="N148">
        <v>1921.08</v>
      </c>
    </row>
    <row r="149" spans="1:14" x14ac:dyDescent="0.25">
      <c r="A149" s="2">
        <v>46078</v>
      </c>
      <c r="B149">
        <f t="shared" si="15"/>
        <v>3</v>
      </c>
      <c r="C149">
        <v>0</v>
      </c>
      <c r="D149">
        <f t="shared" si="13"/>
        <v>0</v>
      </c>
      <c r="E149">
        <f t="shared" si="14"/>
        <v>0</v>
      </c>
      <c r="F149">
        <f t="shared" si="16"/>
        <v>0</v>
      </c>
      <c r="G149">
        <f t="shared" si="18"/>
        <v>1921.08</v>
      </c>
      <c r="H149">
        <f t="shared" si="17"/>
        <v>0</v>
      </c>
      <c r="M149" s="2">
        <v>46078</v>
      </c>
      <c r="N149">
        <v>1921.08</v>
      </c>
    </row>
    <row r="150" spans="1:14" x14ac:dyDescent="0.25">
      <c r="A150" s="2">
        <v>46079</v>
      </c>
      <c r="B150">
        <f t="shared" si="15"/>
        <v>4</v>
      </c>
      <c r="C150">
        <v>220</v>
      </c>
      <c r="D150">
        <f t="shared" si="13"/>
        <v>0</v>
      </c>
      <c r="E150">
        <f t="shared" si="14"/>
        <v>0</v>
      </c>
      <c r="F150">
        <f t="shared" si="16"/>
        <v>0</v>
      </c>
      <c r="G150">
        <f t="shared" si="18"/>
        <v>2141.08</v>
      </c>
      <c r="H150">
        <f t="shared" si="17"/>
        <v>400</v>
      </c>
      <c r="M150" s="2">
        <v>46079</v>
      </c>
      <c r="N150">
        <v>2141.08</v>
      </c>
    </row>
    <row r="151" spans="1:14" x14ac:dyDescent="0.25">
      <c r="A151" s="2">
        <v>46080</v>
      </c>
      <c r="B151">
        <f t="shared" si="15"/>
        <v>5</v>
      </c>
      <c r="C151">
        <v>290</v>
      </c>
      <c r="D151">
        <f t="shared" si="13"/>
        <v>0</v>
      </c>
      <c r="E151">
        <f t="shared" si="14"/>
        <v>0</v>
      </c>
      <c r="F151">
        <f t="shared" si="16"/>
        <v>0</v>
      </c>
      <c r="G151">
        <f t="shared" si="18"/>
        <v>2031.08</v>
      </c>
      <c r="H151">
        <f t="shared" si="17"/>
        <v>0</v>
      </c>
      <c r="M151" s="2">
        <v>46080</v>
      </c>
      <c r="N151">
        <v>2031.08</v>
      </c>
    </row>
    <row r="152" spans="1:14" x14ac:dyDescent="0.25">
      <c r="A152" s="2">
        <v>46081</v>
      </c>
      <c r="B152">
        <f t="shared" si="15"/>
        <v>6</v>
      </c>
      <c r="C152">
        <v>0</v>
      </c>
      <c r="D152">
        <f t="shared" si="13"/>
        <v>10</v>
      </c>
      <c r="E152">
        <f t="shared" si="14"/>
        <v>0</v>
      </c>
      <c r="F152">
        <f t="shared" si="16"/>
        <v>0</v>
      </c>
      <c r="G152">
        <f t="shared" si="18"/>
        <v>2021.08</v>
      </c>
      <c r="H152">
        <f t="shared" si="17"/>
        <v>0</v>
      </c>
      <c r="M152" s="2">
        <v>46081</v>
      </c>
      <c r="N152">
        <v>2021.08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O 4 y Z W r K 3 5 T e k A A A A 9 g A A A B I A H A B D b 2 5 m a W c v U G F j a 2 F n Z S 5 4 b W w g o h g A K K A U A A A A A A A A A A A A A A A A A A A A A A A A A A A A h Y 9 N D o I w G E S v Q r q n f x p j y E d Z u I W E x M S 4 b U q F R i g E i u V u L j y S V x C j q D u X 8 + Y t Z u 7 X G y R T U w c X 3 Q + m t T F i m K J A W 9 U W x p Y x G t 0 p 3 K J E Q C 7 V W Z Y 6 m G U 7 R N N Q x K h y r o s I 8 d 5 j v 8 J t X x J O K S P H L N 2 r S j c S f W T z X w 6 N H Z y 0 S i M B h 9 c Y w T F b M 7 y h H F M g C 4 T M 2 K / A 5 7 3 P 9 g f C b q z d 2 G v R 1 W G e A l k i k P c H 8 Q B Q S w M E F A A C A A g A O 4 y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M m V p P e X 9 1 i w E A A H o C A A A T A B w A R m 9 y b X V s Y X M v U 2 V j d G l v b j E u b S C i G A A o o B Q A A A A A A A A A A A A A A A A A A A A A A A A A A A C N U T 1 v 2 z A Q n W v A / + G g L j Y g C E 3 R Z m i g o b D 6 k a F B C r t L o g 4 M d X E P E n k C e a o j G V 6 C / A n / j k w F s s X 6 X 6 X j t G 6 R D u V C v r t 3 7 + 4 d P W o h t j D d 3 Q d H w 8 F w 4 L 8 p h w W U j f P K a o I U K p T h A M L p f 7 j 7 2 6 K / 5 h C c + O 9 J x r o x a G X 0 n i p M J m w l A D + K J m / y L x 6 d z z M 2 v L C k 2 z x D X w r X + S c l j W u B 7 G V + Q W K 2 S O W / e i V y J d E 4 P s + w I k O C L o 2 e R T F M u G q M 9 e l h D O + s 5 o L s P D 1 4 + f p F D J 8 b F p x K W 2 G 6 f y Y n b P H r O N 7 N / D w 6 U f P + + v 5 2 U R I w 1 F w s 2 v 7 O d 2 x b E 1 B H b A i j Y G i m L k L t q Q s j C 3 5 E V Q Q D o 9 + O Y z h / T L 2 t q q l W l X I + F d f 8 2 e g s K N m w R w Z p 6 7 3 k z C n r L 9 m Z n Y 9 Z W 6 M f / d 9 Y 8 X I Z H R v a r B + / Q 1 R Y R x B H E L y S V Q z L 6 N R 1 W B h i e Z L J 1 J 5 e K M G H 4 A c u O r I K H H c 1 6 2 6 z 1 r T X J P M 3 q V M l 9 z e 6 C 6 6 e k q a i F u W W A / M H + m Y d K M d W D l 8 l W 4 u r 1 X g 4 I P v v 3 R z 9 B F B L A Q I t A B Q A A g A I A D u M m V q y t + U 3 p A A A A P Y A A A A S A A A A A A A A A A A A A A A A A A A A A A B D b 2 5 m a W c v U G F j a 2 F n Z S 5 4 b W x Q S w E C L Q A U A A I A C A A 7 j J l a D 8 r p q 6 Q A A A D p A A A A E w A A A A A A A A A A A A A A A A D w A A A A W 0 N v b n R l b n R f V H l w Z X N d L n h t b F B L A Q I t A B Q A A g A I A D u M m V p P e X 9 1 i w E A A H o C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L A A A A A A A A 1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0 M m I 5 Y 2 Q w L W F m Z j U t N D N m Z i 1 i Y z l m L W R h O D M z Z T B i Y z V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V U M T U 6 M j U 6 M z U u N D k w M j g 2 N F o i I C 8 + P E V u d H J 5 I F R 5 c G U 9 I k Z p b G x D b 2 x 1 b W 5 U e X B l c y I g V m F s d W U 9 I n N C Z 1 l K Q 2 d v R C I g L z 4 8 R W 5 0 c n k g V H l w Z T 0 i R m l s b E N v b H V t b k 5 h b W V z I i B W Y W x 1 Z T 0 i c 1 s m c X V v d D t J b W n E m S B r d X J z Y W 5 0 Y S Z x d W 9 0 O y w m c X V v d D t Q c n p l Z G 1 p b 3 Q m c X V v d D s s J n F 1 b 3 Q 7 R G F 0 Y S Z x d W 9 0 O y w m c X V v d D t H b 2 R 6 a W 5 h I H J v e n B v Y 3 r E m W N p Y S Z x d W 9 0 O y w m c X V v d D t H b 2 R 6 a W 5 h I H p h a 2 / F h G N 6 Z W 5 p Y S Z x d W 9 0 O y w m c X V v d D t T d G F 3 a 2 E g e m E g Z 2 9 k e m l u x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X J z Y W 5 j a S 9 B d X R v U m V t b 3 Z l Z E N v b H V t b n M x L n t J b W n E m S B r d X J z Y W 5 0 Y S w w f S Z x d W 9 0 O y w m c X V v d D t T Z W N 0 a W 9 u M S 9 r d X J z Y W 5 j a S 9 B d X R v U m V t b 3 Z l Z E N v b H V t b n M x L n t Q c n p l Z G 1 p b 3 Q s M X 0 m c X V v d D s s J n F 1 b 3 Q 7 U 2 V j d G l v b j E v a 3 V y c 2 F u Y 2 k v Q X V 0 b 1 J l b W 9 2 Z W R D b 2 x 1 b W 5 z M S 5 7 R G F 0 Y S w y f S Z x d W 9 0 O y w m c X V v d D t T Z W N 0 a W 9 u M S 9 r d X J z Y W 5 j a S 9 B d X R v U m V t b 3 Z l Z E N v b H V t b n M x L n t H b 2 R 6 a W 5 h I H J v e n B v Y 3 r E m W N p Y S w z f S Z x d W 9 0 O y w m c X V v d D t T Z W N 0 a W 9 u M S 9 r d X J z Y W 5 j a S 9 B d X R v U m V t b 3 Z l Z E N v b H V t b n M x L n t H b 2 R 6 a W 5 h I H p h a 2 / F h G N 6 Z W 5 p Y S w 0 f S Z x d W 9 0 O y w m c X V v d D t T Z W N 0 a W 9 u M S 9 r d X J z Y W 5 j a S 9 B d X R v U m V t b 3 Z l Z E N v b H V t b n M x L n t T d G F 3 a 2 E g e m E g Z 2 9 k e m l u x J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3 V y c 2 F u Y 2 k v Q X V 0 b 1 J l b W 9 2 Z W R D b 2 x 1 b W 5 z M S 5 7 S W 1 p x J k g a 3 V y c 2 F u d G E s M H 0 m c X V v d D s s J n F 1 b 3 Q 7 U 2 V j d G l v b j E v a 3 V y c 2 F u Y 2 k v Q X V 0 b 1 J l b W 9 2 Z W R D b 2 x 1 b W 5 z M S 5 7 U H J 6 Z W R t a W 9 0 L D F 9 J n F 1 b 3 Q 7 L C Z x d W 9 0 O 1 N l Y 3 R p b 2 4 x L 2 t 1 c n N h b m N p L 0 F 1 d G 9 S Z W 1 v d m V k Q 2 9 s d W 1 u c z E u e 0 R h d G E s M n 0 m c X V v d D s s J n F 1 b 3 Q 7 U 2 V j d G l v b j E v a 3 V y c 2 F u Y 2 k v Q X V 0 b 1 J l b W 9 2 Z W R D b 2 x 1 b W 5 z M S 5 7 R 2 9 k e m l u Y S B y b 3 p w b 2 N 6 x J l j a W E s M 3 0 m c X V v d D s s J n F 1 b 3 Q 7 U 2 V j d G l v b j E v a 3 V y c 2 F u Y 2 k v Q X V 0 b 1 J l b W 9 2 Z W R D b 2 x 1 b W 5 z M S 5 7 R 2 9 k e m l u Y S B 6 Y W t v x Y R j e m V u a W E s N H 0 m c X V v d D s s J n F 1 b 3 Q 7 U 2 V j d G l v b j E v a 3 V y c 2 F u Y 2 k v Q X V 0 b 1 J l b W 9 2 Z W R D b 2 x 1 b W 5 z M S 5 7 U 3 R h d 2 t h I H p h I G d v Z H p p b s S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X J z Y W 5 j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U f o v 4 b j K R K k T Q G C 9 S n T m A A A A A A I A A A A A A B B m A A A A A Q A A I A A A A O B S E b 2 j y z 2 K y Y Q x 0 E k G / c m J 7 W U O f H H d I d g G a u g / B C t R A A A A A A 6 A A A A A A g A A I A A A A C i D 5 p a U J q P 4 m z 9 b F n 8 L T X 7 j I R I U + 0 O b Z s u 2 j L Q 5 G c X / U A A A A M Z b 3 q V X T a p 0 o R 6 / d l B z A n Q c 9 X A c A q F p L R n O f j 8 2 r V D v G O k T Y o Z G / t L P A n y r F Q h R S + Y O g 1 c F W v V 8 R c L l i M 4 R x e z n H M y V P w 9 X x 4 i y 0 S Q u r H Y u Q A A A A H d g 7 f y v O T U b X l H N / 0 1 7 V a K N H t P Z z i 9 3 6 b w 9 W c n 8 j R d o G 5 M S 6 G q J t X 0 V l Q 4 H U d r D / A Y v T E + j v + f j 0 H 5 m 1 u s Q v h E = < / D a t a M a s h u p > 
</file>

<file path=customXml/itemProps1.xml><?xml version="1.0" encoding="utf-8"?>
<ds:datastoreItem xmlns:ds="http://schemas.openxmlformats.org/officeDocument/2006/customXml" ds:itemID="{F0D990CD-D079-4F50-A35E-38AFB39741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6_2</vt:lpstr>
      <vt:lpstr>6_3</vt:lpstr>
      <vt:lpstr>6_4</vt:lpstr>
      <vt:lpstr>pom</vt:lpstr>
      <vt:lpstr>pom2</vt:lpstr>
      <vt:lpstr>dane</vt:lpstr>
      <vt:lpstr>6_6_5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Gaweł</dc:creator>
  <cp:lastModifiedBy>Natalia Gaweł</cp:lastModifiedBy>
  <dcterms:created xsi:type="dcterms:W3CDTF">2015-06-05T18:19:34Z</dcterms:created>
  <dcterms:modified xsi:type="dcterms:W3CDTF">2025-04-25T16:25:25Z</dcterms:modified>
</cp:coreProperties>
</file>