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/>
  <mc:AlternateContent xmlns:mc="http://schemas.openxmlformats.org/markup-compatibility/2006">
    <mc:Choice Requires="x15">
      <x15ac:absPath xmlns:x15ac="http://schemas.microsoft.com/office/spreadsheetml/2010/11/ac" url="C:\Users\89714\OneDrive\Desktop\大二下总复习\实验设计与统计分析  推选2\"/>
    </mc:Choice>
  </mc:AlternateContent>
  <xr:revisionPtr revIDLastSave="0" documentId="13_ncr:1_{2956AD47-2A0B-44E2-9EAA-EE0FE234E5EF}" xr6:coauthVersionLast="36" xr6:coauthVersionMax="36" xr10:uidLastSave="{00000000-0000-0000-0000-000000000000}"/>
  <bookViews>
    <workbookView xWindow="0" yWindow="0" windowWidth="18653" windowHeight="7140" activeTab="2" xr2:uid="{00000000-000D-0000-FFFF-FFFF00000000}"/>
  </bookViews>
  <sheets>
    <sheet name="考试需要记忆的公式" sheetId="3" r:id="rId1"/>
    <sheet name="正交试验-演算过程" sheetId="1" r:id="rId2"/>
    <sheet name="演算过程-方差" sheetId="2" r:id="rId3"/>
  </sheets>
  <calcPr calcId="181029"/>
</workbook>
</file>

<file path=xl/calcChain.xml><?xml version="1.0" encoding="utf-8"?>
<calcChain xmlns="http://schemas.openxmlformats.org/spreadsheetml/2006/main">
  <c r="C17" i="2" l="1"/>
  <c r="B18" i="1" l="1"/>
  <c r="C15" i="1"/>
  <c r="D22" i="2"/>
  <c r="D12" i="2"/>
  <c r="C23" i="2"/>
  <c r="C16" i="2"/>
  <c r="D13" i="2"/>
  <c r="C10" i="2"/>
  <c r="C9" i="2"/>
  <c r="D11" i="2"/>
  <c r="A10" i="2"/>
  <c r="C14" i="2"/>
  <c r="A11" i="2"/>
  <c r="F4" i="2"/>
  <c r="F3" i="2"/>
  <c r="E14" i="1"/>
  <c r="E13" i="1"/>
  <c r="B13" i="1"/>
  <c r="B12" i="1"/>
  <c r="C18" i="1"/>
  <c r="D18" i="1"/>
  <c r="E18" i="1"/>
  <c r="E15" i="1"/>
  <c r="E12" i="1"/>
  <c r="F7" i="2"/>
  <c r="G7" i="2" s="1"/>
  <c r="F6" i="2"/>
  <c r="G6" i="2" s="1"/>
  <c r="F5" i="2"/>
  <c r="G4" i="2"/>
  <c r="G3" i="2"/>
  <c r="E16" i="1"/>
  <c r="D16" i="1"/>
  <c r="C16" i="1"/>
  <c r="B16" i="1"/>
  <c r="E17" i="1"/>
  <c r="D14" i="1"/>
  <c r="D17" i="1" s="1"/>
  <c r="C14" i="1"/>
  <c r="C17" i="1" s="1"/>
  <c r="B14" i="1"/>
  <c r="B17" i="1" s="1"/>
  <c r="D13" i="1"/>
  <c r="C13" i="1"/>
  <c r="D12" i="1"/>
  <c r="D15" i="1" s="1"/>
  <c r="C12" i="1"/>
  <c r="B15" i="1"/>
  <c r="G5" i="2" l="1"/>
  <c r="C19" i="2" l="1"/>
</calcChain>
</file>

<file path=xl/sharedStrings.xml><?xml version="1.0" encoding="utf-8"?>
<sst xmlns="http://schemas.openxmlformats.org/spreadsheetml/2006/main" count="61" uniqueCount="61">
  <si>
    <t>答案及计算过程（鼠标点击单元格会显示如何计算的公示）（黄色标记）</t>
  </si>
  <si>
    <t>题目（白色标记）</t>
  </si>
  <si>
    <t>试验号</t>
  </si>
  <si>
    <t>A接种量/%</t>
  </si>
  <si>
    <t xml:space="preserve">B起始pH </t>
  </si>
  <si>
    <t>C发酵温度/℃</t>
  </si>
  <si>
    <t>空列D</t>
  </si>
  <si>
    <t>感官评分</t>
  </si>
  <si>
    <t>1（0.10）</t>
  </si>
  <si>
    <t>1（2.9）</t>
  </si>
  <si>
    <t>1（23）</t>
  </si>
  <si>
    <t>2（3.2）</t>
  </si>
  <si>
    <t>2（26）</t>
  </si>
  <si>
    <t>3（3.5）</t>
  </si>
  <si>
    <t>3（29）</t>
  </si>
  <si>
    <t>2（0.15）</t>
  </si>
  <si>
    <t>3（0.20）</t>
  </si>
  <si>
    <r>
      <rPr>
        <i/>
        <sz val="10.5"/>
        <color theme="1"/>
        <rFont val="宋体"/>
        <charset val="134"/>
      </rPr>
      <t>K</t>
    </r>
    <r>
      <rPr>
        <i/>
        <vertAlign val="subscript"/>
        <sz val="10.5"/>
        <color theme="1"/>
        <rFont val="宋体"/>
        <charset val="134"/>
      </rPr>
      <t>1j</t>
    </r>
  </si>
  <si>
    <r>
      <rPr>
        <i/>
        <sz val="10.5"/>
        <color theme="1"/>
        <rFont val="宋体"/>
        <charset val="134"/>
      </rPr>
      <t>K</t>
    </r>
    <r>
      <rPr>
        <i/>
        <vertAlign val="subscript"/>
        <sz val="10.5"/>
        <color theme="1"/>
        <rFont val="宋体"/>
        <charset val="134"/>
      </rPr>
      <t>2j</t>
    </r>
  </si>
  <si>
    <r>
      <rPr>
        <i/>
        <sz val="10.5"/>
        <color theme="1"/>
        <rFont val="宋体"/>
        <charset val="134"/>
      </rPr>
      <t>K</t>
    </r>
    <r>
      <rPr>
        <i/>
        <vertAlign val="subscript"/>
        <sz val="10.5"/>
        <color theme="1"/>
        <rFont val="宋体"/>
        <charset val="134"/>
      </rPr>
      <t>3j</t>
    </r>
  </si>
  <si>
    <r>
      <rPr>
        <i/>
        <sz val="10.5"/>
        <color theme="1"/>
        <rFont val="宋体"/>
        <charset val="134"/>
      </rPr>
      <t>k</t>
    </r>
    <r>
      <rPr>
        <i/>
        <vertAlign val="subscript"/>
        <sz val="10.5"/>
        <color theme="1"/>
        <rFont val="宋体"/>
        <charset val="134"/>
      </rPr>
      <t>1j</t>
    </r>
  </si>
  <si>
    <r>
      <rPr>
        <i/>
        <sz val="10.5"/>
        <color theme="1"/>
        <rFont val="宋体"/>
        <charset val="134"/>
      </rPr>
      <t>k</t>
    </r>
    <r>
      <rPr>
        <i/>
        <vertAlign val="subscript"/>
        <sz val="10.5"/>
        <color theme="1"/>
        <rFont val="宋体"/>
        <charset val="134"/>
      </rPr>
      <t>2j</t>
    </r>
  </si>
  <si>
    <r>
      <rPr>
        <i/>
        <sz val="10.5"/>
        <color theme="1"/>
        <rFont val="宋体"/>
        <charset val="134"/>
      </rPr>
      <t>k</t>
    </r>
    <r>
      <rPr>
        <i/>
        <vertAlign val="subscript"/>
        <sz val="10.5"/>
        <color theme="1"/>
        <rFont val="宋体"/>
        <charset val="134"/>
      </rPr>
      <t>3j</t>
    </r>
  </si>
  <si>
    <r>
      <rPr>
        <i/>
        <sz val="10.5"/>
        <color theme="1"/>
        <rFont val="宋体"/>
        <charset val="134"/>
      </rPr>
      <t>R</t>
    </r>
    <r>
      <rPr>
        <i/>
        <vertAlign val="subscript"/>
        <sz val="10.5"/>
        <color theme="1"/>
        <rFont val="宋体"/>
        <charset val="134"/>
      </rPr>
      <t>j</t>
    </r>
  </si>
  <si>
    <t>因素主次顺序</t>
  </si>
  <si>
    <t>C&gt;B&gt;D&gt;A</t>
  </si>
  <si>
    <t>优水平</t>
  </si>
  <si>
    <t>A2</t>
  </si>
  <si>
    <t>B2</t>
  </si>
  <si>
    <t>C2</t>
  </si>
  <si>
    <t>D2</t>
  </si>
  <si>
    <t>优组合</t>
  </si>
  <si>
    <t>答案及演算过程（黄色标记）</t>
  </si>
  <si>
    <t>题目（白色）</t>
  </si>
  <si>
    <t>污水处理方法</t>
  </si>
  <si>
    <t>除杂量/（g/L）</t>
  </si>
  <si>
    <r>
      <rPr>
        <sz val="11"/>
        <color theme="1"/>
        <rFont val="宋体"/>
        <charset val="134"/>
        <scheme val="minor"/>
      </rPr>
      <t>T</t>
    </r>
    <r>
      <rPr>
        <sz val="6"/>
        <color theme="1"/>
        <rFont val="宋体"/>
        <charset val="134"/>
        <scheme val="minor"/>
      </rPr>
      <t>i</t>
    </r>
  </si>
  <si>
    <t>平均值</t>
  </si>
  <si>
    <t>A</t>
  </si>
  <si>
    <t>B</t>
  </si>
  <si>
    <t>C</t>
  </si>
  <si>
    <t>D</t>
  </si>
  <si>
    <t>E</t>
  </si>
  <si>
    <t>SSt=130.24</t>
  </si>
  <si>
    <t>Sse=140.6-130.24=10.36</t>
  </si>
  <si>
    <r>
      <rPr>
        <sz val="11"/>
        <color theme="1"/>
        <rFont val="宋体"/>
        <charset val="134"/>
        <scheme val="minor"/>
      </rPr>
      <t>DF</t>
    </r>
    <r>
      <rPr>
        <sz val="6"/>
        <color theme="1"/>
        <rFont val="宋体"/>
        <charset val="134"/>
        <scheme val="minor"/>
      </rPr>
      <t>T</t>
    </r>
    <r>
      <rPr>
        <sz val="12"/>
        <color theme="1"/>
        <rFont val="宋体"/>
        <charset val="134"/>
        <scheme val="minor"/>
      </rPr>
      <t>=19</t>
    </r>
  </si>
  <si>
    <t>DFt=4</t>
  </si>
  <si>
    <t>Dfe=15</t>
  </si>
  <si>
    <t>Se*Se=0.69</t>
  </si>
  <si>
    <t>F=47.14</t>
  </si>
  <si>
    <t>*</t>
  </si>
  <si>
    <t>F0.01=4.89</t>
  </si>
  <si>
    <t>**</t>
  </si>
  <si>
    <t>A2B2C2</t>
    <phoneticPr fontId="7" type="noConversion"/>
  </si>
  <si>
    <t>nk=20</t>
    <phoneticPr fontId="7" type="noConversion"/>
  </si>
  <si>
    <t>C=118*118/20=696.2</t>
    <phoneticPr fontId="7" type="noConversion"/>
  </si>
  <si>
    <r>
      <t>SS</t>
    </r>
    <r>
      <rPr>
        <sz val="6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=140.6</t>
    </r>
    <phoneticPr fontId="7" type="noConversion"/>
  </si>
  <si>
    <t>St*St=32.56</t>
    <phoneticPr fontId="7" type="noConversion"/>
  </si>
  <si>
    <t>F0.05=3.06</t>
    <phoneticPr fontId="7" type="noConversion"/>
  </si>
  <si>
    <t>LSD0.05=2.131*根号（0.35)</t>
    <phoneticPr fontId="7" type="noConversion"/>
  </si>
  <si>
    <r>
      <t>计算过程：
问题（1）
1、计算C 2、计算SS</t>
    </r>
    <r>
      <rPr>
        <sz val="6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 xml:space="preserve"> 3、计算SS</t>
    </r>
    <r>
      <rPr>
        <sz val="9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 xml:space="preserve"> 4、计算DF</t>
    </r>
    <r>
      <rPr>
        <sz val="6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 xml:space="preserve"> 5、计算DF</t>
    </r>
    <r>
      <rPr>
        <sz val="9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 xml:space="preserve"> 6、计算SSe 
7、计算DFe 8、计算St*St（即方差St²） 9计算Se*Se（即Se²） 10 计算F 查表
问题（2）
1、计算LSD</t>
    </r>
    <r>
      <rPr>
        <sz val="6"/>
        <color theme="1"/>
        <rFont val="宋体"/>
        <charset val="134"/>
        <scheme val="minor"/>
      </rPr>
      <t>0.05</t>
    </r>
    <r>
      <rPr>
        <sz val="11"/>
        <color theme="1"/>
        <rFont val="宋体"/>
        <charset val="134"/>
        <scheme val="minor"/>
      </rPr>
      <t>= t</t>
    </r>
    <r>
      <rPr>
        <sz val="6"/>
        <color theme="1"/>
        <rFont val="宋体"/>
        <charset val="134"/>
        <scheme val="minor"/>
      </rPr>
      <t>α</t>
    </r>
    <r>
      <rPr>
        <sz val="11"/>
        <color theme="1"/>
        <rFont val="宋体"/>
        <charset val="134"/>
        <scheme val="minor"/>
      </rPr>
      <t>*</t>
    </r>
    <r>
      <rPr>
        <sz val="11"/>
        <color theme="1"/>
        <rFont val="宋体"/>
        <family val="3"/>
        <charset val="134"/>
      </rPr>
      <t>√</t>
    </r>
    <r>
      <rPr>
        <sz val="11"/>
        <color theme="1"/>
        <rFont val="宋体"/>
        <charset val="134"/>
        <scheme val="minor"/>
      </rPr>
      <t>（2Se²/n） 2、将ABCDE的平均值按照从下到上，从小到大的顺序排列 3、两两相减和LSD</t>
    </r>
    <r>
      <rPr>
        <sz val="6"/>
        <color theme="1"/>
        <rFont val="宋体"/>
        <charset val="134"/>
        <scheme val="minor"/>
      </rPr>
      <t>0.05</t>
    </r>
    <r>
      <rPr>
        <sz val="11"/>
        <color theme="1"/>
        <rFont val="宋体"/>
        <charset val="134"/>
        <scheme val="minor"/>
      </rPr>
      <t>进行比较，比LSD</t>
    </r>
    <r>
      <rPr>
        <sz val="6"/>
        <color theme="1"/>
        <rFont val="宋体"/>
        <charset val="134"/>
        <scheme val="minor"/>
      </rPr>
      <t>0.05</t>
    </r>
    <r>
      <rPr>
        <sz val="11"/>
        <color theme="1"/>
        <rFont val="宋体"/>
        <charset val="134"/>
        <scheme val="minor"/>
      </rPr>
      <t>大的则显著，标记不同字母，反之标记相同字母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</si>
</sst>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i/>
      <sz val="10.5"/>
      <color theme="1"/>
      <name val="宋体"/>
      <charset val="134"/>
    </font>
    <font>
      <sz val="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i/>
      <vertAlign val="subscript"/>
      <sz val="10.5"/>
      <color theme="1"/>
      <name val="宋体"/>
      <charset val="134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>
      <alignment vertical="center"/>
    </xf>
    <xf numFmtId="0" fontId="0" fillId="4" borderId="0" xfId="0" applyFill="1" applyAlignment="1">
      <alignment horizontal="left" vertical="top"/>
    </xf>
    <xf numFmtId="0" fontId="8" fillId="4" borderId="3" xfId="0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/>
    </xf>
    <xf numFmtId="0" fontId="9" fillId="4" borderId="3" xfId="0" applyFont="1" applyFill="1" applyBorder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3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4" borderId="3" xfId="0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95250</xdr:rowOff>
    </xdr:from>
    <xdr:to>
      <xdr:col>11</xdr:col>
      <xdr:colOff>19050</xdr:colOff>
      <xdr:row>27</xdr:row>
      <xdr:rowOff>44450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95250"/>
          <a:ext cx="6477000" cy="4749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628015</xdr:colOff>
      <xdr:row>1</xdr:row>
      <xdr:rowOff>0</xdr:rowOff>
    </xdr:from>
    <xdr:to>
      <xdr:col>12</xdr:col>
      <xdr:colOff>2521585</xdr:colOff>
      <xdr:row>14</xdr:row>
      <xdr:rowOff>116205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0495" y="177800"/>
          <a:ext cx="5665470" cy="250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7620</xdr:colOff>
      <xdr:row>14</xdr:row>
      <xdr:rowOff>90170</xdr:rowOff>
    </xdr:from>
    <xdr:to>
      <xdr:col>12</xdr:col>
      <xdr:colOff>2359660</xdr:colOff>
      <xdr:row>29</xdr:row>
      <xdr:rowOff>26670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0" y="2655570"/>
          <a:ext cx="5495290" cy="2870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628015</xdr:colOff>
      <xdr:row>29</xdr:row>
      <xdr:rowOff>0</xdr:rowOff>
    </xdr:from>
    <xdr:to>
      <xdr:col>12</xdr:col>
      <xdr:colOff>2431415</xdr:colOff>
      <xdr:row>45</xdr:row>
      <xdr:rowOff>31750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0495" y="5499100"/>
          <a:ext cx="55753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537210</xdr:colOff>
      <xdr:row>2</xdr:row>
      <xdr:rowOff>33655</xdr:rowOff>
    </xdr:from>
    <xdr:to>
      <xdr:col>16</xdr:col>
      <xdr:colOff>467360</xdr:colOff>
      <xdr:row>19</xdr:row>
      <xdr:rowOff>160655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0015" y="582930"/>
          <a:ext cx="5588000" cy="3181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526676</xdr:colOff>
      <xdr:row>18</xdr:row>
      <xdr:rowOff>151279</xdr:rowOff>
    </xdr:from>
    <xdr:to>
      <xdr:col>16</xdr:col>
      <xdr:colOff>453838</xdr:colOff>
      <xdr:row>34</xdr:row>
      <xdr:rowOff>47438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0147" y="3468220"/>
          <a:ext cx="5726206" cy="2675218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5" zoomScaleNormal="85" workbookViewId="0">
      <selection activeCell="F41" sqref="F41"/>
    </sheetView>
  </sheetViews>
  <sheetFormatPr defaultColWidth="9" defaultRowHeight="13.5" x14ac:dyDescent="0.3"/>
  <sheetData/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zoomScale="85" zoomScaleNormal="85" workbookViewId="0">
      <selection activeCell="E16" sqref="E16"/>
    </sheetView>
  </sheetViews>
  <sheetFormatPr defaultColWidth="9" defaultRowHeight="13.5" x14ac:dyDescent="0.3"/>
  <cols>
    <col min="2" max="3" width="11.1328125" customWidth="1"/>
    <col min="4" max="4" width="12.796875"/>
    <col min="5" max="5" width="11.1328125" customWidth="1"/>
    <col min="6" max="6" width="10.6640625" customWidth="1"/>
    <col min="13" max="13" width="36.6640625" customWidth="1"/>
  </cols>
  <sheetData>
    <row r="1" spans="1:13" x14ac:dyDescent="0.3">
      <c r="A1" s="14" t="s">
        <v>0</v>
      </c>
      <c r="B1" s="14"/>
      <c r="C1" s="14"/>
      <c r="D1" s="14"/>
      <c r="E1" s="14"/>
      <c r="F1" s="14"/>
      <c r="H1" s="15" t="s">
        <v>1</v>
      </c>
      <c r="I1" s="15"/>
      <c r="J1" s="15"/>
      <c r="K1" s="15"/>
      <c r="L1" s="15"/>
      <c r="M1" s="15"/>
    </row>
    <row r="2" spans="1:13" x14ac:dyDescent="0.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13" x14ac:dyDescent="0.3">
      <c r="A3" s="6">
        <v>1</v>
      </c>
      <c r="B3" s="6" t="s">
        <v>8</v>
      </c>
      <c r="C3" s="6" t="s">
        <v>9</v>
      </c>
      <c r="D3" s="6" t="s">
        <v>10</v>
      </c>
      <c r="E3" s="6">
        <v>1</v>
      </c>
      <c r="F3" s="6">
        <v>60.23</v>
      </c>
    </row>
    <row r="4" spans="1:13" x14ac:dyDescent="0.3">
      <c r="A4" s="6">
        <v>2</v>
      </c>
      <c r="B4" s="6">
        <v>1</v>
      </c>
      <c r="C4" s="6" t="s">
        <v>11</v>
      </c>
      <c r="D4" s="6" t="s">
        <v>12</v>
      </c>
      <c r="E4" s="6">
        <v>2</v>
      </c>
      <c r="F4" s="6">
        <v>72.55</v>
      </c>
    </row>
    <row r="5" spans="1:13" x14ac:dyDescent="0.3">
      <c r="A5" s="6">
        <v>3</v>
      </c>
      <c r="B5" s="6">
        <v>1</v>
      </c>
      <c r="C5" s="6" t="s">
        <v>13</v>
      </c>
      <c r="D5" s="6" t="s">
        <v>14</v>
      </c>
      <c r="E5" s="6">
        <v>3</v>
      </c>
      <c r="F5" s="6">
        <v>67.08</v>
      </c>
    </row>
    <row r="6" spans="1:13" x14ac:dyDescent="0.3">
      <c r="A6" s="6">
        <v>4</v>
      </c>
      <c r="B6" s="6" t="s">
        <v>15</v>
      </c>
      <c r="C6" s="6">
        <v>3</v>
      </c>
      <c r="D6" s="6">
        <v>2</v>
      </c>
      <c r="E6" s="6">
        <v>1</v>
      </c>
      <c r="F6" s="6">
        <v>70.92</v>
      </c>
    </row>
    <row r="7" spans="1:13" x14ac:dyDescent="0.3">
      <c r="A7" s="6">
        <v>5</v>
      </c>
      <c r="B7" s="6">
        <v>2</v>
      </c>
      <c r="C7" s="6">
        <v>1</v>
      </c>
      <c r="D7" s="6">
        <v>3</v>
      </c>
      <c r="E7" s="6">
        <v>2</v>
      </c>
      <c r="F7" s="6">
        <v>66.33</v>
      </c>
    </row>
    <row r="8" spans="1:13" x14ac:dyDescent="0.3">
      <c r="A8" s="6">
        <v>6</v>
      </c>
      <c r="B8" s="6">
        <v>2</v>
      </c>
      <c r="C8" s="6">
        <v>2</v>
      </c>
      <c r="D8" s="6">
        <v>1</v>
      </c>
      <c r="E8" s="6">
        <v>3</v>
      </c>
      <c r="F8" s="6">
        <v>64.06</v>
      </c>
    </row>
    <row r="9" spans="1:13" x14ac:dyDescent="0.3">
      <c r="A9" s="6">
        <v>7</v>
      </c>
      <c r="B9" s="6" t="s">
        <v>16</v>
      </c>
      <c r="C9" s="6">
        <v>2</v>
      </c>
      <c r="D9" s="6">
        <v>3</v>
      </c>
      <c r="E9" s="6">
        <v>1</v>
      </c>
      <c r="F9" s="6">
        <v>70.209999999999994</v>
      </c>
    </row>
    <row r="10" spans="1:13" x14ac:dyDescent="0.3">
      <c r="A10" s="6">
        <v>8</v>
      </c>
      <c r="B10" s="6">
        <v>3</v>
      </c>
      <c r="C10" s="6">
        <v>3</v>
      </c>
      <c r="D10" s="6">
        <v>1</v>
      </c>
      <c r="E10" s="6">
        <v>2</v>
      </c>
      <c r="F10" s="6">
        <v>66.69</v>
      </c>
    </row>
    <row r="11" spans="1:13" x14ac:dyDescent="0.3">
      <c r="A11" s="6">
        <v>9</v>
      </c>
      <c r="B11" s="6">
        <v>3</v>
      </c>
      <c r="C11" s="6">
        <v>1</v>
      </c>
      <c r="D11" s="6">
        <v>2</v>
      </c>
      <c r="E11" s="6">
        <v>3</v>
      </c>
      <c r="F11" s="6">
        <v>64.25</v>
      </c>
    </row>
    <row r="12" spans="1:13" ht="16.149999999999999" x14ac:dyDescent="0.3">
      <c r="A12" s="7" t="s">
        <v>17</v>
      </c>
      <c r="B12" s="8">
        <f>F3+F4+F5</f>
        <v>199.86</v>
      </c>
      <c r="C12" s="8">
        <f>F3+F7+F11</f>
        <v>190.81</v>
      </c>
      <c r="D12" s="8">
        <f>F3+F8+F10</f>
        <v>190.98</v>
      </c>
      <c r="E12" s="8">
        <f>F3+F6+F9</f>
        <v>201.36</v>
      </c>
      <c r="F12" s="9"/>
    </row>
    <row r="13" spans="1:13" ht="16.149999999999999" x14ac:dyDescent="0.3">
      <c r="A13" s="7" t="s">
        <v>18</v>
      </c>
      <c r="B13" s="8">
        <f>F6+F7+F8</f>
        <v>201.31</v>
      </c>
      <c r="C13" s="8">
        <f>F4+F8+F9</f>
        <v>206.82</v>
      </c>
      <c r="D13" s="8">
        <f>F4+F6+F11</f>
        <v>207.72</v>
      </c>
      <c r="E13" s="8">
        <f>F4+F7+F10</f>
        <v>205.57</v>
      </c>
      <c r="F13" s="9"/>
    </row>
    <row r="14" spans="1:13" ht="16.149999999999999" x14ac:dyDescent="0.3">
      <c r="A14" s="7" t="s">
        <v>19</v>
      </c>
      <c r="B14" s="8">
        <f>F9+F10+F11</f>
        <v>201.14999999999998</v>
      </c>
      <c r="C14" s="8">
        <f>F5+F6+F10</f>
        <v>204.69</v>
      </c>
      <c r="D14" s="8">
        <f>F5+F7+F9</f>
        <v>203.62</v>
      </c>
      <c r="E14" s="8">
        <f>F5+F8+F11</f>
        <v>195.39</v>
      </c>
      <c r="F14" s="9"/>
    </row>
    <row r="15" spans="1:13" ht="16.149999999999999" x14ac:dyDescent="0.3">
      <c r="A15" s="7" t="s">
        <v>20</v>
      </c>
      <c r="B15" s="8">
        <f t="shared" ref="B15:E17" si="0">B12/3</f>
        <v>66.62</v>
      </c>
      <c r="C15" s="8">
        <f>C12/3</f>
        <v>63.603333333333332</v>
      </c>
      <c r="D15" s="8">
        <f t="shared" si="0"/>
        <v>63.66</v>
      </c>
      <c r="E15" s="8">
        <f>E12/3</f>
        <v>67.12</v>
      </c>
      <c r="F15" s="9"/>
    </row>
    <row r="16" spans="1:13" ht="16.149999999999999" x14ac:dyDescent="0.3">
      <c r="A16" s="7" t="s">
        <v>21</v>
      </c>
      <c r="B16" s="8">
        <f t="shared" si="0"/>
        <v>67.103333333333339</v>
      </c>
      <c r="C16" s="8">
        <f t="shared" si="0"/>
        <v>68.94</v>
      </c>
      <c r="D16" s="8">
        <f t="shared" si="0"/>
        <v>69.239999999999995</v>
      </c>
      <c r="E16" s="8">
        <f t="shared" si="0"/>
        <v>68.523333333333326</v>
      </c>
      <c r="F16" s="9"/>
    </row>
    <row r="17" spans="1:6" ht="16.149999999999999" x14ac:dyDescent="0.3">
      <c r="A17" s="7" t="s">
        <v>22</v>
      </c>
      <c r="B17" s="8">
        <f t="shared" si="0"/>
        <v>67.05</v>
      </c>
      <c r="C17" s="8">
        <f t="shared" si="0"/>
        <v>68.23</v>
      </c>
      <c r="D17" s="8">
        <f t="shared" si="0"/>
        <v>67.873333333333335</v>
      </c>
      <c r="E17" s="8">
        <f t="shared" si="0"/>
        <v>65.13</v>
      </c>
      <c r="F17" s="9"/>
    </row>
    <row r="18" spans="1:6" ht="16.149999999999999" x14ac:dyDescent="0.3">
      <c r="A18" s="7" t="s">
        <v>23</v>
      </c>
      <c r="B18" s="8">
        <f>B16-B15</f>
        <v>0.48333333333333428</v>
      </c>
      <c r="C18" s="8">
        <f>C16-C15</f>
        <v>5.336666666666666</v>
      </c>
      <c r="D18" s="8">
        <f>D16-D15</f>
        <v>5.5799999999999983</v>
      </c>
      <c r="E18" s="8">
        <f>E16-E17</f>
        <v>3.3933333333333309</v>
      </c>
      <c r="F18" s="9"/>
    </row>
    <row r="19" spans="1:6" ht="26.25" x14ac:dyDescent="0.3">
      <c r="A19" s="6" t="s">
        <v>24</v>
      </c>
      <c r="B19" s="16" t="s">
        <v>25</v>
      </c>
      <c r="C19" s="16"/>
      <c r="D19" s="16"/>
      <c r="E19" s="16"/>
      <c r="F19" s="9"/>
    </row>
    <row r="20" spans="1:6" x14ac:dyDescent="0.3">
      <c r="A20" s="6" t="s">
        <v>26</v>
      </c>
      <c r="B20" s="8" t="s">
        <v>27</v>
      </c>
      <c r="C20" s="8" t="s">
        <v>28</v>
      </c>
      <c r="D20" s="8" t="s">
        <v>29</v>
      </c>
      <c r="E20" s="8" t="s">
        <v>30</v>
      </c>
      <c r="F20" s="9"/>
    </row>
    <row r="21" spans="1:6" x14ac:dyDescent="0.3">
      <c r="A21" s="6" t="s">
        <v>31</v>
      </c>
      <c r="B21" s="17" t="s">
        <v>53</v>
      </c>
      <c r="C21" s="16"/>
      <c r="D21" s="16"/>
      <c r="E21" s="16"/>
      <c r="F21" s="9"/>
    </row>
  </sheetData>
  <mergeCells count="4">
    <mergeCell ref="A1:F1"/>
    <mergeCell ref="H1:M1"/>
    <mergeCell ref="B19:E19"/>
    <mergeCell ref="B21:E2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tabSelected="1" zoomScale="85" zoomScaleNormal="85" workbookViewId="0">
      <selection activeCell="A24" sqref="A24:E31"/>
    </sheetView>
  </sheetViews>
  <sheetFormatPr defaultColWidth="9" defaultRowHeight="13.5" x14ac:dyDescent="0.3"/>
  <cols>
    <col min="2" max="2" width="27.796875" customWidth="1"/>
    <col min="3" max="3" width="13.46484375" customWidth="1"/>
    <col min="4" max="4" width="16.1328125" customWidth="1"/>
    <col min="5" max="5" width="14.86328125" customWidth="1"/>
    <col min="6" max="6" width="12.86328125" customWidth="1"/>
  </cols>
  <sheetData>
    <row r="1" spans="1:16" x14ac:dyDescent="0.3">
      <c r="A1" s="18" t="s">
        <v>32</v>
      </c>
      <c r="B1" s="18"/>
      <c r="C1" s="18"/>
      <c r="D1" s="18"/>
      <c r="E1" s="18"/>
      <c r="F1" s="18"/>
      <c r="G1" s="18"/>
      <c r="I1" s="20" t="s">
        <v>33</v>
      </c>
      <c r="J1" s="20"/>
      <c r="K1" s="20"/>
      <c r="L1" s="20"/>
      <c r="M1" s="20"/>
      <c r="N1" s="20"/>
      <c r="O1" s="20"/>
      <c r="P1" s="20"/>
    </row>
    <row r="2" spans="1:16" ht="26.25" x14ac:dyDescent="0.3">
      <c r="A2" s="2" t="s">
        <v>34</v>
      </c>
      <c r="B2" s="19" t="s">
        <v>35</v>
      </c>
      <c r="C2" s="19"/>
      <c r="D2" s="19"/>
      <c r="E2" s="19"/>
      <c r="F2" s="1" t="s">
        <v>36</v>
      </c>
      <c r="G2" s="1" t="s">
        <v>37</v>
      </c>
      <c r="H2" s="3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4" t="s">
        <v>38</v>
      </c>
      <c r="B3" s="4">
        <v>5.6</v>
      </c>
      <c r="C3" s="4">
        <v>5.2</v>
      </c>
      <c r="D3" s="4">
        <v>5.2</v>
      </c>
      <c r="E3" s="4">
        <v>4.4000000000000004</v>
      </c>
      <c r="F3" s="1">
        <f>B3+C3+D3+E3</f>
        <v>20.399999999999999</v>
      </c>
      <c r="G3" s="1">
        <f>F3/4</f>
        <v>5.0999999999999996</v>
      </c>
      <c r="H3" s="3"/>
    </row>
    <row r="4" spans="1:16" x14ac:dyDescent="0.3">
      <c r="A4" s="4" t="s">
        <v>39</v>
      </c>
      <c r="B4" s="4">
        <v>7</v>
      </c>
      <c r="C4" s="4">
        <v>8</v>
      </c>
      <c r="D4" s="4">
        <v>7.2</v>
      </c>
      <c r="E4" s="4">
        <v>7.8</v>
      </c>
      <c r="F4" s="1">
        <f>B4+C4+D4+E4</f>
        <v>30</v>
      </c>
      <c r="G4" s="1">
        <f t="shared" ref="G4:G7" si="0">F4/4</f>
        <v>7.5</v>
      </c>
      <c r="H4" s="3"/>
    </row>
    <row r="5" spans="1:16" x14ac:dyDescent="0.3">
      <c r="A5" s="4" t="s">
        <v>40</v>
      </c>
      <c r="B5" s="4">
        <v>5.9</v>
      </c>
      <c r="C5" s="4">
        <v>7.7</v>
      </c>
      <c r="D5" s="4">
        <v>7.5</v>
      </c>
      <c r="E5" s="4">
        <v>7.3</v>
      </c>
      <c r="F5" s="1">
        <f t="shared" ref="F5:F7" si="1">B5+C5+D5+E5</f>
        <v>28.400000000000002</v>
      </c>
      <c r="G5" s="1">
        <f t="shared" si="0"/>
        <v>7.1000000000000005</v>
      </c>
      <c r="H5" s="3"/>
    </row>
    <row r="6" spans="1:16" x14ac:dyDescent="0.3">
      <c r="A6" s="4" t="s">
        <v>41</v>
      </c>
      <c r="B6" s="4">
        <v>9.5</v>
      </c>
      <c r="C6" s="4">
        <v>7.1</v>
      </c>
      <c r="D6" s="4">
        <v>9.9</v>
      </c>
      <c r="E6" s="4">
        <v>7.5</v>
      </c>
      <c r="F6" s="1">
        <f t="shared" si="1"/>
        <v>34</v>
      </c>
      <c r="G6" s="1">
        <f t="shared" si="0"/>
        <v>8.5</v>
      </c>
      <c r="H6" s="3"/>
    </row>
    <row r="7" spans="1:16" x14ac:dyDescent="0.3">
      <c r="A7" s="5" t="s">
        <v>42</v>
      </c>
      <c r="B7" s="5">
        <v>0.6</v>
      </c>
      <c r="C7" s="5">
        <v>1.4</v>
      </c>
      <c r="D7" s="5">
        <v>2</v>
      </c>
      <c r="E7" s="5">
        <v>1.2</v>
      </c>
      <c r="F7" s="1">
        <f t="shared" si="1"/>
        <v>5.2</v>
      </c>
      <c r="G7" s="1">
        <f t="shared" si="0"/>
        <v>1.3</v>
      </c>
      <c r="H7" s="3"/>
    </row>
    <row r="8" spans="1:16" x14ac:dyDescent="0.3">
      <c r="A8" s="10"/>
      <c r="B8" s="10"/>
      <c r="C8" s="10"/>
      <c r="D8" s="10"/>
      <c r="E8" s="10"/>
    </row>
    <row r="9" spans="1:16" x14ac:dyDescent="0.3">
      <c r="A9" s="11" t="s">
        <v>54</v>
      </c>
      <c r="B9" s="12"/>
      <c r="C9" s="12">
        <f>B3*B3+C3*C3+D3*D3+E3*E3+B4*B4+C4*C4+D4*D4+E4*E4+B5*B5+C5*C5+D5*D5+E5*E5+B6*B6+C6*C6+D6*D6+E6*E6+B7*B7+C7*C7+D7*D7+E7*E7</f>
        <v>836.80000000000007</v>
      </c>
      <c r="D9" s="12"/>
      <c r="E9" s="12"/>
    </row>
    <row r="10" spans="1:16" x14ac:dyDescent="0.3">
      <c r="A10" s="12">
        <f>B3+B4+B5+B6+B7+C3+C4+C5+C6+C7+D3+D4+D5+D6+D7+E3+E4+E5+E6+E7</f>
        <v>118.00000000000001</v>
      </c>
      <c r="B10" s="13" t="s">
        <v>55</v>
      </c>
      <c r="C10" s="12">
        <f>C9-A11</f>
        <v>140.60000000000002</v>
      </c>
      <c r="D10" s="12"/>
      <c r="E10" s="12"/>
    </row>
    <row r="11" spans="1:16" x14ac:dyDescent="0.3">
      <c r="A11" s="12">
        <f>118*118/20</f>
        <v>696.2</v>
      </c>
      <c r="B11" s="13" t="s">
        <v>56</v>
      </c>
      <c r="C11" s="12"/>
      <c r="D11" s="12">
        <f>F3*F3+F4*F4+F5*F5+F6*F6+F7*F7</f>
        <v>3305.76</v>
      </c>
      <c r="E11" s="12"/>
    </row>
    <row r="12" spans="1:16" x14ac:dyDescent="0.3">
      <c r="A12" s="12"/>
      <c r="B12" s="12" t="s">
        <v>43</v>
      </c>
      <c r="C12" s="12"/>
      <c r="D12" s="12">
        <f>D11/4</f>
        <v>826.44</v>
      </c>
      <c r="E12" s="12"/>
    </row>
    <row r="13" spans="1:16" x14ac:dyDescent="0.3">
      <c r="A13" s="12"/>
      <c r="B13" s="12" t="s">
        <v>44</v>
      </c>
      <c r="C13" s="12"/>
      <c r="D13" s="12">
        <f>D12-A11</f>
        <v>130.24</v>
      </c>
      <c r="E13" s="12"/>
    </row>
    <row r="14" spans="1:16" ht="15.75" x14ac:dyDescent="0.3">
      <c r="A14" s="12"/>
      <c r="B14" s="12" t="s">
        <v>45</v>
      </c>
      <c r="C14" s="12">
        <f>C10-D13</f>
        <v>10.360000000000014</v>
      </c>
      <c r="D14" s="12"/>
      <c r="E14" s="12"/>
    </row>
    <row r="15" spans="1:16" x14ac:dyDescent="0.3">
      <c r="A15" s="12"/>
      <c r="B15" s="12" t="s">
        <v>46</v>
      </c>
      <c r="C15" s="12"/>
      <c r="D15" s="12"/>
      <c r="E15" s="12"/>
    </row>
    <row r="16" spans="1:16" x14ac:dyDescent="0.3">
      <c r="A16" s="12"/>
      <c r="B16" s="12" t="s">
        <v>47</v>
      </c>
      <c r="C16" s="12">
        <f>130.24/4</f>
        <v>32.56</v>
      </c>
      <c r="D16" s="12"/>
      <c r="E16" s="12"/>
    </row>
    <row r="17" spans="1:11" x14ac:dyDescent="0.3">
      <c r="A17" s="12"/>
      <c r="B17" s="13" t="s">
        <v>57</v>
      </c>
      <c r="C17" s="12">
        <f>C14/15</f>
        <v>0.69066666666666754</v>
      </c>
      <c r="D17" s="12"/>
      <c r="E17" s="12"/>
      <c r="K17" s="3"/>
    </row>
    <row r="18" spans="1:11" x14ac:dyDescent="0.3">
      <c r="A18" s="12"/>
      <c r="B18" s="12" t="s">
        <v>48</v>
      </c>
      <c r="C18" s="12"/>
      <c r="D18" s="12"/>
      <c r="E18" s="12"/>
    </row>
    <row r="19" spans="1:11" x14ac:dyDescent="0.3">
      <c r="A19" s="12"/>
      <c r="B19" s="12" t="s">
        <v>49</v>
      </c>
      <c r="C19" s="12">
        <f>C16/C17</f>
        <v>47.142857142857089</v>
      </c>
      <c r="D19" s="12"/>
      <c r="E19" s="13" t="s">
        <v>58</v>
      </c>
    </row>
    <row r="20" spans="1:11" x14ac:dyDescent="0.3">
      <c r="A20" s="12"/>
      <c r="B20" s="12" t="s">
        <v>50</v>
      </c>
      <c r="C20" s="12"/>
      <c r="D20" s="12"/>
      <c r="E20" s="12" t="s">
        <v>51</v>
      </c>
    </row>
    <row r="21" spans="1:11" x14ac:dyDescent="0.3">
      <c r="A21" s="12"/>
      <c r="B21" s="12" t="s">
        <v>52</v>
      </c>
      <c r="C21" s="12"/>
      <c r="D21" s="12"/>
      <c r="E21" s="12"/>
    </row>
    <row r="22" spans="1:11" x14ac:dyDescent="0.3">
      <c r="A22" s="12"/>
      <c r="B22" s="13" t="s">
        <v>59</v>
      </c>
      <c r="C22" s="12"/>
      <c r="D22" s="12">
        <f>2*C17/4</f>
        <v>0.34533333333333377</v>
      </c>
      <c r="E22" s="12"/>
    </row>
    <row r="23" spans="1:11" x14ac:dyDescent="0.3">
      <c r="A23" s="12"/>
      <c r="B23" s="12">
        <v>1.28</v>
      </c>
      <c r="C23" s="12">
        <f>0.6*2.131</f>
        <v>1.2785999999999997</v>
      </c>
      <c r="D23" s="12"/>
      <c r="E23" s="12"/>
    </row>
    <row r="24" spans="1:11" x14ac:dyDescent="0.3">
      <c r="A24" s="21" t="s">
        <v>60</v>
      </c>
      <c r="B24" s="22"/>
      <c r="C24" s="22"/>
      <c r="D24" s="22"/>
      <c r="E24" s="22"/>
    </row>
    <row r="25" spans="1:11" x14ac:dyDescent="0.3">
      <c r="A25" s="22"/>
      <c r="B25" s="22"/>
      <c r="C25" s="22"/>
      <c r="D25" s="22"/>
      <c r="E25" s="22"/>
    </row>
    <row r="26" spans="1:11" x14ac:dyDescent="0.3">
      <c r="A26" s="22"/>
      <c r="B26" s="22"/>
      <c r="C26" s="22"/>
      <c r="D26" s="22"/>
      <c r="E26" s="22"/>
    </row>
    <row r="27" spans="1:11" x14ac:dyDescent="0.3">
      <c r="A27" s="22"/>
      <c r="B27" s="22"/>
      <c r="C27" s="22"/>
      <c r="D27" s="22"/>
      <c r="E27" s="22"/>
    </row>
    <row r="28" spans="1:11" x14ac:dyDescent="0.3">
      <c r="A28" s="22"/>
      <c r="B28" s="22"/>
      <c r="C28" s="22"/>
      <c r="D28" s="22"/>
      <c r="E28" s="22"/>
    </row>
    <row r="29" spans="1:11" x14ac:dyDescent="0.3">
      <c r="A29" s="22"/>
      <c r="B29" s="22"/>
      <c r="C29" s="22"/>
      <c r="D29" s="22"/>
      <c r="E29" s="22"/>
    </row>
    <row r="30" spans="1:11" x14ac:dyDescent="0.3">
      <c r="A30" s="22"/>
      <c r="B30" s="22"/>
      <c r="C30" s="22"/>
      <c r="D30" s="22"/>
      <c r="E30" s="22"/>
    </row>
    <row r="31" spans="1:11" x14ac:dyDescent="0.3">
      <c r="A31" s="22"/>
      <c r="B31" s="22"/>
      <c r="C31" s="22"/>
      <c r="D31" s="22"/>
      <c r="E31" s="22"/>
    </row>
  </sheetData>
  <mergeCells count="4">
    <mergeCell ref="A1:G1"/>
    <mergeCell ref="B2:E2"/>
    <mergeCell ref="I1:P2"/>
    <mergeCell ref="A24:E3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考试需要记忆的公式</vt:lpstr>
      <vt:lpstr>正交试验-演算过程</vt:lpstr>
      <vt:lpstr>演算过程-方差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刘本家</cp:lastModifiedBy>
  <dcterms:created xsi:type="dcterms:W3CDTF">2021-12-03T03:04:00Z</dcterms:created>
  <dcterms:modified xsi:type="dcterms:W3CDTF">2022-07-01T05:35:01Z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