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s by count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https://www.google.com/url?q=https://171564.tlnk.io/serve?action%3Dclick%26publisher_id%3D336341%26site_id%3D86678%26destination_id%3D438509%26my_publisher%3DInternal%26my_site%3Dworldremit.com&amp;sa=D&amp;ust=1535619488544000&amp;usg=AFQjCNG6y654K77UHXzzjgxg2mYVhDkkww
	-Jonathan Phillip Ayotunde</t>
        </r>
      </text>
    </commen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https://www.google.com/url?q=https://itunes.apple.com/us/app/halomoji/id1223992869?mt%3D8&amp;sa=D&amp;ust=1535620669200000&amp;usg=AFQjCNHX2A87QiHcNIYiJFm_Qk6ug7q2gA
	-Jonathan Phillip Ayotunde</t>
        </r>
      </text>
    </comment>
    <comment ref="B19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https://itunes.apple.com/gb/app/bbc-news/id377382255?mt=8
	-Jonathan Phillip Ayotunde</t>
        </r>
      </text>
    </comment>
    <comment ref="B20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https://www.google.com/url?q=https://itunes.apple.com/nz/app/the-dailyhoroscope/id363920434?mt%3D8&amp;sa=D&amp;ust=1535620702362000&amp;usg=AFQjCNG4yj8w5cK6zyeUSBiWfmwZw-024A
	-Jonathan Phillip Ayotunde</t>
        </r>
      </text>
    </comment>
    <comment ref="B21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https://itunes.apple.com/gb/app/easyjet-mobile/id483568103
	-Jonathan Phillip Ayotunde</t>
        </r>
      </text>
    </comment>
    <comment ref="B22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https://itunes.apple.com/gb/app/bbc-iplayer/id416580485?mt=8
	-Jonathan Phillip Ayotunde</t>
        </r>
      </text>
    </comment>
    <comment ref="B25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https://itunes.apple.com/us/app/cryptanite/id1373703622?ls=1&amp;mt=8
	-Jonathan Phillip Ayotunde</t>
        </r>
      </text>
    </comment>
    <comment ref="B27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https://www.google.com/url?q=https://itunes.apple.com/us/app/halomoji/id1223992869?mt%3D8&amp;sa=D&amp;ust=1535620669200000&amp;usg=AFQjCNHX2A87QiHcNIYiJFm_Qk6ug7q2gA
	-Jonathan Phillip Ayotunde</t>
        </r>
      </text>
    </comment>
    <comment ref="B28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https://itunes.apple.com/kg/app/abp-live-news/id811114904?mt=8
	-Jonathan Phillip Ayotunde</t>
        </r>
      </text>
    </comment>
    <comment ref="B29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https://itunes.apple.com/sg/app/trulymadly/id964395424?mt=8
	-Jonathan Phillip Ayotunde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https://itunes.apple.com/in/app/goibibo-flight-bus-hotel-booking/id631927169?mt=8
	-Jonathan Phillip Ayotunde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https://go.onelink.me/app/8374ce1d
	-Jonathan Phillip Ayotunde</t>
        </r>
      </text>
    </comment>
    <comment ref="B35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https://itunes.apple.com/us/app/cryptanite/id1373703622?ls=1&amp;mt=8
	-Jonathan Phillip Ayotunde</t>
        </r>
      </text>
    </comment>
    <comment ref="B37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https://itunes.apple.com/us/app/halomoji/id1223992869?mt=8
	-Jonathan Phillip Ayotunde</t>
        </r>
      </text>
    </comment>
    <comment ref="B38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https://itunes.apple.com/us/app/rt-news-russia-today/id649316948?mt=8
	-Jonathan Phillip Ayotunde</t>
        </r>
      </text>
    </comment>
    <comment ref="B39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https://itunes.apple.com/ru/app/youdo-%D1%80%D0%B0%D0%B1%D0%BE%D1%82%D0%B0-%D0%BA%D1%83%D1%80%D1%8C%D0%B5%D1%80%D1%8B-%D1%83%D0%B1%D0%BE%D1%80%D0%BA%D0%B0/id560999571?mt=8
	-Jonathan Phillip Ayotunde</t>
        </r>
      </text>
    </comment>
    <comment ref="B40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https://itunes.apple.com/us/app/booking-com-travel-deals/id367003839?mt=8
	-Jonathan Phillip Ayotunde</t>
        </r>
      </text>
    </comment>
    <comment ref="B41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https://itunes.apple.com/ua/app/vk/id564177498?mt=8
	-Jonathan Phillip Ayotunde</t>
        </r>
      </text>
    </comment>
    <comment ref="B45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https://itunes.apple.com/us/app/cryptanite/id1373703622?ls=1&amp;mt=8
	-Jonathan Phillip Ayotunde</t>
        </r>
      </text>
    </comment>
    <comment ref="B47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https://www.google.com/url?q=https://itunes.apple.com/us/app/halomoji/id1223992869?mt%3D8&amp;sa=D&amp;ust=1535636427535000&amp;usg=AFQjCNH1AEbEslW3hBK-Dn65TLGBM5XwDQ
	-Jonathan Phillip Ayotunde</t>
        </r>
      </text>
    </comment>
    <comment ref="B48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https://itunes.apple.com/us/app/24-%D0%BA%D0%B0%D0%BD%D0%B0%D0%BB/id505856760?mt=8
	-Jonathan Phillip Ayotunde</t>
        </r>
      </text>
    </comment>
    <comment ref="B49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https://itunes.apple.com/ua/app/prom-%D0%BF%D0%BE%D0%BA%D1%83%D0%BF%D0%BA%D0%B8/id1120682274?l=ru&amp;mt=8
	-Jonathan Phillip Ayotunde</t>
        </r>
      </text>
    </comment>
    <comment ref="B50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https://itunes.apple.com/us/app/uklon/id654646098?mt=8
	-Jonathan Phillip Ayotunde</t>
        </r>
      </text>
    </comment>
    <comment ref="B51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https://itunes.apple.com/us/app/yandex-music/id520797969?mt=8
	-Jonathan Phillip Ayotunde</t>
        </r>
      </text>
    </comment>
    <comment ref="B56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https://itunes.apple.com/us/app/cryptanite/id1373703622?ls=1&amp;mt=8
	-Jonathan Phillip Ayotunde</t>
        </r>
      </text>
    </comment>
    <comment ref="B58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https://itunes.apple.com/us/app/halomoji/id1223992869?mt=8
	-Jonathan Phillip Ayotunde</t>
        </r>
      </text>
    </comment>
    <comment ref="B59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https://itunes.apple.com/us/app/medium/id828256236?mt=8
	-Jonathan Phillip Ayotunde</t>
        </r>
      </text>
    </comment>
    <comment ref="B60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https://itunes.apple.com/us/app/tango-live-video-broadcast/id372513032?mt=8
	-Jonathan Phillip Ayotunde</t>
        </r>
      </text>
    </comment>
    <comment ref="B61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https://itunes.apple.com/PH/app/id1169344958?mt=8
	-Jonathan Phillip Ayotunde</t>
        </r>
      </text>
    </comment>
    <comment ref="B62" authorId="0">
      <text>
        <r>
          <rPr>
            <sz val="10"/>
            <color rgb="FF000000"/>
            <rFont val="Arial"/>
            <family val="0"/>
            <charset val="1"/>
          </rPr>
          <t xml:space="preserve">https://itunes.apple.com/ph/app/deezer-music-podcast-player/id292738169?mt=8
	-Jonathan Phillip Ayotunde</t>
        </r>
      </text>
    </comment>
    <comment ref="C16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https://www.google.com/url?q=https://171564.tlnk.io/serve?action%3Dclick%26publisher_id%3D336341%26site_id%3D86676%26destination_id%3D438505%26my_publisher%3DInternal%26my_site%3Dworldremit.com&amp;sa=D&amp;ust=1535620195954000&amp;usg=AFQjCNH-ek69v7etoexVUhYhf2sAIehx9A
	-Jonathan Phillip Ayotunde</t>
        </r>
      </text>
    </comment>
    <comment ref="C18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https://www.google.com/url?q=https://play.google.com/store/apps/details?id%3Dcom.halogram&amp;sa=D&amp;ust=1535620669200000&amp;usg=AFQjCNE7Y9HXkE3Qn6b4f9uYK_ziwRLqZw
	-Jonathan Phillip Ayotunde</t>
        </r>
      </text>
    </comment>
    <comment ref="C19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https://play.google.com/store/apps/details?id=bbc.mobile.news.ww&amp;hl=en
	-Jonathan Phillip Ayotunde</t>
        </r>
      </text>
    </comment>
    <comment ref="C20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https://www.google.com/url?q=https://play.google.com/store/apps/details?id%3Dinfo.androidz.horoscope%26hl%3Den&amp;sa=D&amp;ust=1535620746947000&amp;usg=AFQjCNH0hJo4UVxrJtEXXHj4jN-TtRwvqg
	-Jonathan Phillip Ayotunde</t>
        </r>
      </text>
    </comment>
    <comment ref="C21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https://play.google.com/store/apps/details?id=com.mttnow.droid.easyjet&amp;hl=en
	-Jonathan Phillip Ayotunde</t>
        </r>
      </text>
    </comment>
    <comment ref="C22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https://play.google.com/store/apps/details?id=bbc.iplayer.android&amp;hl=en
	-Jonathan Phillip Ayotunde</t>
        </r>
      </text>
    </comment>
    <comment ref="C25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https://play.google.com/store/apps/details?id=com.cryptanite.customer
	-Jonathan Phillip Ayotunde</t>
        </r>
      </text>
    </comment>
    <comment ref="C27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https://www.google.com/url?q=https://www.google.com/url?q%3Dhttps://play.google.com/store/apps/details?id%253Dcom.halogram%26sa%3DD%26ust%3D1535620669200000%26usg%3DAFQjCNE7Y9HXkE3Qn6b4f9uYK_ziwRLqZw&amp;sa=D&amp;ust=1535624489127000&amp;usg=AFQjCNHJOYy3ao9sUbY-0SQbde-7S69_5Q
	-Jonathan Phillip Ayotunde</t>
        </r>
      </text>
    </comment>
    <comment ref="C28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https://play.google.com/store/apps/details?id=com.winit.starnews.hin&amp;hl=en
	-Jonathan Phillip Ayotunde</t>
        </r>
      </text>
    </comment>
    <comment ref="C29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https://play.google.com/store/apps/details?id=com.trulymadly.android.app&amp;hl=en
	-Jonathan Phillip Ayotunde</t>
        </r>
      </text>
    </comment>
    <comment ref="C30" authorId="0">
      <text>
        <r>
          <rPr>
            <sz val="10"/>
            <color rgb="FF000000"/>
            <rFont val="Arial"/>
            <family val="0"/>
            <charset val="1"/>
          </rPr>
          <t xml:space="preserve">http://app.appsflyer.com/com.goibibo?pid=mobile_site&amp;c=m_header
	-Jonathan Phillip Ayotunde</t>
        </r>
      </text>
    </comment>
    <comment ref="C31" authorId="0">
      <text>
        <r>
          <rPr>
            <sz val="10"/>
            <color rgb="FF000000"/>
            <rFont val="Arial"/>
            <family val="0"/>
            <charset val="1"/>
          </rPr>
          <t xml:space="preserve">https://go.onelink.me/app/4b20d8d8
	-Jonathan Phillip Ayotunde</t>
        </r>
      </text>
    </comment>
    <comment ref="C35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https://play.google.com/store/apps/details?id=com.cryptanite.customer
	-Jonathan Phillip Ayotunde</t>
        </r>
      </text>
    </comment>
    <comment ref="C37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https://play.google.com/store/apps/details?id=com.halogram
	-Jonathan Phillip Ayotunde</t>
        </r>
      </text>
    </comment>
    <comment ref="C38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https://play.google.com/store/apps/details?id=com.rt.mobile.english&amp;hl=en
	-Jonathan Phillip Ayotunde</t>
        </r>
      </text>
    </comment>
    <comment ref="C39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https://play.google.com/store/apps/details?id=com.sebbia.youdo&amp;hl=en_US
	-Jonathan Phillip Ayotunde</t>
        </r>
      </text>
    </comment>
    <comment ref="C40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https://play.google.com/store/apps/details?id=com.booking&amp;hl=en_GB
	-Jonathan Phillip Ayotunde</t>
        </r>
      </text>
    </comment>
    <comment ref="C41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https://play.google.com/store/apps/details?id=com.VK_Music&amp;hl=en_US
	-Jonathan Phillip Ayotunde</t>
        </r>
      </text>
    </comment>
    <comment ref="C45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https://play.google.com/store/apps/details?id=com.cryptanite.customer
	-Jonathan Phillip Ayotunde</t>
        </r>
      </text>
    </comment>
    <comment ref="C47" authorId="0">
      <text>
        <r>
          <rPr>
            <sz val="10"/>
            <color rgb="FF000000"/>
            <rFont val="Arial"/>
            <family val="0"/>
            <charset val="1"/>
          </rPr>
          <t xml:space="preserve">https://www.google.com/url?q=https://play.google.com/store/apps/details?id%3Dcom.halogram&amp;sa=D&amp;ust=1535649107367000&amp;usg=AFQjCNGd2VRcSFVoEZyaSb9MQnX3HlhAtw
	-Jonathan Phillip Ayotunde</t>
        </r>
      </text>
    </comment>
    <comment ref="C48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https://play.google.com/store/apps/details?id=ua.com.tv24.news&amp;hl=en_US
	-Jonathan Phillip Ayotunde</t>
        </r>
      </text>
    </comment>
    <comment ref="C49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https://play.google.com/store/apps/details?id=ua.prom.b2c&amp;hl=en_US
	-Jonathan Phillip Ayotunde</t>
        </r>
      </text>
    </comment>
    <comment ref="C50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https://play.google.com/store/apps/details?id=ua.com.uklontaxi&amp;hl=en
	-Jonathan Phillip Ayotunde</t>
        </r>
      </text>
    </comment>
    <comment ref="C51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https://play.google.com/store/apps/details?id=ru.yandex.music&amp;hl=en
	-Jonathan Phillip Ayotunde</t>
        </r>
      </text>
    </comment>
    <comment ref="C56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https://play.google.com/store/apps/details?id=com.cryptanite.customer
	-Jonathan Phillip Ayotunde</t>
        </r>
      </text>
    </comment>
    <comment ref="C58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https://play.google.com/store/apps/details?id=com.halogram
	-Jonathan Phillip Ayotunde</t>
        </r>
      </text>
    </comment>
    <comment ref="C59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https://play.google.com/store/apps/details?id=com.medium.reader
	-Jonathan Phillip Ayotunde</t>
        </r>
      </text>
    </comment>
    <comment ref="C60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https://play.google.com/store/apps/details?id=com.sgiggle.production&amp;hl=en
	-Jonathan Phillip Ayotunde</t>
        </r>
      </text>
    </comment>
    <comment ref="C61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https://play.google.com/store/apps/details?id=com.angkas.passenger&amp;hl=en
	-Jonathan Phillip Ayotunde</t>
        </r>
      </text>
    </comment>
    <comment ref="C62" authorId="0">
      <text>
        <r>
          <rPr>
            <sz val="10"/>
            <color rgb="FF000000"/>
            <rFont val="Arial"/>
            <family val="0"/>
            <charset val="1"/>
          </rPr>
          <t xml:space="preserve">https://play.google.com/store/apps/details?id=deezer.android.app
	-Jonathan Phillip Ayotunde</t>
        </r>
      </text>
    </comment>
  </commentList>
</comments>
</file>

<file path=xl/sharedStrings.xml><?xml version="1.0" encoding="utf-8"?>
<sst xmlns="http://schemas.openxmlformats.org/spreadsheetml/2006/main" count="1176" uniqueCount="392">
  <si>
    <t xml:space="preserve">Region</t>
  </si>
  <si>
    <t xml:space="preserve">US / Canada</t>
  </si>
  <si>
    <t xml:space="preserve">1 Apple</t>
  </si>
  <si>
    <t xml:space="preserve">1 Google</t>
  </si>
  <si>
    <t xml:space="preserve">2 Apple</t>
  </si>
  <si>
    <t xml:space="preserve">2 Google</t>
  </si>
  <si>
    <t xml:space="preserve">3 Apple</t>
  </si>
  <si>
    <t xml:space="preserve">3 Google</t>
  </si>
  <si>
    <t xml:space="preserve">4 Apple</t>
  </si>
  <si>
    <t xml:space="preserve">4 Google</t>
  </si>
  <si>
    <t xml:space="preserve">5 Apple</t>
  </si>
  <si>
    <t xml:space="preserve">5 Google</t>
  </si>
  <si>
    <t xml:space="preserve">6 Apple</t>
  </si>
  <si>
    <t xml:space="preserve">6 Google</t>
  </si>
  <si>
    <t xml:space="preserve">7 Apple</t>
  </si>
  <si>
    <t xml:space="preserve">7 Google</t>
  </si>
  <si>
    <t xml:space="preserve">8 Apple</t>
  </si>
  <si>
    <t xml:space="preserve">8 Google</t>
  </si>
  <si>
    <t xml:space="preserve">9 Apple </t>
  </si>
  <si>
    <t xml:space="preserve">9 Google</t>
  </si>
  <si>
    <t xml:space="preserve">10 Apple</t>
  </si>
  <si>
    <t xml:space="preserve">10 Google</t>
  </si>
  <si>
    <t xml:space="preserve">11 Apple</t>
  </si>
  <si>
    <t xml:space="preserve">11 Google</t>
  </si>
  <si>
    <t xml:space="preserve">12 Apple</t>
  </si>
  <si>
    <t xml:space="preserve">12 Google</t>
  </si>
  <si>
    <t xml:space="preserve">13 Apple </t>
  </si>
  <si>
    <t xml:space="preserve">13 Google</t>
  </si>
  <si>
    <t xml:space="preserve">14 Apple</t>
  </si>
  <si>
    <t xml:space="preserve">14 Google</t>
  </si>
  <si>
    <t xml:space="preserve">Finance</t>
  </si>
  <si>
    <t xml:space="preserve">Fun</t>
  </si>
  <si>
    <t xml:space="preserve">Amazer</t>
  </si>
  <si>
    <t xml:space="preserve">Social</t>
  </si>
  <si>
    <t xml:space="preserve">News</t>
  </si>
  <si>
    <t xml:space="preserve">Lifestyle</t>
  </si>
  <si>
    <t xml:space="preserve">Travel</t>
  </si>
  <si>
    <t xml:space="preserve">Music</t>
  </si>
  <si>
    <t xml:space="preserve">Favorites</t>
  </si>
  <si>
    <t xml:space="preserve">Preinstalled (can be deleted)</t>
  </si>
  <si>
    <t xml:space="preserve">Cannot be deleted from app</t>
  </si>
  <si>
    <t xml:space="preserve">UK/Ireland</t>
  </si>
  <si>
    <t xml:space="preserve">Cryptanite</t>
  </si>
  <si>
    <t xml:space="preserve">CryptaKings</t>
  </si>
  <si>
    <t xml:space="preserve">PayPal</t>
  </si>
  <si>
    <t xml:space="preserve">KOHO</t>
  </si>
  <si>
    <t xml:space="preserve">Mint</t>
  </si>
  <si>
    <t xml:space="preserve">World Remit</t>
  </si>
  <si>
    <t xml:space="preserve">Western Union</t>
  </si>
  <si>
    <t xml:space="preserve">Venmo</t>
  </si>
  <si>
    <t xml:space="preserve">Capital One</t>
  </si>
  <si>
    <t xml:space="preserve">Google Pay</t>
  </si>
  <si>
    <t xml:space="preserve">MoneyGram</t>
  </si>
  <si>
    <t xml:space="preserve">Coinbase</t>
  </si>
  <si>
    <t xml:space="preserve">Cash App</t>
  </si>
  <si>
    <t xml:space="preserve">Libertex</t>
  </si>
  <si>
    <t xml:space="preserve">CryptoKitties</t>
  </si>
  <si>
    <t xml:space="preserve">Fortnite</t>
  </si>
  <si>
    <t xml:space="preserve">Go Fish</t>
  </si>
  <si>
    <t xml:space="preserve">Clash Royale</t>
  </si>
  <si>
    <t xml:space="preserve">War Robots</t>
  </si>
  <si>
    <t xml:space="preserve">Pubg mobile</t>
  </si>
  <si>
    <t xml:space="preserve">Candy Crush</t>
  </si>
  <si>
    <t xml:space="preserve">TotM</t>
  </si>
  <si>
    <t xml:space="preserve">Hello Stars</t>
  </si>
  <si>
    <t xml:space="preserve">Hole.io</t>
  </si>
  <si>
    <t xml:space="preserve">Piano Tiles2</t>
  </si>
  <si>
    <t xml:space="preserve">Clash of Clan</t>
  </si>
  <si>
    <t xml:space="preserve">HaloMoji</t>
  </si>
  <si>
    <t xml:space="preserve">Instagram</t>
  </si>
  <si>
    <t xml:space="preserve">Snapchat</t>
  </si>
  <si>
    <t xml:space="preserve">Twitter</t>
  </si>
  <si>
    <t xml:space="preserve">Facebook</t>
  </si>
  <si>
    <t xml:space="preserve">Tumblr</t>
  </si>
  <si>
    <t xml:space="preserve">Pinterest</t>
  </si>
  <si>
    <t xml:space="preserve">Badoo</t>
  </si>
  <si>
    <t xml:space="preserve">Whatsapp</t>
  </si>
  <si>
    <t xml:space="preserve">KiK</t>
  </si>
  <si>
    <t xml:space="preserve">Linkedin</t>
  </si>
  <si>
    <t xml:space="preserve">Hangout</t>
  </si>
  <si>
    <t xml:space="preserve">Skype</t>
  </si>
  <si>
    <t xml:space="preserve">Houseparty</t>
  </si>
  <si>
    <t xml:space="preserve">Buzzfeed</t>
  </si>
  <si>
    <t xml:space="preserve">CoinTelegraph</t>
  </si>
  <si>
    <t xml:space="preserve">Cryptonaut</t>
  </si>
  <si>
    <t xml:space="preserve">Delta </t>
  </si>
  <si>
    <t xml:space="preserve">Bloomberg</t>
  </si>
  <si>
    <t xml:space="preserve">Flipboard</t>
  </si>
  <si>
    <t xml:space="preserve">Sky News</t>
  </si>
  <si>
    <t xml:space="preserve">CNN</t>
  </si>
  <si>
    <t xml:space="preserve">Google News</t>
  </si>
  <si>
    <t xml:space="preserve">Medium</t>
  </si>
  <si>
    <t xml:space="preserve">The Guardian</t>
  </si>
  <si>
    <t xml:space="preserve">The Wallstreet Journal</t>
  </si>
  <si>
    <t xml:space="preserve">Reuters News</t>
  </si>
  <si>
    <t xml:space="preserve">Daily Horoscope</t>
  </si>
  <si>
    <t xml:space="preserve">Tinder</t>
  </si>
  <si>
    <t xml:space="preserve">Bumble-Date.Meet Friends.Network</t>
  </si>
  <si>
    <t xml:space="preserve">Zara</t>
  </si>
  <si>
    <t xml:space="preserve">Super Slime Simulator</t>
  </si>
  <si>
    <t xml:space="preserve">My Astro. Daily Horoscope</t>
  </si>
  <si>
    <t xml:space="preserve">Ebay</t>
  </si>
  <si>
    <t xml:space="preserve">Amazon</t>
  </si>
  <si>
    <t xml:space="preserve">Nike Running App</t>
  </si>
  <si>
    <t xml:space="preserve">My Fitness Pal</t>
  </si>
  <si>
    <t xml:space="preserve">HypeBeast</t>
  </si>
  <si>
    <t xml:space="preserve">GOAT</t>
  </si>
  <si>
    <t xml:space="preserve">ASOS</t>
  </si>
  <si>
    <t xml:space="preserve">Slice</t>
  </si>
  <si>
    <t xml:space="preserve">FourSquare city guide</t>
  </si>
  <si>
    <t xml:space="preserve">Airbnb</t>
  </si>
  <si>
    <t xml:space="preserve">TripAdvisor</t>
  </si>
  <si>
    <t xml:space="preserve">Google Maps</t>
  </si>
  <si>
    <t xml:space="preserve">Uber</t>
  </si>
  <si>
    <t xml:space="preserve">XE currency</t>
  </si>
  <si>
    <t xml:space="preserve">Yelp</t>
  </si>
  <si>
    <t xml:space="preserve">Mobile Passport</t>
  </si>
  <si>
    <t xml:space="preserve">City Mapper</t>
  </si>
  <si>
    <t xml:space="preserve">Hotel Tonight</t>
  </si>
  <si>
    <t xml:space="preserve">Hopper</t>
  </si>
  <si>
    <t xml:space="preserve">Kayak</t>
  </si>
  <si>
    <t xml:space="preserve">Skyscanner</t>
  </si>
  <si>
    <t xml:space="preserve">BBC iPlayer Radio</t>
  </si>
  <si>
    <t xml:space="preserve">Spotify</t>
  </si>
  <si>
    <t xml:space="preserve">SoundCloud</t>
  </si>
  <si>
    <t xml:space="preserve">Apple Music</t>
  </si>
  <si>
    <t xml:space="preserve">GooglePlay Music</t>
  </si>
  <si>
    <t xml:space="preserve">Tidal</t>
  </si>
  <si>
    <t xml:space="preserve">Shazam</t>
  </si>
  <si>
    <t xml:space="preserve">TUUNES</t>
  </si>
  <si>
    <t xml:space="preserve">Smule</t>
  </si>
  <si>
    <t xml:space="preserve">Samsung Music</t>
  </si>
  <si>
    <t xml:space="preserve">Amazon Music</t>
  </si>
  <si>
    <t xml:space="preserve">Go Music Player plus</t>
  </si>
  <si>
    <t xml:space="preserve">Youtube Music</t>
  </si>
  <si>
    <t xml:space="preserve">India</t>
  </si>
  <si>
    <t xml:space="preserve">Tez/Google Pay</t>
  </si>
  <si>
    <t xml:space="preserve">PhonePe</t>
  </si>
  <si>
    <t xml:space="preserve">Moneycontrol</t>
  </si>
  <si>
    <t xml:space="preserve">iMobile by ICICI Bank</t>
  </si>
  <si>
    <t xml:space="preserve">FreeCharge</t>
  </si>
  <si>
    <t xml:space="preserve">Kotak-811 &amp; Mobile Banking</t>
  </si>
  <si>
    <t xml:space="preserve">BHIM- Making India Cashless</t>
  </si>
  <si>
    <t xml:space="preserve">Splitwise</t>
  </si>
  <si>
    <t xml:space="preserve">IQ Option</t>
  </si>
  <si>
    <t xml:space="preserve">Perfois</t>
  </si>
  <si>
    <t xml:space="preserve">MTRAKR</t>
  </si>
  <si>
    <t xml:space="preserve">PUBG Mobile</t>
  </si>
  <si>
    <t xml:space="preserve">Candy Crush Saga</t>
  </si>
  <si>
    <t xml:space="preserve">Clash of Clans</t>
  </si>
  <si>
    <t xml:space="preserve">Ludo King</t>
  </si>
  <si>
    <t xml:space="preserve">Subway Surfers</t>
  </si>
  <si>
    <t xml:space="preserve">Temple Run 2</t>
  </si>
  <si>
    <t xml:space="preserve">Hill Climb Racing</t>
  </si>
  <si>
    <t xml:space="preserve">Ashaplt 9</t>
  </si>
  <si>
    <t xml:space="preserve">Bike Race: Motorcycle racing</t>
  </si>
  <si>
    <t xml:space="preserve">8 Ball Pool</t>
  </si>
  <si>
    <t xml:space="preserve">Angry Birds</t>
  </si>
  <si>
    <t xml:space="preserve">Halomoji</t>
  </si>
  <si>
    <t xml:space="preserve">SnapChat</t>
  </si>
  <si>
    <t xml:space="preserve">WhatsApp</t>
  </si>
  <si>
    <t xml:space="preserve">IMO video calls and chat</t>
  </si>
  <si>
    <t xml:space="preserve">Telegram</t>
  </si>
  <si>
    <t xml:space="preserve">TikTok</t>
  </si>
  <si>
    <t xml:space="preserve">Quora</t>
  </si>
  <si>
    <t xml:space="preserve">LinkedIn</t>
  </si>
  <si>
    <t xml:space="preserve">Google+</t>
  </si>
  <si>
    <t xml:space="preserve">Hike Messenger</t>
  </si>
  <si>
    <t xml:space="preserve">ABP Live News</t>
  </si>
  <si>
    <t xml:space="preserve">NewsDog</t>
  </si>
  <si>
    <t xml:space="preserve">Daily Hunt</t>
  </si>
  <si>
    <t xml:space="preserve">The Times of India</t>
  </si>
  <si>
    <t xml:space="preserve">Aaj Tak News</t>
  </si>
  <si>
    <t xml:space="preserve">The Hindu: English News</t>
  </si>
  <si>
    <t xml:space="preserve">India news by NewsPoint</t>
  </si>
  <si>
    <t xml:space="preserve">Economic Times</t>
  </si>
  <si>
    <t xml:space="preserve">UC News</t>
  </si>
  <si>
    <t xml:space="preserve">TrulyMadly</t>
  </si>
  <si>
    <t xml:space="preserve">UrbanClap- Service Expert</t>
  </si>
  <si>
    <t xml:space="preserve">Happn: Dating app</t>
  </si>
  <si>
    <t xml:space="preserve">Nearby.com</t>
  </si>
  <si>
    <t xml:space="preserve">PicsArt</t>
  </si>
  <si>
    <t xml:space="preserve">Quikr</t>
  </si>
  <si>
    <t xml:space="preserve">Snapdeal</t>
  </si>
  <si>
    <t xml:space="preserve">Amazon India</t>
  </si>
  <si>
    <t xml:space="preserve">OLX</t>
  </si>
  <si>
    <t xml:space="preserve">Club Factory</t>
  </si>
  <si>
    <t xml:space="preserve">Netflix</t>
  </si>
  <si>
    <t xml:space="preserve">Vigo Lite</t>
  </si>
  <si>
    <t xml:space="preserve">Hotstar</t>
  </si>
  <si>
    <t xml:space="preserve">Goibibo</t>
  </si>
  <si>
    <t xml:space="preserve">OYO</t>
  </si>
  <si>
    <t xml:space="preserve">RedBus</t>
  </si>
  <si>
    <t xml:space="preserve">Ixigo</t>
  </si>
  <si>
    <t xml:space="preserve">RailYatri</t>
  </si>
  <si>
    <t xml:space="preserve">Ola Cabs</t>
  </si>
  <si>
    <t xml:space="preserve">Google translate</t>
  </si>
  <si>
    <t xml:space="preserve">Google maps</t>
  </si>
  <si>
    <t xml:space="preserve">FourSquare City Guide</t>
  </si>
  <si>
    <t xml:space="preserve">Tripoto</t>
  </si>
  <si>
    <t xml:space="preserve">Trip planner</t>
  </si>
  <si>
    <t xml:space="preserve">Gaana Music</t>
  </si>
  <si>
    <t xml:space="preserve">Google Play Music</t>
  </si>
  <si>
    <t xml:space="preserve">Wynk Music</t>
  </si>
  <si>
    <t xml:space="preserve">JioMusic-HD Music &amp; Radio</t>
  </si>
  <si>
    <t xml:space="preserve">edjing Mix-dj app</t>
  </si>
  <si>
    <t xml:space="preserve">Music Player</t>
  </si>
  <si>
    <t xml:space="preserve">Russia/Belarus </t>
  </si>
  <si>
    <t xml:space="preserve">VTB-Online</t>
  </si>
  <si>
    <t xml:space="preserve">Qiwi Wallet</t>
  </si>
  <si>
    <t xml:space="preserve">WebMoney Keeper</t>
  </si>
  <si>
    <t xml:space="preserve">Journal Costs</t>
  </si>
  <si>
    <t xml:space="preserve">Pay with Yandex Money</t>
  </si>
  <si>
    <t xml:space="preserve">Tinkoff</t>
  </si>
  <si>
    <t xml:space="preserve">Sberbank Online</t>
  </si>
  <si>
    <t xml:space="preserve">Alfa Bank</t>
  </si>
  <si>
    <t xml:space="preserve">Raiffeisenbank Online</t>
  </si>
  <si>
    <t xml:space="preserve">Axe Climber</t>
  </si>
  <si>
    <t xml:space="preserve">Fishdom</t>
  </si>
  <si>
    <t xml:space="preserve">Best Fiends</t>
  </si>
  <si>
    <t xml:space="preserve">Toon Blast</t>
  </si>
  <si>
    <t xml:space="preserve">Slices</t>
  </si>
  <si>
    <t xml:space="preserve">Knife Hit</t>
  </si>
  <si>
    <t xml:space="preserve">Gardenscapes</t>
  </si>
  <si>
    <t xml:space="preserve">Asphalt 9: Legends</t>
  </si>
  <si>
    <t xml:space="preserve">Helix Jump</t>
  </si>
  <si>
    <t xml:space="preserve">VK</t>
  </si>
  <si>
    <t xml:space="preserve">Rutube</t>
  </si>
  <si>
    <t xml:space="preserve">LiveJournal</t>
  </si>
  <si>
    <t xml:space="preserve">Viber</t>
  </si>
  <si>
    <t xml:space="preserve">OK</t>
  </si>
  <si>
    <t xml:space="preserve">Animo: Communities &amp; Chats</t>
  </si>
  <si>
    <t xml:space="preserve">Messenger</t>
  </si>
  <si>
    <t xml:space="preserve">RT News</t>
  </si>
  <si>
    <t xml:space="preserve">News Republic</t>
  </si>
  <si>
    <t xml:space="preserve">Meduza</t>
  </si>
  <si>
    <t xml:space="preserve">Lenta.ru</t>
  </si>
  <si>
    <t xml:space="preserve">Sahk.com</t>
  </si>
  <si>
    <t xml:space="preserve">4PDA</t>
  </si>
  <si>
    <t xml:space="preserve">Euronews</t>
  </si>
  <si>
    <t xml:space="preserve">BBC News</t>
  </si>
  <si>
    <t xml:space="preserve">Reddit. Trending News</t>
  </si>
  <si>
    <t xml:space="preserve">Overcast</t>
  </si>
  <si>
    <t xml:space="preserve">YouDo</t>
  </si>
  <si>
    <t xml:space="preserve">Mamba</t>
  </si>
  <si>
    <t xml:space="preserve">H&amp;M</t>
  </si>
  <si>
    <t xml:space="preserve">Globus</t>
  </si>
  <si>
    <t xml:space="preserve">Mail.Ru Dating</t>
  </si>
  <si>
    <t xml:space="preserve">Gesture Lock Screen</t>
  </si>
  <si>
    <t xml:space="preserve">Horoscopes-Daily Horoscope</t>
  </si>
  <si>
    <t xml:space="preserve">Livemaster</t>
  </si>
  <si>
    <t xml:space="preserve">Booking.com Travel Deals</t>
  </si>
  <si>
    <t xml:space="preserve">Yandex Taxi</t>
  </si>
  <si>
    <t xml:space="preserve">Yandex Navigator</t>
  </si>
  <si>
    <t xml:space="preserve">Aeroflot Online</t>
  </si>
  <si>
    <t xml:space="preserve">Yandex Map</t>
  </si>
  <si>
    <t xml:space="preserve">BlaBlaCar</t>
  </si>
  <si>
    <t xml:space="preserve">S7 Airlines: books flights</t>
  </si>
  <si>
    <t xml:space="preserve">Skyscanner Travel Comparison</t>
  </si>
  <si>
    <t xml:space="preserve">BeebCar</t>
  </si>
  <si>
    <t xml:space="preserve">Foursquare Swamp</t>
  </si>
  <si>
    <t xml:space="preserve">VK Music</t>
  </si>
  <si>
    <t xml:space="preserve">Pi Music Player</t>
  </si>
  <si>
    <t xml:space="preserve">Smule </t>
  </si>
  <si>
    <t xml:space="preserve">BOOM</t>
  </si>
  <si>
    <t xml:space="preserve">Moosic</t>
  </si>
  <si>
    <t xml:space="preserve">Yandex Music</t>
  </si>
  <si>
    <t xml:space="preserve">YouTube Music</t>
  </si>
  <si>
    <t xml:space="preserve">edjing Mix</t>
  </si>
  <si>
    <t xml:space="preserve">Zaycev.net Music</t>
  </si>
  <si>
    <t xml:space="preserve">Ukraine</t>
  </si>
  <si>
    <t xml:space="preserve">Cryptakings</t>
  </si>
  <si>
    <t xml:space="preserve">Privat24</t>
  </si>
  <si>
    <t xml:space="preserve">Monobank</t>
  </si>
  <si>
    <t xml:space="preserve">Oschad 24/7</t>
  </si>
  <si>
    <t xml:space="preserve">AlfaForex</t>
  </si>
  <si>
    <t xml:space="preserve">Paypal</t>
  </si>
  <si>
    <t xml:space="preserve">Raiffeisen Online UA</t>
  </si>
  <si>
    <t xml:space="preserve">Payoneer</t>
  </si>
  <si>
    <t xml:space="preserve">Ukrsib Online</t>
  </si>
  <si>
    <t xml:space="preserve">OTP Smart</t>
  </si>
  <si>
    <t xml:space="preserve">WeChat</t>
  </si>
  <si>
    <t xml:space="preserve">24 КАНАЛ</t>
  </si>
  <si>
    <t xml:space="preserve">112 УКРАИНА</t>
  </si>
  <si>
    <t xml:space="preserve">TCH</t>
  </si>
  <si>
    <t xml:space="preserve">Ukraine News</t>
  </si>
  <si>
    <t xml:space="preserve">Reddit:Trending News</t>
  </si>
  <si>
    <t xml:space="preserve">New York Times</t>
  </si>
  <si>
    <t xml:space="preserve">Ukr.net</t>
  </si>
  <si>
    <t xml:space="preserve">Telegraf.com.ua</t>
  </si>
  <si>
    <t xml:space="preserve">Prom.UA</t>
  </si>
  <si>
    <t xml:space="preserve">Pokupon</t>
  </si>
  <si>
    <t xml:space="preserve">RIA.COM</t>
  </si>
  <si>
    <t xml:space="preserve">Lamoda</t>
  </si>
  <si>
    <t xml:space="preserve">Rabota.ua</t>
  </si>
  <si>
    <t xml:space="preserve">Udemy</t>
  </si>
  <si>
    <t xml:space="preserve">Urban Outfitters</t>
  </si>
  <si>
    <t xml:space="preserve">Anonymous Chat Rooms</t>
  </si>
  <si>
    <t xml:space="preserve">ATB-Market</t>
  </si>
  <si>
    <t xml:space="preserve">Metro</t>
  </si>
  <si>
    <t xml:space="preserve">Horoscopes Daily</t>
  </si>
  <si>
    <t xml:space="preserve">Uklon Taxi</t>
  </si>
  <si>
    <t xml:space="preserve">Railway Tickets</t>
  </si>
  <si>
    <t xml:space="preserve">Google Translate</t>
  </si>
  <si>
    <t xml:space="preserve">Foursquare Swarn</t>
  </si>
  <si>
    <t xml:space="preserve">Foursquare city guide</t>
  </si>
  <si>
    <t xml:space="preserve">Booking.com travel deals</t>
  </si>
  <si>
    <t xml:space="preserve">MAPS.ME</t>
  </si>
  <si>
    <t xml:space="preserve">Taxify</t>
  </si>
  <si>
    <t xml:space="preserve">Metro Kiev</t>
  </si>
  <si>
    <t xml:space="preserve">Ticket.ua</t>
  </si>
  <si>
    <t xml:space="preserve">FlyUIA</t>
  </si>
  <si>
    <t xml:space="preserve">Zaycev.net music</t>
  </si>
  <si>
    <t xml:space="preserve">Radio Online</t>
  </si>
  <si>
    <t xml:space="preserve">Philippines</t>
  </si>
  <si>
    <t xml:space="preserve">GCash</t>
  </si>
  <si>
    <t xml:space="preserve">PayMaya</t>
  </si>
  <si>
    <t xml:space="preserve">BDO Personal Banking</t>
  </si>
  <si>
    <t xml:space="preserve">Coin. ph</t>
  </si>
  <si>
    <t xml:space="preserve">PayPal: Mobile Cash</t>
  </si>
  <si>
    <t xml:space="preserve">Security Bank Mobile App</t>
  </si>
  <si>
    <t xml:space="preserve">Bec Wallet</t>
  </si>
  <si>
    <t xml:space="preserve">Cashalo</t>
  </si>
  <si>
    <t xml:space="preserve">Citibank PH</t>
  </si>
  <si>
    <t xml:space="preserve">Olymp Trade</t>
  </si>
  <si>
    <t xml:space="preserve">BPI Mobile</t>
  </si>
  <si>
    <t xml:space="preserve">Mobile Lengends: Bang Bang</t>
  </si>
  <si>
    <t xml:space="preserve">Wordscapes</t>
  </si>
  <si>
    <t xml:space="preserve">Homescapes</t>
  </si>
  <si>
    <t xml:space="preserve">Rules of survival</t>
  </si>
  <si>
    <t xml:space="preserve">Temple Run2</t>
  </si>
  <si>
    <t xml:space="preserve">Granny </t>
  </si>
  <si>
    <t xml:space="preserve">Granny</t>
  </si>
  <si>
    <t xml:space="preserve">Plants Vs Zombies</t>
  </si>
  <si>
    <t xml:space="preserve">Fornite</t>
  </si>
  <si>
    <t xml:space="preserve">Telegram Messenger</t>
  </si>
  <si>
    <t xml:space="preserve">Tantan</t>
  </si>
  <si>
    <t xml:space="preserve">LINE</t>
  </si>
  <si>
    <t xml:space="preserve">Weibo</t>
  </si>
  <si>
    <t xml:space="preserve">CNN Philippines</t>
  </si>
  <si>
    <t xml:space="preserve">Greater Kashmir</t>
  </si>
  <si>
    <t xml:space="preserve">The Philippine Star</t>
  </si>
  <si>
    <t xml:space="preserve">PCSO lotto result</t>
  </si>
  <si>
    <t xml:space="preserve">SnippetMEdia</t>
  </si>
  <si>
    <t xml:space="preserve">Reddit: Trending News</t>
  </si>
  <si>
    <t xml:space="preserve">Tango</t>
  </si>
  <si>
    <t xml:space="preserve">Bumble</t>
  </si>
  <si>
    <t xml:space="preserve">Microwork</t>
  </si>
  <si>
    <t xml:space="preserve">Zaful</t>
  </si>
  <si>
    <t xml:space="preserve">AliExpress</t>
  </si>
  <si>
    <t xml:space="preserve">Carousell</t>
  </si>
  <si>
    <t xml:space="preserve">Grindr-Gay Chat</t>
  </si>
  <si>
    <t xml:space="preserve">Zalora</t>
  </si>
  <si>
    <t xml:space="preserve">GMovies-Tickets+Schedule</t>
  </si>
  <si>
    <t xml:space="preserve">GMovies-Tickets</t>
  </si>
  <si>
    <t xml:space="preserve">Shopee: 9:9 Super</t>
  </si>
  <si>
    <t xml:space="preserve">Angkas</t>
  </si>
  <si>
    <t xml:space="preserve">Lalamove</t>
  </si>
  <si>
    <t xml:space="preserve">KLOOK: Day Trip &amp; Attraction</t>
  </si>
  <si>
    <t xml:space="preserve">Agoda-Hotel Booking Deals</t>
  </si>
  <si>
    <t xml:space="preserve">Grab- Ride hailing</t>
  </si>
  <si>
    <t xml:space="preserve">Booking.com Travel deals</t>
  </si>
  <si>
    <t xml:space="preserve">Philippine Airline</t>
  </si>
  <si>
    <t xml:space="preserve">Starbucks Philippines</t>
  </si>
  <si>
    <t xml:space="preserve">Agoda-Hotel Booking deals</t>
  </si>
  <si>
    <t xml:space="preserve">Booky-restuarants &amp; deals</t>
  </si>
  <si>
    <t xml:space="preserve">Booky-Restuarant &amp; deals</t>
  </si>
  <si>
    <t xml:space="preserve">Honestbee:Grocery delivery &amp; Food delivery</t>
  </si>
  <si>
    <t xml:space="preserve">Trivago</t>
  </si>
  <si>
    <t xml:space="preserve">Deezer</t>
  </si>
  <si>
    <t xml:space="preserve">Spotify Music</t>
  </si>
  <si>
    <t xml:space="preserve">Musixmatch</t>
  </si>
  <si>
    <t xml:space="preserve">Ditty by Zya</t>
  </si>
  <si>
    <t xml:space="preserve">Go Music Player Plus</t>
  </si>
  <si>
    <t xml:space="preserve">Djay2</t>
  </si>
  <si>
    <t xml:space="preserve">Spinnr Music</t>
  </si>
  <si>
    <t xml:space="preserve"> </t>
  </si>
  <si>
    <t xml:space="preserve">Thailand</t>
  </si>
  <si>
    <t xml:space="preserve">Japan</t>
  </si>
  <si>
    <t xml:space="preserve">Nigeria</t>
  </si>
  <si>
    <t xml:space="preserve">The Vane</t>
  </si>
  <si>
    <t xml:space="preserve">Trip it</t>
  </si>
  <si>
    <t xml:space="preserve">Trip Advisor</t>
  </si>
  <si>
    <t xml:space="preserve">Fascinating Nigeria</t>
  </si>
  <si>
    <t xml:space="preserve">Flapp</t>
  </si>
  <si>
    <t xml:space="preserve">Rebtel</t>
  </si>
  <si>
    <t xml:space="preserve">Gidi traffic</t>
  </si>
  <si>
    <t xml:space="preserve">XE Currency</t>
  </si>
  <si>
    <t xml:space="preserve">Germany</t>
  </si>
  <si>
    <t xml:space="preserve">France</t>
  </si>
  <si>
    <t xml:space="preserve">Spain</t>
  </si>
  <si>
    <t xml:space="preserve">Italy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</si>
</sst>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u val="single"/>
      <sz val="12"/>
      <color rgb="FF000000"/>
      <name val="Arial"/>
      <family val="0"/>
      <charset val="1"/>
    </font>
    <font>
      <sz val="12"/>
      <color rgb="FFE5E1D8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DFDBD2"/>
      <name val="Calibri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FDBD2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D9D9D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1D8"/>
      <rgbColor rgb="FFFFFF99"/>
      <rgbColor rgb="FF99CCFF"/>
      <rgbColor rgb="FFFF99CC"/>
      <rgbColor rgb="FFCC99FF"/>
      <rgbColor rgb="FFDFDBD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Hole.io/" TargetMode="External"/><Relationship Id="rId3" Type="http://schemas.openxmlformats.org/officeDocument/2006/relationships/hyperlink" Target="http://Nearby.com/" TargetMode="External"/><Relationship Id="rId4" Type="http://schemas.openxmlformats.org/officeDocument/2006/relationships/hyperlink" Target="http://Lenta.ru/" TargetMode="External"/><Relationship Id="rId5" Type="http://schemas.openxmlformats.org/officeDocument/2006/relationships/hyperlink" Target="http://Sahk.com/" TargetMode="External"/><Relationship Id="rId6" Type="http://schemas.openxmlformats.org/officeDocument/2006/relationships/hyperlink" Target="http://Ukr.net/" TargetMode="External"/><Relationship Id="rId7" Type="http://schemas.openxmlformats.org/officeDocument/2006/relationships/hyperlink" Target="http://Telegraf.com.ua/" TargetMode="External"/><Relationship Id="rId8" Type="http://schemas.openxmlformats.org/officeDocument/2006/relationships/hyperlink" Target="http://Prom.UA/" TargetMode="External"/><Relationship Id="rId9" Type="http://schemas.openxmlformats.org/officeDocument/2006/relationships/hyperlink" Target="http://Prom.UA/" TargetMode="External"/><Relationship Id="rId10" Type="http://schemas.openxmlformats.org/officeDocument/2006/relationships/hyperlink" Target="http://RIA.COM/" TargetMode="External"/><Relationship Id="rId11" Type="http://schemas.openxmlformats.org/officeDocument/2006/relationships/hyperlink" Target="http://RIA.COM/" TargetMode="External"/><Relationship Id="rId12" Type="http://schemas.openxmlformats.org/officeDocument/2006/relationships/hyperlink" Target="http://Rabota.ua/" TargetMode="External"/><Relationship Id="rId13" Type="http://schemas.openxmlformats.org/officeDocument/2006/relationships/hyperlink" Target="http://MAPS.ME/" TargetMode="External"/><Relationship Id="rId14" Type="http://schemas.openxmlformats.org/officeDocument/2006/relationships/hyperlink" Target="http://Ticket.ua/" TargetMode="External"/><Relationship Id="rId1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6" min="1" style="0" width="14.43"/>
    <col collapsed="false" customWidth="true" hidden="false" outlineLevel="0" max="18" min="17" style="0" width="15.29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5.75" hidden="false" customHeight="false" outlineLevel="0" collapsed="false">
      <c r="A2" s="1"/>
      <c r="B2" s="2" t="s">
        <v>1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</row>
    <row r="3" customFormat="false" ht="15.75" hidden="false" customHeight="false" outlineLevel="0" collapsed="false">
      <c r="A3" s="1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3"/>
      <c r="AE3" s="3"/>
      <c r="AF3" s="3"/>
      <c r="AG3" s="3"/>
      <c r="AH3" s="3"/>
    </row>
    <row r="4" customFormat="false" ht="15.75" hidden="false" customHeight="false" outlineLevel="0" collapsed="false">
      <c r="A4" s="5" t="s">
        <v>30</v>
      </c>
      <c r="B4" s="6" t="str">
        <f aca="false">HYPERLINK("https://itunes.apple.com/us/app/cryptanite/id1373703622?ls=1&amp;mt=8%E2%80%9C;","Cryptanite")</f>
        <v>Cryptanite</v>
      </c>
      <c r="C4" s="6" t="str">
        <f aca="false">HYPERLINK("https://play.google.com/store/apps/details?id=com.cryptanite.customer%E2%80%9D;","Cryptanite")</f>
        <v>Cryptanite</v>
      </c>
      <c r="D4" s="7" t="str">
        <f aca="false">HYPERLINK("https://cryptakings.com/","CryptaKings")</f>
        <v>CryptaKings</v>
      </c>
      <c r="E4" s="7" t="str">
        <f aca="false">HYPERLINK("https://cryptakings.com/","CryptaKings")</f>
        <v>CryptaKings</v>
      </c>
      <c r="F4" s="8" t="str">
        <f aca="false">HYPERLINK("https://itunes.apple.com/us/app/paypal-mobile-cash/id283646709?mt=8","PayPal")</f>
        <v>PayPal</v>
      </c>
      <c r="G4" s="8" t="str">
        <f aca="false">HYPERLINK("https://play.google.com/store/apps/details?id=com.paypal.android.p2pmobile","PayPal")</f>
        <v>PayPal</v>
      </c>
      <c r="H4" s="7" t="str">
        <f aca="false">HYPERLINK("https://itunes.apple.com/ca/app/koho/id1091010942?mt=8","KOHO")</f>
        <v>KOHO</v>
      </c>
      <c r="I4" s="7" t="str">
        <f aca="false">HYPERLINK("https://play.google.com/store/apps/details?id=ca.koho&amp;hl=en","KOHO")</f>
        <v>KOHO</v>
      </c>
      <c r="J4" s="7" t="str">
        <f aca="false">HYPERLINK("https://itunes.apple.com/us/app/mint-personal-finance-money/id300238550?mt=8","Mint")</f>
        <v>Mint</v>
      </c>
      <c r="K4" s="7" t="str">
        <f aca="false">HYPERLINK("https://play.google.com/store/apps/details?id=com.mint&amp;hl=en","Mint")</f>
        <v>Mint</v>
      </c>
      <c r="L4" s="7" t="str">
        <f aca="false">HYPERLINK("https://itunes.apple.com/us/app/worldremit-money-transfer/id875855935?mt=8","World Remit")</f>
        <v>World Remit</v>
      </c>
      <c r="M4" s="7" t="str">
        <f aca="false">HYPERLINK("https://play.google.com/store/apps/details?id=com.worldremit.android&amp;hl=en_US","World Remit")</f>
        <v>World Remit</v>
      </c>
      <c r="N4" s="7" t="str">
        <f aca="false">HYPERLINK("https://itunes.apple.com/gb/app/transferwise-money-transfer/id612261027","TransferWise")</f>
        <v>TransferWise</v>
      </c>
      <c r="O4" s="7" t="str">
        <f aca="false">HYPERLINK("https://play.google.com/store/apps/details?id=com.transferwise.android&amp;hl=en","TransferWise")</f>
        <v>TransferWise</v>
      </c>
      <c r="P4" s="7" t="str">
        <f aca="false">HYPERLINK("https://itunes.apple.com/us/app/venmo-send-receive-money/id351727428?mt=8","Venmo")</f>
        <v>Venmo</v>
      </c>
      <c r="Q4" s="7" t="str">
        <f aca="false">HYPERLINK("https://play.google.com/store/apps/details?id=com.venmo","Venmo")</f>
        <v>Venmo</v>
      </c>
      <c r="R4" s="7" t="str">
        <f aca="false">HYPERLINK("https://itunes.apple.com/us/app/capital-one-mobile/id407558537?mt=8","Capital One")</f>
        <v>Capital One</v>
      </c>
      <c r="S4" s="7" t="str">
        <f aca="false">HYPERLINK("https://play.google.com/store/apps/details?id=com.konylabs.capitalone&amp;hl=en_US","Capital One")</f>
        <v>Capital One</v>
      </c>
      <c r="T4" s="7" t="str">
        <f aca="false">HYPERLINK("https://itunes.apple.com/us/app/google-pay/id575923525?mt=8","Google Pay")</f>
        <v>Google Pay</v>
      </c>
      <c r="U4" s="7" t="str">
        <f aca="false">HYPERLINK("https://play.google.com/store/apps/details?id=com.google.android.apps.walletnfcrel&amp;hl=en","Google Pay")</f>
        <v>Google Pay</v>
      </c>
      <c r="V4" s="7" t="str">
        <f aca="false">HYPERLINK("https://itunes.apple.com/app/delta-crypto-ico-portfolio/id1288676542","Delta ")</f>
        <v>Delta </v>
      </c>
      <c r="W4" s="7" t="str">
        <f aca="false">HYPERLINK("https://play.google.com/store/apps/details?id=io.getdelta.android&amp;hl=en","Delta ")</f>
        <v>Delta </v>
      </c>
      <c r="X4" s="7" t="str">
        <f aca="false">HYPERLINK("https://itunes.apple.com/us/app/coinbase-buy-bitcoin-more/id886427730?mt=8","Coinbase")</f>
        <v>Coinbase</v>
      </c>
      <c r="Y4" s="7" t="str">
        <f aca="false">HYPERLINK("https://play.google.com/store/apps/details?id=com.coinbase.android&amp;hl=en","Coinbase")</f>
        <v>Coinbase</v>
      </c>
      <c r="Z4" s="7" t="str">
        <f aca="false">HYPERLINK("https://itunes.apple.com/us/app/cash-app/id711923939?mt=8","Cash App")</f>
        <v>Cash App</v>
      </c>
      <c r="AA4" s="7" t="str">
        <f aca="false">HYPERLINK("https://play.google.com/store/apps/details?id=com.squareup.cash&amp;utm_source=cash-web-home&amp;utm_medium=web","Cash App")</f>
        <v>Cash App</v>
      </c>
      <c r="AB4" s="7" t="str">
        <f aca="false">HYPERLINK("https://itunes.apple.com/ro/app/libertex-online-trading-app/id1140806268?mt=8","Libertex")</f>
        <v>Libertex</v>
      </c>
      <c r="AC4" s="7" t="str">
        <f aca="false">HYPERLINK("https://play.google.com/store/apps/details?id=org.fxclub.libertex&amp;hl=en","Libertex")</f>
        <v>Libertex</v>
      </c>
      <c r="AD4" s="5"/>
      <c r="AE4" s="5"/>
      <c r="AF4" s="5"/>
      <c r="AG4" s="5"/>
      <c r="AH4" s="5"/>
    </row>
    <row r="5" customFormat="false" ht="15.75" hidden="false" customHeight="false" outlineLevel="0" collapsed="false">
      <c r="A5" s="5" t="s">
        <v>31</v>
      </c>
      <c r="B5" s="9" t="str">
        <f aca="false">HYPERLINK("https://itunes.apple.com/ua/app/amazer-find-your-path/id1269700481?mt=8","Amazer")</f>
        <v>Amazer</v>
      </c>
      <c r="C5" s="10" t="s">
        <v>32</v>
      </c>
      <c r="D5" s="7" t="str">
        <f aca="false">HYPERLINK("https://www.cryptokitties.co/","CryptoKitties")</f>
        <v>CryptoKitties</v>
      </c>
      <c r="E5" s="7" t="str">
        <f aca="false">HYPERLINK("https://www.cryptokitties.co/","CryptoKitties")</f>
        <v>CryptoKitties</v>
      </c>
      <c r="F5" s="7" t="str">
        <f aca="false">HYPERLINK("https://itunes.apple.com/us/app/fortnite/id1261357853?mt=8","Fortnite")</f>
        <v>Fortnite</v>
      </c>
      <c r="G5" s="7" t="str">
        <f aca="false">HYPERLINK("https://www.epicgames.com/fortnite/en-US/mobile/android/get-started","Fortnite")</f>
        <v>Fortnite</v>
      </c>
      <c r="H5" s="7" t="str">
        <f aca="false">HYPERLINK("https://itunes.apple.com/us/app/go-fish/id1398987473?mt=8","Go Fish")</f>
        <v>Go Fish</v>
      </c>
      <c r="I5" s="7" t="str">
        <f aca="false">HYPERLINK("https://play.google.com/store/apps/details?id=com.kwalee.gofish1","Go Fish")</f>
        <v>Go Fish</v>
      </c>
      <c r="J5" s="7" t="str">
        <f aca="false">HYPERLINK("https://itunes.apple.com/us/app/clash-royale/id1053012308?mt=8","Clash Royale")</f>
        <v>Clash Royale</v>
      </c>
      <c r="K5" s="7" t="str">
        <f aca="false">HYPERLINK("https://play.google.com/store/apps/details?id=com.supercell.clashroyale","Clash Royale")</f>
        <v>Clash Royale</v>
      </c>
      <c r="L5" s="7" t="str">
        <f aca="false">HYPERLINK("https://itunes.apple.com/us/app/war-robots/id806077016?mt=8","War Robots")</f>
        <v>War Robots</v>
      </c>
      <c r="M5" s="7" t="str">
        <f aca="false">HYPERLINK("https://play.google.com/store/apps/details?id=com.pixonic.wwr","War Robots")</f>
        <v>War Robots</v>
      </c>
      <c r="N5" s="7" t="str">
        <f aca="false">HYPERLINK("https://itunes.apple.com/us/app/pubg-mobile/id1330123889?mt=8","Pubg mobile")</f>
        <v>Pubg mobile</v>
      </c>
      <c r="O5" s="7" t="str">
        <f aca="false">HYPERLINK("https://play.google.com/store/apps/details?id=com.tencent.ig","Pubg mobile")</f>
        <v>Pubg mobile</v>
      </c>
      <c r="P5" s="7" t="str">
        <f aca="false">HYPERLINK("https://itunes.apple.com/us/app/candy-crush-saga/id553834731?mt=8","Candy Crush")</f>
        <v>Candy Crush</v>
      </c>
      <c r="Q5" s="7" t="str">
        <f aca="false">HYPERLINK("https://play.google.com/store/apps/details?id=com.king.candycrushsaga","Candy Crush")</f>
        <v>Candy Crush</v>
      </c>
      <c r="R5" s="7" t="str">
        <f aca="false">HYPERLINK("https://itunes.apple.com/us/app/tomb-of-the-mask/id1057889290?mt=8","TotM")</f>
        <v>TotM</v>
      </c>
      <c r="S5" s="7" t="str">
        <f aca="false">HYPERLINK("https://play.google.com/store/apps/details?id=com.playgendary.tom&amp;hl=en_US","TotM")</f>
        <v>TotM</v>
      </c>
      <c r="T5" s="7" t="str">
        <f aca="false">HYPERLINK("https://itunes.apple.com/us/app/hello-stars/id1403455040?mt=8","Hello Stars")</f>
        <v>Hello Stars</v>
      </c>
      <c r="U5" s="7" t="str">
        <f aca="false">HYPERLINK("https://play.google.com/store/apps/details?id=com.fortune.sim.game.cash&amp;hl=en_US","Hello Stars")</f>
        <v>Hello Stars</v>
      </c>
      <c r="V5" s="7" t="str">
        <f aca="false">HYPERLINK("https://itunes.apple.com/us/app/hole-io/id1389111413?mt=8","Hole.io")</f>
        <v>Hole.io</v>
      </c>
      <c r="W5" s="7" t="str">
        <f aca="false">HYPERLINK("https://play.google.com/store/apps/details?id=io.voodoo.holeio","Hole.io")</f>
        <v>Hole.io</v>
      </c>
      <c r="X5" s="7" t="str">
        <f aca="false">HYPERLINK("https://itunes.apple.com/us/app/piano-tiles-2/id1027688889?mt=8","Piano Tiles2")</f>
        <v>Piano Tiles2</v>
      </c>
      <c r="Y5" s="7" t="str">
        <f aca="false">HYPERLINK("https://play.google.com/store/apps/details?id=com.cmplay.tiles2&amp;hl=en_US","Piano Tiles2")</f>
        <v>Piano Tiles2</v>
      </c>
      <c r="Z5" s="7" t="str">
        <f aca="false">HYPERLINK("https://itunes.apple.com/us/app/clash-of-clans/id529479190?mt=8","Clash of Clans")</f>
        <v>Clash of Clans</v>
      </c>
      <c r="AA5" s="7" t="str">
        <f aca="false">HYPERLINK("https://play.google.com/store/apps/details?id=com.supercell.clashofclans&amp;hl=en","Clash of Clans")</f>
        <v>Clash of Clans</v>
      </c>
      <c r="AB5" s="5"/>
      <c r="AC5" s="5"/>
      <c r="AD5" s="5"/>
      <c r="AE5" s="5"/>
      <c r="AF5" s="5"/>
    </row>
    <row r="6" customFormat="false" ht="15.75" hidden="false" customHeight="false" outlineLevel="0" collapsed="false">
      <c r="A6" s="5" t="s">
        <v>33</v>
      </c>
      <c r="B6" s="6" t="str">
        <f aca="false">HYPERLINK("https://itunes.apple.com/us/app/halomoji/id1223992869?mt=8","HaloMoji")</f>
        <v>HaloMoji</v>
      </c>
      <c r="C6" s="6" t="str">
        <f aca="false">HYPERLINK("https://play.google.com/store/apps/details?id=com.halogram&amp;hl=en","HaloMoji")</f>
        <v>HaloMoji</v>
      </c>
      <c r="D6" s="7" t="str">
        <f aca="false">HYPERLINK("https://itunes.apple.com/us/app/instagram/id389801252?mt=8","Instagram")</f>
        <v>Instagram</v>
      </c>
      <c r="E6" s="7" t="str">
        <f aca="false">HYPERLINK("https://www.google.com/url?q=https://play.google.com/store/apps/details?id%3Dcom.instagram.android","Instagram")</f>
        <v>Instagram</v>
      </c>
      <c r="F6" s="7" t="str">
        <f aca="false">HYPERLINK("https://itunes.apple.com/us/app/snapchat/id447188370?mt=8","Snapchat")</f>
        <v>Snapchat</v>
      </c>
      <c r="G6" s="7" t="str">
        <f aca="false">HYPERLINK("https://play.google.com/store/apps/details?id=com.snapchat.android","Snapchat")</f>
        <v>Snapchat</v>
      </c>
      <c r="H6" s="7" t="str">
        <f aca="false">HYPERLINK("https://itunes.apple.com/us/app/twitter/id333903271?mt=8","Twitter")</f>
        <v>Twitter</v>
      </c>
      <c r="I6" s="7" t="str">
        <f aca="false">HYPERLINK("https://play.google.com/store/apps/details?id=com.twitter.android","Twitter")</f>
        <v>Twitter</v>
      </c>
      <c r="J6" s="7" t="str">
        <f aca="false">HYPERLINK("https://itunes.apple.com/us/app/facebook/id284882215?mt=8","Facebook")</f>
        <v>Facebook</v>
      </c>
      <c r="K6" s="7" t="str">
        <f aca="false">HYPERLINK("https://play.google.com/store/apps/details?id=com.facebook.katana","Facebook")</f>
        <v>Facebook</v>
      </c>
      <c r="L6" s="7" t="str">
        <f aca="false">HYPERLINK("https://itunes.apple.com/us/app/tumblr/id305343404?mt=8","Tumblr")</f>
        <v>Tumblr</v>
      </c>
      <c r="M6" s="7" t="str">
        <f aca="false">HYPERLINK("https://play.google.com/store/apps/details?id=com.tumblr&amp;hl=en_US","Tumblr")</f>
        <v>Tumblr</v>
      </c>
      <c r="N6" s="7" t="str">
        <f aca="false">HYPERLINK("https://itunes.apple.com/us/app/pinterest/id429047995?mt=8","Pinterest")</f>
        <v>Pinterest</v>
      </c>
      <c r="O6" s="7" t="str">
        <f aca="false">HYPERLINK("https://play.google.com/store/apps/details?id=com.pinterest","Pinterest")</f>
        <v>Pinterest</v>
      </c>
      <c r="P6" s="7" t="str">
        <f aca="false">HYPERLINK("https://itunes.apple.com/us/app/badoo-the-dating-app/id351331194?mt=8","Badoo")</f>
        <v>Badoo</v>
      </c>
      <c r="Q6" s="7" t="str">
        <f aca="false">HYPERLINK("https://play.google.com/store/apps/details?id=com.badoo.mobile","Badoo")</f>
        <v>Badoo</v>
      </c>
      <c r="R6" s="7" t="str">
        <f aca="false">HYPERLINK("https://itunes.apple.com/us/app/whatsapp-messenger/id310633997?mt=8","Whatsapp")</f>
        <v>Whatsapp</v>
      </c>
      <c r="S6" s="7" t="str">
        <f aca="false">HYPERLINK("https://play.google.com/store/apps/details?id=com.whatsapp&amp;hl=en","Whatsapp")</f>
        <v>Whatsapp</v>
      </c>
      <c r="T6" s="7" t="str">
        <f aca="false">HYPERLINK("https://itunes.apple.com/us/app/kik/id357218860?mt=8","KiK")</f>
        <v>KiK</v>
      </c>
      <c r="U6" s="7" t="str">
        <f aca="false">HYPERLINK("https://play.google.com/store/apps/details?id=kik.android&amp;hl=en","KiK")</f>
        <v>KiK</v>
      </c>
      <c r="V6" s="7" t="str">
        <f aca="false">HYPERLINK("https://itunes.apple.com/us/app/linkedin/id288429040?mt=8","Linkedin")</f>
        <v>Linkedin</v>
      </c>
      <c r="W6" s="7" t="str">
        <f aca="false">HYPERLINK("https://play.google.com/store/apps/details?id=com.linkedin.android","Linkedin")</f>
        <v>Linkedin</v>
      </c>
      <c r="X6" s="7" t="str">
        <f aca="false">HYPERLINK("https://itunes.apple.com/us/app/hangouts/id643496868?mt=8","Hangout")</f>
        <v>Hangout</v>
      </c>
      <c r="Y6" s="7" t="str">
        <f aca="false">HYPERLINK("https://play.google.com/store/apps/details?id=com.google.android.talk&amp;hl=en_US","Hangout")</f>
        <v>Hangout</v>
      </c>
      <c r="Z6" s="7" t="str">
        <f aca="false">HYPERLINK("https://itunes.apple.com/us/app/skype-for-iphone/id304878510?mt=8","Skype")</f>
        <v>Skype</v>
      </c>
      <c r="AA6" s="7" t="str">
        <f aca="false">HYPERLINK("https://play.google.com/store/apps/details?id=com.skype.raider","Skype")</f>
        <v>Skype</v>
      </c>
      <c r="AB6" s="7" t="str">
        <f aca="false">HYPERLINK("https://itunes.apple.com/us/app/houseparty/id1065781769?mt=8","Houseparty")</f>
        <v>Houseparty</v>
      </c>
      <c r="AC6" s="7" t="str">
        <f aca="false">HYPERLINK("https://play.google.com/store/apps/details?id=com.herzick.houseparty","Houseparty")</f>
        <v>Houseparty</v>
      </c>
      <c r="AD6" s="5"/>
      <c r="AE6" s="5"/>
      <c r="AF6" s="5"/>
      <c r="AG6" s="5"/>
      <c r="AH6" s="5"/>
    </row>
    <row r="7" customFormat="false" ht="15.75" hidden="false" customHeight="false" outlineLevel="0" collapsed="false">
      <c r="A7" s="5" t="s">
        <v>34</v>
      </c>
      <c r="B7" s="9" t="str">
        <f aca="false">HYPERLINK("https://itunes.apple.com/us/app/reuters-news/id602660809?mt=8","Reuters News")</f>
        <v>Reuters News</v>
      </c>
      <c r="C7" s="9" t="str">
        <f aca="false">HYPERLINK("https://play.google.com/store/apps/details?id=com.thomsonreuters.reuters","Reuters News")</f>
        <v>Reuters News</v>
      </c>
      <c r="D7" s="7" t="str">
        <f aca="false">HYPERLINK("https://itunes.apple.com/us/app/cointelegraph-bitcoin-news/id1253881019?mt=8","CoinTelegraph")</f>
        <v>CoinTelegraph</v>
      </c>
      <c r="E7" s="7" t="str">
        <f aca="false">HYPERLINK("https://play.google.com/store/apps/details?id=cointelegraph.com","CoinTelegragh")</f>
        <v>CoinTelegragh</v>
      </c>
      <c r="F7" s="7" t="str">
        <f aca="false">HYPERLINK("https://itunes.apple.com/us/app/the-economist-classic-us/id444518531?mt=8","The Economist")</f>
        <v>The Economist</v>
      </c>
      <c r="G7" s="7" t="str">
        <f aca="false">HYPERLINK("https://play.google.com/store/apps/details?id=uk.co.economist","The Economist")</f>
        <v>The Economist</v>
      </c>
      <c r="H7" s="7" t="str">
        <f aca="false">HYPERLINK("https://itunes.apple.com/us/app/bloomberg-business-news/id281941097?mt=8","Bloomberg")</f>
        <v>Bloomberg</v>
      </c>
      <c r="I7" s="7" t="str">
        <f aca="false">HYPERLINK("https://play.google.com/store/apps/details?id=com.bloomberg.android.plus","Bloomberg")</f>
        <v>Bloomberg</v>
      </c>
      <c r="J7" s="7" t="str">
        <f aca="false">HYPERLINK("https://itunes.apple.com/us/app/buzzfeed/id352969997?mt=8","Buzzfeed")</f>
        <v>Buzzfeed</v>
      </c>
      <c r="K7" s="7" t="str">
        <f aca="false">HYPERLINK("https://play.google.com/store/apps/details?id=com.buzzfeed.android","Buzzfeed")</f>
        <v>Buzzfeed</v>
      </c>
      <c r="L7" s="7" t="str">
        <f aca="false">HYPERLINK("https://itunes.apple.com/us/app/flipboard-news-for-our-time/id358801284?mt=8","Flipboard")</f>
        <v>Flipboard</v>
      </c>
      <c r="M7" s="7" t="str">
        <f aca="false">HYPERLINK("https://play.google.com/store/apps/details?id=flipboard.app&amp;hl=en_US","Flipboard")</f>
        <v>Flipboard</v>
      </c>
      <c r="N7" s="7" t="str">
        <f aca="false">HYPERLINK("https://itunes.apple.com/us/app/huffpost-news-politics/id306621789?mt=8","HuffPost")</f>
        <v>HuffPost</v>
      </c>
      <c r="O7" s="7" t="str">
        <f aca="false">HYPERLINK("https://play.google.com/store/apps/details?id=com.huffingtonpost.android","HuffPost")</f>
        <v>HuffPost</v>
      </c>
      <c r="P7" s="7" t="str">
        <f aca="false">HYPERLINK("https://itunes.apple.com/us/app/cnn-breaking-us-world-news/id331786748?mt=8","CNN")</f>
        <v>CNN</v>
      </c>
      <c r="Q7" s="7" t="str">
        <f aca="false">HYPERLINK("https://play.google.com/store/apps/details?id=com.cnn.mobile.android.phone","CNN")</f>
        <v>CNN</v>
      </c>
      <c r="R7" s="7" t="str">
        <f aca="false">HYPERLINK("https://itunes.apple.com/us/app/google-news/id459182288?mt=8","Google News")</f>
        <v>Google News</v>
      </c>
      <c r="S7" s="7" t="str">
        <f aca="false">HYPERLINK("https://play.google.com/store/apps/details?id=com.google.android.apps.magazines","Google News")</f>
        <v>Google News</v>
      </c>
      <c r="T7" s="7" t="str">
        <f aca="false">HYPERLINK("https://itunes.apple.com/us/app/medium/id828256236?mt=8","Medium")</f>
        <v>Medium</v>
      </c>
      <c r="U7" s="7" t="str">
        <f aca="false">HYPERLINK("https://play.google.com/store/apps/details?id=com.medium.reader","Medium")</f>
        <v>Medium</v>
      </c>
      <c r="V7" s="7" t="str">
        <f aca="false">HYPERLINK("https://itunes.apple.com/us/app/the-new-york-times/id284862083?mt=8","New York Times")</f>
        <v>New York Times</v>
      </c>
      <c r="W7" s="7" t="str">
        <f aca="false">HYPERLINK("https://play.google.com/store/apps/details?id=com.nytimes.android","New York Times")</f>
        <v>New York Times</v>
      </c>
      <c r="X7" s="7" t="str">
        <f aca="false">HYPERLINK("https://itunes.apple.com/us/app/the-wall-street-journal/id364387007?mt=8","The Wallstreet Journal")</f>
        <v>The Wallstreet Journal</v>
      </c>
      <c r="Y7" s="7" t="str">
        <f aca="false">HYPERLINK("https://play.google.com/store/apps/details?id=wsj.reader_sp","The Wallstreet Journal")</f>
        <v>The Wallstreet Journal</v>
      </c>
      <c r="Z7" s="7" t="str">
        <f aca="false">HYPERLINK("https://itunes.apple.com/us/app/the-podcast-app/id1199070742?mt=8","The Podcast app")</f>
        <v>The Podcast app</v>
      </c>
      <c r="AA7" s="7" t="str">
        <f aca="false">HYPERLINK("https://play.google.com/store/apps/details?id=com.streema.podcast&amp;hl=en_US","The Podcast app")</f>
        <v>The Podcast app</v>
      </c>
      <c r="AB7" s="5"/>
      <c r="AC7" s="5"/>
      <c r="AD7" s="5"/>
      <c r="AE7" s="5"/>
      <c r="AF7" s="5"/>
    </row>
    <row r="8" customFormat="false" ht="15.75" hidden="false" customHeight="false" outlineLevel="0" collapsed="false">
      <c r="A8" s="5" t="s">
        <v>35</v>
      </c>
      <c r="B8" s="9" t="str">
        <f aca="false">HYPERLINK("https://itunes.apple.com/nz/app/the-dailyhoroscope/id363920434?mt=8","Daily Horoscope")</f>
        <v>Daily Horoscope</v>
      </c>
      <c r="C8" s="9" t="str">
        <f aca="false">HYPERLINK("https://play.google.com/store/apps/details?id=info.androidz.horoscope&amp;hl=en","Daily Horoscope")</f>
        <v>Daily Horoscope</v>
      </c>
      <c r="D8" s="7" t="str">
        <f aca="false">HYPERLINK("https://itunes.apple.com/us/app/tinder/id547702041?mt=8","Tinder")</f>
        <v>Tinder</v>
      </c>
      <c r="E8" s="7" t="str">
        <f aca="false">HYPERLINK("https://play.google.com/store/apps/details?id=com.tinder","Tinder")</f>
        <v>Tinder</v>
      </c>
      <c r="F8" s="7" t="str">
        <f aca="false">HYPERLINK("https://itunes.apple.com/gb/app/bumble-find-a-date-meet-friends-network/id930441707?mt=8","Bumble-Date.Meet Friends.Network")</f>
        <v>Bumble-Date.Meet Friends.Network</v>
      </c>
      <c r="G8" s="7" t="str">
        <f aca="false">HYPERLINK("https://play.google.com/store/apps/details?id=com.bumble.app&amp;hl=en","Bumble-Date.Meet Friends.Network")</f>
        <v>Bumble-Date.Meet Friends.Network</v>
      </c>
      <c r="H8" s="7" t="str">
        <f aca="false">HYPERLINK("https://itunes.apple.com/us/app/zara/id547951480?mt=8","Zara")</f>
        <v>Zara</v>
      </c>
      <c r="I8" s="7" t="str">
        <f aca="false">HYPERLINK("https://play.google.com/store/apps/details?id=com.inditex.zara","Zara")</f>
        <v>Zara</v>
      </c>
      <c r="J8" s="7" t="str">
        <f aca="false">HYPERLINK("https://itunes.apple.com/us/app/super-slime-simulator/id1375330146?mt=8","Super Slime Simulator")</f>
        <v>Super Slime Simulator</v>
      </c>
      <c r="K8" s="7" t="str">
        <f aca="false">HYPERLINK("https://play.google.com/store/apps/details?id=com.dramaton.slime","Super Slime Simulator")</f>
        <v>Super Slime Simulator</v>
      </c>
      <c r="L8" s="7" t="str">
        <f aca="false">HYPERLINK("https://itunes.apple.com/us/app/my-personal-daily-horoscope/id1262999594?mt=8","My Astro. Daily Horoscope")</f>
        <v>My Astro. Daily Horoscope</v>
      </c>
      <c r="M8" s="7" t="str">
        <f aca="false">HYPERLINK("https://play.google.com/store/apps/details?id=com.orionhoroscope.daily.horoscope","My Astro. Daily Horoscope")</f>
        <v>My Astro. Daily Horoscope</v>
      </c>
      <c r="N8" s="7" t="str">
        <f aca="false">HYPERLINK("https://itunes.apple.com/us/app/ebay-buy-sell-save-today/id282614216?mt=8","Ebay")</f>
        <v>Ebay</v>
      </c>
      <c r="O8" s="7" t="str">
        <f aca="false">HYPERLINK("https://play.google.com/store/apps/details?id=com.ebay.mobile","Ebay")</f>
        <v>Ebay</v>
      </c>
      <c r="P8" s="7" t="str">
        <f aca="false">HYPERLINK("https://itunes.apple.com/us/app/amazon-shopping-made-easy/id297606951?mt=8","Amazon")</f>
        <v>Amazon</v>
      </c>
      <c r="Q8" s="7" t="str">
        <f aca="false">HYPERLINK("https://play.google.com/store/apps/details?id=com.amazon.mShop.android.shopping","Amazon")</f>
        <v>Amazon</v>
      </c>
      <c r="R8" s="7" t="str">
        <f aca="false">HYPERLINK("https://itunes.apple.com/us/app/nike-run-club/id387771637?mt=8","Nike Running App")</f>
        <v>Nike Running App</v>
      </c>
      <c r="S8" s="7" t="str">
        <f aca="false">HYPERLINK("https://play.google.com/store/apps/details?id=com.nike.plusgps&amp;hl=en","Nike Running App")</f>
        <v>Nike Running App</v>
      </c>
      <c r="T8" s="7" t="str">
        <f aca="false">HYPERLINK("https://itunes.apple.com/us/app/myfitnesspal/id341232718?mt=8","My Fitness Pal")</f>
        <v>My Fitness Pal</v>
      </c>
      <c r="U8" s="7" t="str">
        <f aca="false">HYPERLINK("https://play.google.com/store/apps/details?id=com.myfitnesspal.android&amp;hl=en","My Fitness Pal")</f>
        <v>My Fitness Pal</v>
      </c>
      <c r="V8" s="7" t="str">
        <f aca="false">HYPERLINK("https://itunes.apple.com/us/app/hypebeast/id986768161?mt=8","HypeBeast")</f>
        <v>HypeBeast</v>
      </c>
      <c r="W8" s="7" t="str">
        <f aca="false">HYPERLINK("https://play.google.com/store/apps/details?id=com.hypebeast.editorial","HypeBeast")</f>
        <v>HypeBeast</v>
      </c>
      <c r="X8" s="7" t="str">
        <f aca="false">HYPERLINK("https://itunes.apple.com/us/app/goat-shop-sneakers/id966758561?mt=8","GOAT")</f>
        <v>GOAT</v>
      </c>
      <c r="Y8" s="7" t="str">
        <f aca="false">HYPERLINK("https://play.google.com/store/apps/details?id=com.airgoat.goat","GOAT")</f>
        <v>GOAT</v>
      </c>
      <c r="Z8" s="7" t="str">
        <f aca="false">HYPERLINK("https://itunes.apple.com/us/app/forever-21/id365886172?mt=8","Forever21")</f>
        <v>Forever21</v>
      </c>
      <c r="AA8" s="7" t="str">
        <f aca="false">HYPERLINK("https://play.google.com/store/apps/details?id=com.rarewire.forever21&amp;hl=en","Forever21")</f>
        <v>Forever21</v>
      </c>
      <c r="AB8" s="7" t="str">
        <f aca="false">HYPERLINK("https://itunes.apple.com/us/app/slice-pizza-delivery-pickup/id699705083?mt=8","Slice")</f>
        <v>Slice</v>
      </c>
      <c r="AC8" s="7" t="str">
        <f aca="false">HYPERLINK("https://play.google.com/store/apps/details?id=com.slicelife.storefront&amp;hl=en","Slice")</f>
        <v>Slice</v>
      </c>
      <c r="AD8" s="5"/>
      <c r="AE8" s="5"/>
      <c r="AF8" s="5"/>
      <c r="AG8" s="5"/>
      <c r="AH8" s="5"/>
    </row>
    <row r="9" customFormat="false" ht="15.75" hidden="false" customHeight="false" outlineLevel="0" collapsed="false">
      <c r="A9" s="5" t="s">
        <v>36</v>
      </c>
      <c r="B9" s="9" t="str">
        <f aca="false">HYPERLINK("https://itunes.apple.com/us/app/hoteltonight-hotel-deals/id407690035?mt=8","Hotel Tonight")</f>
        <v>Hotel Tonight</v>
      </c>
      <c r="C9" s="9" t="str">
        <f aca="false">HYPERLINK("https://play.google.com/store/apps/details?id=com.hoteltonight.android.prod","Hotel Tonight")</f>
        <v>Hotel Tonight</v>
      </c>
      <c r="D9" s="7" t="str">
        <f aca="false">HYPERLINK("https://itunes.apple.com/us/app/foursquare-city-guide/id306934924?mt=8","FourSquare city guide")</f>
        <v>FourSquare city guide</v>
      </c>
      <c r="E9" s="7" t="str">
        <f aca="false">HYPERLINK("https://play.google.com/store/apps/details?id=com.joelapenna.foursquared","FourSquare city guide")</f>
        <v>FourSquare city guide</v>
      </c>
      <c r="F9" s="7" t="str">
        <f aca="false">HYPERLINK("https://itunes.apple.com/us/app/airbnb/id401626263?mt=8","Airbnb")</f>
        <v>Airbnb</v>
      </c>
      <c r="G9" s="7" t="str">
        <f aca="false">HYPERLINK("https://play.google.com/store/apps/details?id=com.airbnb.android","Airbnb")</f>
        <v>Airbnb</v>
      </c>
      <c r="H9" s="7" t="str">
        <f aca="false">HYPERLINK("https://itunes.apple.com/us/app/tripadvisor-hotels-restaurants/id284876795?mt=8","TripAdvisor")</f>
        <v>TripAdvisor</v>
      </c>
      <c r="I9" s="7" t="str">
        <f aca="false">HYPERLINK("https://play.google.com/store/apps/details?id=com.tripadvisor.tripadvisor","TripAdvisor")</f>
        <v>TripAdvisor</v>
      </c>
      <c r="J9" s="7" t="str">
        <f aca="false">HYPERLINK("https://itunes.apple.com/us/app/google-maps-transit-food/id585027354?mt=8","Google Maps")</f>
        <v>Google Maps</v>
      </c>
      <c r="K9" s="7" t="str">
        <f aca="false">HYPERLINK("https://play.google.com/store/apps/details?id=com.google.android.apps.maps","Google Maps")</f>
        <v>Google Maps</v>
      </c>
      <c r="L9" s="7" t="str">
        <f aca="false">HYPERLINK("https://itunes.apple.com/us/app/uber/id368677368?mt=8","Uber")</f>
        <v>Uber</v>
      </c>
      <c r="M9" s="7" t="str">
        <f aca="false">HYPERLINK("https://play.google.com/store/apps/details?id=com.ubercab","Uber")</f>
        <v>Uber</v>
      </c>
      <c r="N9" s="7" t="str">
        <f aca="false">HYPERLINK("https://itunes.apple.com/us/app/xe-currency/id315241195?mt=8","XE currency")</f>
        <v>XE currency</v>
      </c>
      <c r="O9" s="7" t="str">
        <f aca="false">HYPERLINK("https://play.google.com/store/apps/details?id=com.xe.currency","XE currency")</f>
        <v>XE currency</v>
      </c>
      <c r="P9" s="7" t="str">
        <f aca="false">HYPERLINK("https://itunes.apple.com/us/app/yelp-your-local-city-guide/id284910350?mt=8","Yelp")</f>
        <v>Yelp</v>
      </c>
      <c r="Q9" s="7" t="str">
        <f aca="false">HYPERLINK("https://play.google.com/store/apps/details?id=com.yelp.android&amp;hl=en","Yelp")</f>
        <v>Yelp</v>
      </c>
      <c r="R9" s="7" t="str">
        <f aca="false">HYPERLINK("https://itunes.apple.com/us/app/mobile-passport/id907024887?mt=8","Mobile Passport")</f>
        <v>Mobile Passport</v>
      </c>
      <c r="S9" s="7" t="str">
        <f aca="false">HYPERLINK("https://play.google.com/store/apps/details?id=us.mobilepassport&amp;hl=en","Mobile Passport")</f>
        <v>Mobile Passport</v>
      </c>
      <c r="T9" s="7" t="str">
        <f aca="false">HYPERLINK("https://itunes.apple.com/us/app/citymapper-transit-navigation/id469463298?mt=8","City Mapper")</f>
        <v>City Mapper</v>
      </c>
      <c r="U9" s="7" t="str">
        <f aca="false">HYPERLINK("https://play.google.com/store/apps/details?id=com.citymapper.app.release","City Mapper")</f>
        <v>City Mapper</v>
      </c>
      <c r="V9" s="7" t="str">
        <f aca="false">HYPERLINK("https://itunes.apple.com/us/app/hopper-book-flights-hotels/id904052407?mt=8","Hopper")</f>
        <v>Hopper</v>
      </c>
      <c r="W9" s="7" t="str">
        <f aca="false">HYPERLINK("https://play.google.com/store/apps/details?id=com.hopper.mountainview.play&amp;hl=en","Hopper")</f>
        <v>Hopper</v>
      </c>
      <c r="X9" s="7" t="str">
        <f aca="false">HYPERLINK("https://itunes.apple.com/us/app/kayak-flights-hotels-cars/id305204535?mt=8","Kayak")</f>
        <v>Kayak</v>
      </c>
      <c r="Y9" s="7" t="str">
        <f aca="false">HYPERLINK("https://play.google.com/store/apps/details?id=com.kayak.android","Kayak")</f>
        <v>Kayak</v>
      </c>
      <c r="Z9" s="7" t="str">
        <f aca="false">HYPERLINK("https://itunes.apple.com/us/app/skyscanner-travel-deals/id415458524?mt=8","Skyscanner")</f>
        <v>Skyscanner</v>
      </c>
      <c r="AA9" s="7" t="str">
        <f aca="false">HYPERLINK("https://play.google.com/store/apps/details?id=net.skyscanner.android.main","Skyscanner")</f>
        <v>Skyscanner</v>
      </c>
      <c r="AB9" s="5"/>
      <c r="AC9" s="5"/>
      <c r="AD9" s="5"/>
      <c r="AE9" s="5"/>
      <c r="AF9" s="5"/>
    </row>
    <row r="10" customFormat="false" ht="15.75" hidden="false" customHeight="false" outlineLevel="0" collapsed="false">
      <c r="A10" s="5" t="s">
        <v>37</v>
      </c>
      <c r="B10" s="9" t="str">
        <f aca="false">HYPERLINK("https://itunes.apple.com/us/app/pandora-music/id284035177?mt=8","Pandora Music")</f>
        <v>Pandora Music</v>
      </c>
      <c r="C10" s="9" t="str">
        <f aca="false">HYPERLINK("https://play.google.com/store/apps/details?id=com.pandora.android&amp;hl=en","Pandora Music")</f>
        <v>Pandora Music</v>
      </c>
      <c r="D10" s="7" t="str">
        <f aca="false">HYPERLINK("https://itunes.apple.com/us/app/spotify-music/id324684580?mt=8","Spotify")</f>
        <v>Spotify</v>
      </c>
      <c r="E10" s="7" t="str">
        <f aca="false">HYPERLINK("https://play.google.com/store/apps/details?id=com.spotify.music&amp;hl=en","Spotify")</f>
        <v>Spotify</v>
      </c>
      <c r="F10" s="7" t="str">
        <f aca="false">HYPERLINK("https://itunes.apple.com/us/app/soundcloud-music-audio/id336353151?mt=8","SoundCloud")</f>
        <v>SoundCloud</v>
      </c>
      <c r="G10" s="7" t="str">
        <f aca="false">HYPERLINK("https://play.google.com/store/apps/details?id=com.soundcloud.android","SoundCloud")</f>
        <v>SoundCloud</v>
      </c>
      <c r="H10" s="7" t="str">
        <f aca="false">HYPERLINK("https://www.apple.com/lae/itunes/music/","Apple Music")</f>
        <v>Apple Music</v>
      </c>
      <c r="I10" s="7" t="str">
        <f aca="false">HYPERLINK("https://play.google.com/store/apps/details?id=com.apple.android.music&amp;hl=en","Apple Music")</f>
        <v>Apple Music</v>
      </c>
      <c r="J10" s="7" t="str">
        <f aca="false">HYPERLINK("https://itunes.apple.com/ua/app/google-play-music/id691797987?mt=8","GooglePlay Music")</f>
        <v>GooglePlay Music</v>
      </c>
      <c r="K10" s="7" t="str">
        <f aca="false">HYPERLINK("https://play.google.com/store/apps/details?id=com.google.android.music","GooglePlay Music")</f>
        <v>GooglePlay Music</v>
      </c>
      <c r="L10" s="7" t="str">
        <f aca="false">HYPERLINK("https://itunes.apple.com/us/app/tidal/id913943275?mt=8","Tidal")</f>
        <v>Tidal</v>
      </c>
      <c r="M10" s="7" t="str">
        <f aca="false">HYPERLINK("https://play.google.com/store/apps/details?id=com.aspiro.tidal","Tidal")</f>
        <v>Tidal</v>
      </c>
      <c r="N10" s="7" t="str">
        <f aca="false">HYPERLINK("https://itunes.apple.com/us/app/shazam/id284993459?mt=8","Shazam")</f>
        <v>Shazam</v>
      </c>
      <c r="O10" s="7" t="str">
        <f aca="false">HYPERLINK("https://play.google.com/store/apps/details?id=com.shazam.android&amp;hl=en_US","Shazam")</f>
        <v>Shazam</v>
      </c>
      <c r="P10" s="7" t="str">
        <f aca="false">HYPERLINK("https://itunes.apple.com/us/app/smule-the-1-singing-app/id509993510?mt=8","Smule")</f>
        <v>Smule</v>
      </c>
      <c r="Q10" s="7" t="str">
        <f aca="false">HYPERLINK("https://play.google.com/store/apps/details?id=com.smule.singandroid&amp;hl=en_US","Smule")</f>
        <v>Smule</v>
      </c>
      <c r="R10" s="7" t="str">
        <f aca="false">HYPERLINK("https://itunes.apple.com/us/app/iheartradio/id290638154?mt=8","iHeart Radio")</f>
        <v>iHeart Radio</v>
      </c>
      <c r="S10" s="7" t="str">
        <f aca="false">HYPERLINK("https://play.google.com/store/apps/details?id=com.clearchannel.iheartradio.controller&amp;hl=en","iHeart Radio")</f>
        <v>iHeart Radio</v>
      </c>
      <c r="T10" s="7" t="str">
        <f aca="false">HYPERLINK("https://itunes.apple.com/us/app/sonos-controller/id293523031?mt=8","Sonos Controller")</f>
        <v>Sonos Controller</v>
      </c>
      <c r="U10" s="7" t="str">
        <f aca="false">HYPERLINK("https://play.google.com/store/apps/details?id=com.sonos.acr&amp;hl=en_US","Sonos Controller")</f>
        <v>Sonos Controller</v>
      </c>
      <c r="V10" s="7" t="str">
        <f aca="false">HYPERLINK("https://itunes.apple.com/us/app/amazon-music/id510855668?mt=8","Amazon Music")</f>
        <v>Amazon Music</v>
      </c>
      <c r="W10" s="7" t="str">
        <f aca="false">HYPERLINK("https://play.google.com/store/apps/details?id=com.amazon.mp3&amp;hl=en_US","Amazon Music")</f>
        <v>Amazon Music</v>
      </c>
      <c r="X10" s="7" t="str">
        <f aca="false">HYPERLINK("https://itunes.apple.com/us/app/youtube-music/id1017492454?mt=8","Youtube Music")</f>
        <v>Youtube Music</v>
      </c>
      <c r="Y10" s="7" t="str">
        <f aca="false">HYPERLINK("https://play.google.com/store/apps/details?id=com.google.android.apps.youtube.music&amp;hl=en_US","Youtube Music")</f>
        <v>Youtube Music</v>
      </c>
      <c r="Z10" s="5"/>
      <c r="AA10" s="5"/>
      <c r="AB10" s="5"/>
      <c r="AC10" s="5"/>
      <c r="AD10" s="5"/>
      <c r="AE10" s="5"/>
      <c r="AF10" s="5"/>
    </row>
    <row r="11" customFormat="false" ht="15.75" hidden="false" customHeight="false" outlineLevel="0" collapsed="false">
      <c r="A11" s="5" t="s">
        <v>38</v>
      </c>
      <c r="B11" s="11"/>
      <c r="C11" s="11"/>
      <c r="D11" s="1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customFormat="false" ht="15.75" hidden="false" customHeight="false" outlineLevel="0" collapsed="false">
      <c r="A12" s="12" t="s">
        <v>39</v>
      </c>
      <c r="B12" s="1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customFormat="false" ht="15.75" hidden="false" customHeight="false" outlineLevel="0" collapsed="false">
      <c r="A13" s="13" t="s">
        <v>40</v>
      </c>
      <c r="B13" s="1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.75" hidden="false" customHeight="false" outlineLevel="0" collapsed="false">
      <c r="A14" s="1"/>
      <c r="B14" s="15" t="s">
        <v>41</v>
      </c>
      <c r="C14" s="15"/>
      <c r="D14" s="1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customFormat="false" ht="15.75" hidden="false" customHeight="false" outlineLevel="0" collapsed="false">
      <c r="A15" s="1"/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1" t="s">
        <v>10</v>
      </c>
      <c r="K15" s="1" t="s">
        <v>11</v>
      </c>
      <c r="L15" s="1" t="s">
        <v>12</v>
      </c>
      <c r="M15" s="1" t="s">
        <v>13</v>
      </c>
      <c r="N15" s="1" t="s">
        <v>14</v>
      </c>
      <c r="O15" s="1" t="s">
        <v>15</v>
      </c>
      <c r="P15" s="1" t="s">
        <v>16</v>
      </c>
      <c r="Q15" s="1" t="s">
        <v>17</v>
      </c>
      <c r="R15" s="1" t="s">
        <v>18</v>
      </c>
      <c r="S15" s="1" t="s">
        <v>19</v>
      </c>
      <c r="T15" s="1" t="s">
        <v>20</v>
      </c>
      <c r="U15" s="1" t="s">
        <v>21</v>
      </c>
      <c r="V15" s="1" t="s">
        <v>22</v>
      </c>
      <c r="W15" s="1" t="s">
        <v>23</v>
      </c>
      <c r="X15" s="1" t="s">
        <v>24</v>
      </c>
      <c r="Y15" s="1" t="s">
        <v>25</v>
      </c>
      <c r="Z15" s="1" t="s">
        <v>26</v>
      </c>
      <c r="AA15" s="1" t="s">
        <v>27</v>
      </c>
      <c r="AB15" s="1" t="s">
        <v>28</v>
      </c>
      <c r="AC15" s="1" t="s">
        <v>29</v>
      </c>
      <c r="AD15" s="3"/>
      <c r="AE15" s="3"/>
      <c r="AF15" s="3"/>
      <c r="AG15" s="3"/>
      <c r="AH15" s="3"/>
    </row>
    <row r="16" customFormat="false" ht="15.75" hidden="false" customHeight="false" outlineLevel="0" collapsed="false">
      <c r="A16" s="5" t="s">
        <v>30</v>
      </c>
      <c r="B16" s="14" t="s">
        <v>42</v>
      </c>
      <c r="C16" s="14" t="s">
        <v>42</v>
      </c>
      <c r="D16" s="5" t="s">
        <v>43</v>
      </c>
      <c r="E16" s="5"/>
      <c r="F16" s="16" t="s">
        <v>44</v>
      </c>
      <c r="G16" s="16"/>
      <c r="H16" s="5" t="s">
        <v>45</v>
      </c>
      <c r="I16" s="5"/>
      <c r="J16" s="5" t="s">
        <v>46</v>
      </c>
      <c r="K16" s="5"/>
      <c r="L16" s="5" t="s">
        <v>47</v>
      </c>
      <c r="M16" s="5"/>
      <c r="N16" s="5" t="s">
        <v>48</v>
      </c>
      <c r="O16" s="5"/>
      <c r="P16" s="5" t="s">
        <v>49</v>
      </c>
      <c r="Q16" s="5"/>
      <c r="R16" s="5" t="s">
        <v>50</v>
      </c>
      <c r="S16" s="5"/>
      <c r="T16" s="5" t="s">
        <v>51</v>
      </c>
      <c r="U16" s="5"/>
      <c r="V16" s="5" t="s">
        <v>52</v>
      </c>
      <c r="W16" s="5"/>
      <c r="X16" s="5" t="s">
        <v>53</v>
      </c>
      <c r="Y16" s="5"/>
      <c r="Z16" s="5" t="s">
        <v>54</v>
      </c>
      <c r="AA16" s="5"/>
      <c r="AB16" s="5" t="s">
        <v>55</v>
      </c>
      <c r="AC16" s="5"/>
      <c r="AD16" s="5"/>
      <c r="AE16" s="5"/>
      <c r="AF16" s="5"/>
      <c r="AG16" s="5"/>
      <c r="AH16" s="5"/>
    </row>
    <row r="17" customFormat="false" ht="15.75" hidden="false" customHeight="false" outlineLevel="0" collapsed="false">
      <c r="A17" s="5" t="s">
        <v>31</v>
      </c>
      <c r="B17" s="10" t="s">
        <v>32</v>
      </c>
      <c r="C17" s="17" t="s">
        <v>32</v>
      </c>
      <c r="D17" s="5" t="s">
        <v>56</v>
      </c>
      <c r="E17" s="5"/>
      <c r="F17" s="5" t="s">
        <v>57</v>
      </c>
      <c r="G17" s="5"/>
      <c r="H17" s="5" t="s">
        <v>58</v>
      </c>
      <c r="I17" s="5"/>
      <c r="J17" s="5" t="s">
        <v>59</v>
      </c>
      <c r="K17" s="5"/>
      <c r="L17" s="5" t="s">
        <v>60</v>
      </c>
      <c r="M17" s="5"/>
      <c r="N17" s="5" t="s">
        <v>61</v>
      </c>
      <c r="O17" s="5"/>
      <c r="P17" s="5" t="s">
        <v>62</v>
      </c>
      <c r="Q17" s="5"/>
      <c r="R17" s="5" t="s">
        <v>63</v>
      </c>
      <c r="S17" s="5"/>
      <c r="T17" s="5" t="s">
        <v>64</v>
      </c>
      <c r="U17" s="5"/>
      <c r="V17" s="7" t="s">
        <v>65</v>
      </c>
      <c r="W17" s="5"/>
      <c r="X17" s="5" t="s">
        <v>66</v>
      </c>
      <c r="Y17" s="5"/>
      <c r="Z17" s="5" t="s">
        <v>67</v>
      </c>
      <c r="AA17" s="5"/>
      <c r="AB17" s="5" t="s">
        <v>59</v>
      </c>
      <c r="AC17" s="5"/>
      <c r="AD17" s="5"/>
      <c r="AE17" s="5"/>
      <c r="AF17" s="5"/>
      <c r="AG17" s="5"/>
      <c r="AH17" s="5"/>
    </row>
    <row r="18" customFormat="false" ht="15.75" hidden="false" customHeight="false" outlineLevel="0" collapsed="false">
      <c r="A18" s="5" t="s">
        <v>33</v>
      </c>
      <c r="B18" s="14" t="s">
        <v>68</v>
      </c>
      <c r="C18" s="14" t="s">
        <v>68</v>
      </c>
      <c r="D18" s="5" t="s">
        <v>69</v>
      </c>
      <c r="E18" s="5"/>
      <c r="F18" s="5" t="s">
        <v>70</v>
      </c>
      <c r="G18" s="5"/>
      <c r="H18" s="5" t="s">
        <v>71</v>
      </c>
      <c r="I18" s="5"/>
      <c r="J18" s="5" t="s">
        <v>72</v>
      </c>
      <c r="K18" s="5"/>
      <c r="L18" s="5" t="s">
        <v>73</v>
      </c>
      <c r="M18" s="5"/>
      <c r="N18" s="5" t="s">
        <v>74</v>
      </c>
      <c r="O18" s="5"/>
      <c r="P18" s="5" t="s">
        <v>75</v>
      </c>
      <c r="Q18" s="5"/>
      <c r="R18" s="5" t="s">
        <v>76</v>
      </c>
      <c r="S18" s="5"/>
      <c r="T18" s="5" t="s">
        <v>77</v>
      </c>
      <c r="U18" s="5"/>
      <c r="V18" s="5" t="s">
        <v>78</v>
      </c>
      <c r="W18" s="5"/>
      <c r="X18" s="5" t="s">
        <v>79</v>
      </c>
      <c r="Y18" s="5"/>
      <c r="Z18" s="5" t="s">
        <v>80</v>
      </c>
      <c r="AA18" s="5"/>
      <c r="AB18" s="5" t="s">
        <v>81</v>
      </c>
      <c r="AC18" s="5"/>
      <c r="AD18" s="5"/>
      <c r="AE18" s="5"/>
      <c r="AF18" s="5"/>
      <c r="AG18" s="5"/>
      <c r="AH18" s="5"/>
    </row>
    <row r="19" customFormat="false" ht="15.75" hidden="false" customHeight="false" outlineLevel="0" collapsed="false">
      <c r="A19" s="5" t="s">
        <v>34</v>
      </c>
      <c r="B19" s="5" t="s">
        <v>82</v>
      </c>
      <c r="C19" s="5" t="s">
        <v>82</v>
      </c>
      <c r="D19" s="5" t="s">
        <v>83</v>
      </c>
      <c r="E19" s="5"/>
      <c r="F19" s="5" t="s">
        <v>84</v>
      </c>
      <c r="G19" s="7" t="str">
        <f aca="false">HYPERLINK("https://play.google.com/store/apps/details?id=org.cryptonaut.app","Cryptonaut")</f>
        <v>Cryptonaut</v>
      </c>
      <c r="H19" s="5" t="s">
        <v>85</v>
      </c>
      <c r="I19" s="5" t="s">
        <v>85</v>
      </c>
      <c r="J19" s="5" t="s">
        <v>86</v>
      </c>
      <c r="K19" s="5"/>
      <c r="L19" s="5" t="s">
        <v>82</v>
      </c>
      <c r="M19" s="5"/>
      <c r="N19" s="5" t="s">
        <v>87</v>
      </c>
      <c r="O19" s="5"/>
      <c r="P19" s="5" t="s">
        <v>88</v>
      </c>
      <c r="Q19" s="5"/>
      <c r="R19" s="5" t="s">
        <v>89</v>
      </c>
      <c r="S19" s="5"/>
      <c r="T19" s="5" t="s">
        <v>90</v>
      </c>
      <c r="U19" s="5"/>
      <c r="V19" s="5" t="s">
        <v>91</v>
      </c>
      <c r="W19" s="5"/>
      <c r="X19" s="5" t="s">
        <v>92</v>
      </c>
      <c r="Y19" s="5"/>
      <c r="Z19" s="5" t="s">
        <v>93</v>
      </c>
      <c r="AA19" s="5"/>
      <c r="AB19" s="5" t="s">
        <v>94</v>
      </c>
      <c r="AC19" s="5"/>
      <c r="AD19" s="5"/>
      <c r="AE19" s="5"/>
      <c r="AF19" s="5"/>
      <c r="AG19" s="5"/>
      <c r="AH19" s="5"/>
    </row>
    <row r="20" customFormat="false" ht="15.75" hidden="false" customHeight="false" outlineLevel="0" collapsed="false">
      <c r="A20" s="5" t="s">
        <v>35</v>
      </c>
      <c r="B20" s="12" t="s">
        <v>95</v>
      </c>
      <c r="C20" s="12" t="s">
        <v>95</v>
      </c>
      <c r="D20" s="5" t="s">
        <v>96</v>
      </c>
      <c r="E20" s="5"/>
      <c r="F20" s="5" t="s">
        <v>97</v>
      </c>
      <c r="G20" s="5"/>
      <c r="H20" s="5" t="s">
        <v>98</v>
      </c>
      <c r="I20" s="5"/>
      <c r="J20" s="5" t="s">
        <v>99</v>
      </c>
      <c r="K20" s="5"/>
      <c r="L20" s="5" t="s">
        <v>100</v>
      </c>
      <c r="M20" s="5"/>
      <c r="N20" s="5" t="s">
        <v>101</v>
      </c>
      <c r="O20" s="5"/>
      <c r="P20" s="5" t="s">
        <v>102</v>
      </c>
      <c r="Q20" s="5"/>
      <c r="R20" s="5" t="s">
        <v>103</v>
      </c>
      <c r="S20" s="5"/>
      <c r="T20" s="5" t="s">
        <v>104</v>
      </c>
      <c r="U20" s="5"/>
      <c r="V20" s="5" t="s">
        <v>105</v>
      </c>
      <c r="W20" s="5"/>
      <c r="X20" s="5" t="s">
        <v>106</v>
      </c>
      <c r="Y20" s="5"/>
      <c r="Z20" s="5" t="s">
        <v>107</v>
      </c>
      <c r="AA20" s="5"/>
      <c r="AB20" s="5" t="s">
        <v>108</v>
      </c>
      <c r="AC20" s="5"/>
      <c r="AD20" s="5"/>
      <c r="AE20" s="5"/>
      <c r="AF20" s="5"/>
      <c r="AG20" s="5"/>
      <c r="AH20" s="5"/>
    </row>
    <row r="21" customFormat="false" ht="15.75" hidden="false" customHeight="false" outlineLevel="0" collapsed="false">
      <c r="A21" s="5" t="s">
        <v>36</v>
      </c>
      <c r="B21" s="5" t="s">
        <v>109</v>
      </c>
      <c r="C21" s="5" t="s">
        <v>109</v>
      </c>
      <c r="D21" s="5"/>
      <c r="E21" s="5"/>
      <c r="F21" s="5" t="s">
        <v>110</v>
      </c>
      <c r="G21" s="5"/>
      <c r="H21" s="5" t="s">
        <v>111</v>
      </c>
      <c r="I21" s="5"/>
      <c r="J21" s="5" t="s">
        <v>112</v>
      </c>
      <c r="K21" s="5"/>
      <c r="L21" s="5" t="s">
        <v>113</v>
      </c>
      <c r="M21" s="5"/>
      <c r="N21" s="5" t="s">
        <v>114</v>
      </c>
      <c r="O21" s="5"/>
      <c r="P21" s="5" t="s">
        <v>115</v>
      </c>
      <c r="Q21" s="5"/>
      <c r="R21" s="5" t="s">
        <v>116</v>
      </c>
      <c r="S21" s="5"/>
      <c r="T21" s="5" t="s">
        <v>117</v>
      </c>
      <c r="U21" s="5"/>
      <c r="V21" s="5" t="s">
        <v>118</v>
      </c>
      <c r="W21" s="5"/>
      <c r="X21" s="5" t="s">
        <v>119</v>
      </c>
      <c r="Y21" s="5"/>
      <c r="Z21" s="5" t="s">
        <v>120</v>
      </c>
      <c r="AA21" s="5"/>
      <c r="AB21" s="5" t="s">
        <v>121</v>
      </c>
      <c r="AC21" s="5"/>
      <c r="AD21" s="5"/>
      <c r="AE21" s="5"/>
      <c r="AF21" s="5"/>
      <c r="AG21" s="5"/>
      <c r="AH21" s="5"/>
    </row>
    <row r="22" customFormat="false" ht="15.75" hidden="false" customHeight="false" outlineLevel="0" collapsed="false">
      <c r="A22" s="5" t="s">
        <v>37</v>
      </c>
      <c r="B22" s="12" t="s">
        <v>122</v>
      </c>
      <c r="C22" s="12" t="s">
        <v>122</v>
      </c>
      <c r="D22" s="5" t="s">
        <v>123</v>
      </c>
      <c r="E22" s="5"/>
      <c r="F22" s="5" t="s">
        <v>124</v>
      </c>
      <c r="G22" s="5"/>
      <c r="H22" s="5" t="s">
        <v>125</v>
      </c>
      <c r="I22" s="5"/>
      <c r="J22" s="5" t="s">
        <v>126</v>
      </c>
      <c r="K22" s="5"/>
      <c r="L22" s="5" t="s">
        <v>127</v>
      </c>
      <c r="M22" s="5"/>
      <c r="N22" s="5" t="s">
        <v>128</v>
      </c>
      <c r="O22" s="18"/>
      <c r="P22" s="18" t="s">
        <v>129</v>
      </c>
      <c r="Q22" s="5"/>
      <c r="R22" s="5" t="s">
        <v>130</v>
      </c>
      <c r="S22" s="5"/>
      <c r="T22" s="5" t="s">
        <v>131</v>
      </c>
      <c r="U22" s="5"/>
      <c r="V22" s="5" t="s">
        <v>122</v>
      </c>
      <c r="W22" s="5"/>
      <c r="X22" s="5" t="s">
        <v>132</v>
      </c>
      <c r="Y22" s="5"/>
      <c r="Z22" s="5" t="s">
        <v>133</v>
      </c>
      <c r="AA22" s="5"/>
      <c r="AB22" s="5" t="s">
        <v>134</v>
      </c>
      <c r="AC22" s="5"/>
      <c r="AD22" s="5"/>
      <c r="AE22" s="5"/>
      <c r="AF22" s="5"/>
      <c r="AG22" s="5"/>
      <c r="AH22" s="5"/>
    </row>
    <row r="23" customFormat="false" ht="15.75" hidden="false" customHeight="false" outlineLevel="0" collapsed="false">
      <c r="A23" s="3"/>
      <c r="B23" s="1" t="s">
        <v>135</v>
      </c>
      <c r="C23" s="1"/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customFormat="false" ht="15.75" hidden="false" customHeight="false" outlineLevel="0" collapsed="false">
      <c r="A24" s="3"/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8</v>
      </c>
      <c r="I24" s="4" t="s">
        <v>9</v>
      </c>
      <c r="J24" s="1" t="s">
        <v>10</v>
      </c>
      <c r="K24" s="1" t="s">
        <v>11</v>
      </c>
      <c r="L24" s="1" t="s">
        <v>12</v>
      </c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  <c r="S24" s="1" t="s">
        <v>19</v>
      </c>
      <c r="T24" s="1" t="s">
        <v>20</v>
      </c>
      <c r="U24" s="1" t="s">
        <v>21</v>
      </c>
      <c r="V24" s="1" t="s">
        <v>22</v>
      </c>
      <c r="W24" s="1" t="s">
        <v>23</v>
      </c>
      <c r="X24" s="1" t="s">
        <v>24</v>
      </c>
      <c r="Y24" s="1" t="s">
        <v>25</v>
      </c>
      <c r="Z24" s="1" t="s">
        <v>26</v>
      </c>
      <c r="AA24" s="1" t="s">
        <v>27</v>
      </c>
      <c r="AB24" s="1" t="s">
        <v>28</v>
      </c>
      <c r="AC24" s="1" t="s">
        <v>29</v>
      </c>
      <c r="AD24" s="3"/>
      <c r="AE24" s="3"/>
      <c r="AF24" s="3"/>
      <c r="AG24" s="3"/>
      <c r="AH24" s="3"/>
    </row>
    <row r="25" customFormat="false" ht="15.75" hidden="false" customHeight="false" outlineLevel="0" collapsed="false">
      <c r="A25" s="5" t="s">
        <v>30</v>
      </c>
      <c r="B25" s="14" t="s">
        <v>42</v>
      </c>
      <c r="C25" s="14" t="s">
        <v>42</v>
      </c>
      <c r="D25" s="5" t="s">
        <v>43</v>
      </c>
      <c r="E25" s="5"/>
      <c r="F25" s="5" t="s">
        <v>136</v>
      </c>
      <c r="G25" s="5"/>
      <c r="H25" s="5" t="s">
        <v>137</v>
      </c>
      <c r="I25" s="5"/>
      <c r="J25" s="5" t="s">
        <v>138</v>
      </c>
      <c r="K25" s="5"/>
      <c r="L25" s="5" t="s">
        <v>139</v>
      </c>
      <c r="M25" s="5"/>
      <c r="N25" s="5" t="s">
        <v>140</v>
      </c>
      <c r="O25" s="5"/>
      <c r="P25" s="5" t="s">
        <v>141</v>
      </c>
      <c r="Q25" s="5"/>
      <c r="R25" s="5" t="s">
        <v>142</v>
      </c>
      <c r="S25" s="5"/>
      <c r="T25" s="5" t="s">
        <v>44</v>
      </c>
      <c r="U25" s="5"/>
      <c r="V25" s="5" t="s">
        <v>143</v>
      </c>
      <c r="W25" s="5"/>
      <c r="X25" s="5" t="s">
        <v>144</v>
      </c>
      <c r="Y25" s="5"/>
      <c r="Z25" s="5" t="s">
        <v>145</v>
      </c>
      <c r="AA25" s="5"/>
      <c r="AB25" s="5" t="s">
        <v>146</v>
      </c>
      <c r="AC25" s="5"/>
      <c r="AD25" s="5"/>
      <c r="AE25" s="5"/>
      <c r="AF25" s="5"/>
      <c r="AG25" s="5"/>
      <c r="AH25" s="5"/>
    </row>
    <row r="26" customFormat="false" ht="15.75" hidden="false" customHeight="false" outlineLevel="0" collapsed="false">
      <c r="A26" s="5" t="s">
        <v>31</v>
      </c>
      <c r="B26" s="12" t="s">
        <v>32</v>
      </c>
      <c r="C26" s="12" t="s">
        <v>32</v>
      </c>
      <c r="D26" s="5" t="s">
        <v>147</v>
      </c>
      <c r="E26" s="5"/>
      <c r="F26" s="5" t="s">
        <v>148</v>
      </c>
      <c r="G26" s="5"/>
      <c r="H26" s="5" t="s">
        <v>149</v>
      </c>
      <c r="I26" s="5"/>
      <c r="J26" s="5" t="s">
        <v>150</v>
      </c>
      <c r="K26" s="5"/>
      <c r="L26" s="5" t="s">
        <v>151</v>
      </c>
      <c r="M26" s="5"/>
      <c r="N26" s="5" t="s">
        <v>152</v>
      </c>
      <c r="O26" s="5"/>
      <c r="P26" s="5" t="s">
        <v>153</v>
      </c>
      <c r="Q26" s="5"/>
      <c r="R26" s="5" t="s">
        <v>64</v>
      </c>
      <c r="S26" s="5"/>
      <c r="T26" s="5" t="s">
        <v>57</v>
      </c>
      <c r="U26" s="5"/>
      <c r="V26" s="5" t="s">
        <v>154</v>
      </c>
      <c r="W26" s="5"/>
      <c r="X26" s="5" t="s">
        <v>155</v>
      </c>
      <c r="Y26" s="5"/>
      <c r="Z26" s="5" t="s">
        <v>156</v>
      </c>
      <c r="AA26" s="5"/>
      <c r="AB26" s="5" t="s">
        <v>157</v>
      </c>
      <c r="AC26" s="5"/>
      <c r="AD26" s="5"/>
      <c r="AE26" s="5"/>
      <c r="AF26" s="5"/>
      <c r="AG26" s="5"/>
      <c r="AH26" s="5"/>
    </row>
    <row r="27" customFormat="false" ht="15.75" hidden="false" customHeight="false" outlineLevel="0" collapsed="false">
      <c r="A27" s="5" t="s">
        <v>33</v>
      </c>
      <c r="B27" s="14" t="s">
        <v>68</v>
      </c>
      <c r="C27" s="14" t="s">
        <v>158</v>
      </c>
      <c r="D27" s="5" t="s">
        <v>69</v>
      </c>
      <c r="E27" s="5"/>
      <c r="F27" s="5" t="s">
        <v>72</v>
      </c>
      <c r="G27" s="5"/>
      <c r="H27" s="5" t="s">
        <v>71</v>
      </c>
      <c r="I27" s="5"/>
      <c r="J27" s="5" t="s">
        <v>159</v>
      </c>
      <c r="K27" s="5"/>
      <c r="L27" s="5" t="s">
        <v>160</v>
      </c>
      <c r="M27" s="5"/>
      <c r="N27" s="5" t="s">
        <v>74</v>
      </c>
      <c r="O27" s="5"/>
      <c r="P27" s="5" t="s">
        <v>161</v>
      </c>
      <c r="Q27" s="5"/>
      <c r="R27" s="5" t="s">
        <v>162</v>
      </c>
      <c r="S27" s="5"/>
      <c r="T27" s="5" t="s">
        <v>163</v>
      </c>
      <c r="U27" s="5"/>
      <c r="V27" s="5" t="s">
        <v>164</v>
      </c>
      <c r="W27" s="5"/>
      <c r="X27" s="5" t="s">
        <v>165</v>
      </c>
      <c r="Y27" s="5"/>
      <c r="Z27" s="5" t="s">
        <v>166</v>
      </c>
      <c r="AA27" s="5"/>
      <c r="AB27" s="5" t="s">
        <v>167</v>
      </c>
      <c r="AC27" s="5"/>
      <c r="AD27" s="5"/>
      <c r="AE27" s="5"/>
      <c r="AF27" s="5"/>
      <c r="AG27" s="5"/>
      <c r="AH27" s="5"/>
    </row>
    <row r="28" customFormat="false" ht="15.75" hidden="false" customHeight="false" outlineLevel="0" collapsed="false">
      <c r="A28" s="5" t="s">
        <v>34</v>
      </c>
      <c r="B28" s="12" t="s">
        <v>168</v>
      </c>
      <c r="C28" s="12" t="s">
        <v>168</v>
      </c>
      <c r="D28" s="5" t="s">
        <v>169</v>
      </c>
      <c r="E28" s="5"/>
      <c r="F28" s="5" t="s">
        <v>170</v>
      </c>
      <c r="G28" s="5"/>
      <c r="H28" s="5" t="s">
        <v>90</v>
      </c>
      <c r="I28" s="5"/>
      <c r="J28" s="5" t="s">
        <v>171</v>
      </c>
      <c r="K28" s="5"/>
      <c r="L28" s="5" t="s">
        <v>172</v>
      </c>
      <c r="M28" s="5"/>
      <c r="N28" s="5" t="s">
        <v>173</v>
      </c>
      <c r="O28" s="5"/>
      <c r="P28" s="5" t="s">
        <v>174</v>
      </c>
      <c r="Q28" s="5"/>
      <c r="R28" s="5" t="s">
        <v>175</v>
      </c>
      <c r="S28" s="5"/>
      <c r="T28" s="5" t="s">
        <v>176</v>
      </c>
      <c r="U28" s="5"/>
      <c r="V28" s="5" t="s">
        <v>87</v>
      </c>
      <c r="W28" s="5"/>
      <c r="X28" s="5" t="s">
        <v>91</v>
      </c>
      <c r="Y28" s="5"/>
      <c r="Z28" s="5" t="s">
        <v>89</v>
      </c>
      <c r="AA28" s="5"/>
      <c r="AB28" s="5" t="s">
        <v>86</v>
      </c>
      <c r="AC28" s="5"/>
      <c r="AD28" s="5"/>
      <c r="AE28" s="5"/>
      <c r="AF28" s="5"/>
      <c r="AG28" s="5"/>
      <c r="AH28" s="5"/>
    </row>
    <row r="29" customFormat="false" ht="15.75" hidden="false" customHeight="false" outlineLevel="0" collapsed="false">
      <c r="A29" s="5" t="s">
        <v>35</v>
      </c>
      <c r="B29" s="12" t="s">
        <v>177</v>
      </c>
      <c r="C29" s="12" t="s">
        <v>177</v>
      </c>
      <c r="D29" s="5" t="s">
        <v>178</v>
      </c>
      <c r="E29" s="5"/>
      <c r="F29" s="5" t="s">
        <v>179</v>
      </c>
      <c r="G29" s="5"/>
      <c r="H29" s="7" t="s">
        <v>180</v>
      </c>
      <c r="I29" s="5"/>
      <c r="J29" s="5" t="s">
        <v>96</v>
      </c>
      <c r="K29" s="5"/>
      <c r="L29" s="5" t="s">
        <v>181</v>
      </c>
      <c r="M29" s="5"/>
      <c r="N29" s="5" t="s">
        <v>182</v>
      </c>
      <c r="O29" s="5"/>
      <c r="P29" s="5" t="s">
        <v>183</v>
      </c>
      <c r="Q29" s="5"/>
      <c r="R29" s="5" t="s">
        <v>184</v>
      </c>
      <c r="S29" s="5"/>
      <c r="T29" s="5" t="s">
        <v>185</v>
      </c>
      <c r="U29" s="5"/>
      <c r="V29" s="5" t="s">
        <v>186</v>
      </c>
      <c r="W29" s="5"/>
      <c r="X29" s="5" t="s">
        <v>187</v>
      </c>
      <c r="Y29" s="5"/>
      <c r="Z29" s="5" t="s">
        <v>188</v>
      </c>
      <c r="AA29" s="5"/>
      <c r="AB29" s="5" t="s">
        <v>189</v>
      </c>
      <c r="AC29" s="5"/>
      <c r="AD29" s="5"/>
      <c r="AE29" s="5"/>
      <c r="AF29" s="5"/>
      <c r="AG29" s="5"/>
      <c r="AH29" s="5"/>
    </row>
    <row r="30" customFormat="false" ht="15.75" hidden="false" customHeight="false" outlineLevel="0" collapsed="false">
      <c r="A30" s="5" t="s">
        <v>36</v>
      </c>
      <c r="B30" s="12" t="s">
        <v>190</v>
      </c>
      <c r="C30" s="12" t="s">
        <v>190</v>
      </c>
      <c r="D30" s="5" t="s">
        <v>113</v>
      </c>
      <c r="E30" s="5"/>
      <c r="F30" s="5" t="s">
        <v>191</v>
      </c>
      <c r="G30" s="5"/>
      <c r="H30" s="5" t="s">
        <v>110</v>
      </c>
      <c r="I30" s="5"/>
      <c r="J30" s="5" t="s">
        <v>192</v>
      </c>
      <c r="K30" s="5"/>
      <c r="L30" s="5" t="s">
        <v>193</v>
      </c>
      <c r="M30" s="5"/>
      <c r="N30" s="5" t="s">
        <v>194</v>
      </c>
      <c r="O30" s="5"/>
      <c r="P30" s="5" t="s">
        <v>111</v>
      </c>
      <c r="Q30" s="5"/>
      <c r="R30" s="5" t="s">
        <v>195</v>
      </c>
      <c r="S30" s="5"/>
      <c r="T30" s="5" t="s">
        <v>196</v>
      </c>
      <c r="U30" s="5"/>
      <c r="V30" s="5" t="s">
        <v>197</v>
      </c>
      <c r="W30" s="5"/>
      <c r="X30" s="5" t="s">
        <v>198</v>
      </c>
      <c r="Y30" s="5"/>
      <c r="Z30" s="5" t="s">
        <v>199</v>
      </c>
      <c r="AA30" s="5"/>
      <c r="AB30" s="5" t="s">
        <v>200</v>
      </c>
      <c r="AC30" s="5"/>
      <c r="AD30" s="5"/>
      <c r="AE30" s="5"/>
      <c r="AF30" s="5"/>
      <c r="AG30" s="5"/>
      <c r="AH30" s="5"/>
    </row>
    <row r="31" customFormat="false" ht="15.75" hidden="false" customHeight="false" outlineLevel="0" collapsed="false">
      <c r="A31" s="5" t="s">
        <v>37</v>
      </c>
      <c r="B31" s="12" t="s">
        <v>201</v>
      </c>
      <c r="C31" s="12" t="s">
        <v>201</v>
      </c>
      <c r="D31" s="5" t="s">
        <v>202</v>
      </c>
      <c r="E31" s="5"/>
      <c r="F31" s="5" t="s">
        <v>131</v>
      </c>
      <c r="G31" s="5"/>
      <c r="H31" s="5" t="s">
        <v>203</v>
      </c>
      <c r="I31" s="5"/>
      <c r="J31" s="5" t="s">
        <v>204</v>
      </c>
      <c r="K31" s="5"/>
      <c r="L31" s="5" t="s">
        <v>124</v>
      </c>
      <c r="M31" s="5"/>
      <c r="N31" s="5" t="s">
        <v>128</v>
      </c>
      <c r="O31" s="5"/>
      <c r="P31" s="5" t="s">
        <v>132</v>
      </c>
      <c r="Q31" s="5"/>
      <c r="R31" s="5" t="s">
        <v>130</v>
      </c>
      <c r="S31" s="5"/>
      <c r="T31" s="5" t="s">
        <v>129</v>
      </c>
      <c r="U31" s="5"/>
      <c r="V31" s="5" t="s">
        <v>123</v>
      </c>
      <c r="W31" s="5"/>
      <c r="X31" s="5" t="s">
        <v>205</v>
      </c>
      <c r="Y31" s="5"/>
      <c r="Z31" s="5" t="s">
        <v>206</v>
      </c>
      <c r="AA31" s="5"/>
      <c r="AB31" s="5" t="s">
        <v>125</v>
      </c>
      <c r="AC31" s="5"/>
      <c r="AD31" s="5"/>
      <c r="AE31" s="5"/>
      <c r="AF31" s="5"/>
      <c r="AG31" s="5"/>
      <c r="AH31" s="5"/>
    </row>
    <row r="32" customFormat="false" ht="15.75" hidden="false" customHeight="false" outlineLevel="0" collapsed="false">
      <c r="A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customFormat="false" ht="15.75" hidden="false" customHeight="false" outlineLevel="0" collapsed="false">
      <c r="A33" s="3"/>
      <c r="B33" s="2" t="s">
        <v>207</v>
      </c>
      <c r="C33" s="2"/>
      <c r="D33" s="2"/>
      <c r="E33" s="2"/>
      <c r="F33" s="2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customFormat="false" ht="15.75" hidden="false" customHeight="false" outlineLevel="0" collapsed="false">
      <c r="A34" s="3"/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1" t="s">
        <v>10</v>
      </c>
      <c r="K34" s="1" t="s">
        <v>11</v>
      </c>
      <c r="L34" s="1" t="s">
        <v>12</v>
      </c>
      <c r="M34" s="1" t="s">
        <v>13</v>
      </c>
      <c r="N34" s="1" t="s">
        <v>14</v>
      </c>
      <c r="O34" s="1" t="s">
        <v>15</v>
      </c>
      <c r="P34" s="1" t="s">
        <v>16</v>
      </c>
      <c r="Q34" s="1" t="s">
        <v>17</v>
      </c>
      <c r="R34" s="1" t="s">
        <v>18</v>
      </c>
      <c r="S34" s="1" t="s">
        <v>19</v>
      </c>
      <c r="T34" s="1" t="s">
        <v>20</v>
      </c>
      <c r="U34" s="1" t="s">
        <v>21</v>
      </c>
      <c r="V34" s="1" t="s">
        <v>22</v>
      </c>
      <c r="W34" s="1" t="s">
        <v>23</v>
      </c>
      <c r="X34" s="1" t="s">
        <v>24</v>
      </c>
      <c r="Y34" s="1" t="s">
        <v>25</v>
      </c>
      <c r="Z34" s="1" t="s">
        <v>26</v>
      </c>
      <c r="AA34" s="1" t="s">
        <v>27</v>
      </c>
      <c r="AB34" s="1" t="s">
        <v>28</v>
      </c>
      <c r="AC34" s="1" t="s">
        <v>29</v>
      </c>
      <c r="AD34" s="3"/>
      <c r="AE34" s="3"/>
      <c r="AF34" s="3"/>
      <c r="AG34" s="3"/>
      <c r="AH34" s="3"/>
    </row>
    <row r="35" customFormat="false" ht="15.75" hidden="false" customHeight="false" outlineLevel="0" collapsed="false">
      <c r="A35" s="5" t="s">
        <v>30</v>
      </c>
      <c r="B35" s="14" t="s">
        <v>42</v>
      </c>
      <c r="C35" s="14" t="s">
        <v>42</v>
      </c>
      <c r="D35" s="5" t="s">
        <v>43</v>
      </c>
      <c r="E35" s="5" t="s">
        <v>43</v>
      </c>
      <c r="F35" s="5" t="s">
        <v>208</v>
      </c>
      <c r="G35" s="5" t="s">
        <v>208</v>
      </c>
      <c r="H35" s="5" t="s">
        <v>51</v>
      </c>
      <c r="I35" s="5" t="s">
        <v>51</v>
      </c>
      <c r="J35" s="5" t="s">
        <v>209</v>
      </c>
      <c r="K35" s="5"/>
      <c r="L35" s="5" t="s">
        <v>44</v>
      </c>
      <c r="M35" s="5"/>
      <c r="N35" s="5" t="s">
        <v>210</v>
      </c>
      <c r="O35" s="5"/>
      <c r="P35" s="5" t="s">
        <v>211</v>
      </c>
      <c r="Q35" s="5"/>
      <c r="R35" s="5" t="s">
        <v>212</v>
      </c>
      <c r="S35" s="5"/>
      <c r="T35" s="5" t="s">
        <v>55</v>
      </c>
      <c r="U35" s="5"/>
      <c r="V35" s="5" t="s">
        <v>213</v>
      </c>
      <c r="W35" s="5"/>
      <c r="X35" s="5" t="s">
        <v>214</v>
      </c>
      <c r="Y35" s="5"/>
      <c r="Z35" s="5" t="s">
        <v>215</v>
      </c>
      <c r="AA35" s="5"/>
      <c r="AB35" s="5" t="s">
        <v>216</v>
      </c>
      <c r="AC35" s="5"/>
      <c r="AD35" s="5"/>
      <c r="AE35" s="5"/>
      <c r="AF35" s="5"/>
      <c r="AG35" s="5"/>
      <c r="AH35" s="5"/>
    </row>
    <row r="36" customFormat="false" ht="15.75" hidden="false" customHeight="false" outlineLevel="0" collapsed="false">
      <c r="A36" s="5" t="s">
        <v>31</v>
      </c>
      <c r="B36" s="12" t="s">
        <v>32</v>
      </c>
      <c r="C36" s="12" t="s">
        <v>32</v>
      </c>
      <c r="D36" s="5" t="s">
        <v>217</v>
      </c>
      <c r="E36" s="5" t="s">
        <v>217</v>
      </c>
      <c r="F36" s="5" t="s">
        <v>64</v>
      </c>
      <c r="G36" s="5" t="s">
        <v>64</v>
      </c>
      <c r="H36" s="5" t="s">
        <v>147</v>
      </c>
      <c r="I36" s="5"/>
      <c r="J36" s="5" t="s">
        <v>218</v>
      </c>
      <c r="K36" s="5"/>
      <c r="L36" s="5" t="s">
        <v>219</v>
      </c>
      <c r="M36" s="5"/>
      <c r="N36" s="5" t="s">
        <v>220</v>
      </c>
      <c r="O36" s="5"/>
      <c r="P36" s="5" t="s">
        <v>221</v>
      </c>
      <c r="Q36" s="5"/>
      <c r="R36" s="5" t="s">
        <v>222</v>
      </c>
      <c r="S36" s="5"/>
      <c r="T36" s="5" t="s">
        <v>59</v>
      </c>
      <c r="U36" s="5"/>
      <c r="V36" s="5" t="s">
        <v>149</v>
      </c>
      <c r="W36" s="5"/>
      <c r="X36" s="5" t="s">
        <v>223</v>
      </c>
      <c r="Y36" s="5"/>
      <c r="Z36" s="5" t="s">
        <v>224</v>
      </c>
      <c r="AA36" s="5"/>
      <c r="AB36" s="5" t="s">
        <v>225</v>
      </c>
      <c r="AC36" s="5"/>
      <c r="AD36" s="5"/>
      <c r="AE36" s="5"/>
      <c r="AF36" s="5"/>
      <c r="AG36" s="5"/>
      <c r="AH36" s="5"/>
    </row>
    <row r="37" customFormat="false" ht="15.75" hidden="false" customHeight="false" outlineLevel="0" collapsed="false">
      <c r="A37" s="5" t="s">
        <v>33</v>
      </c>
      <c r="B37" s="14" t="s">
        <v>68</v>
      </c>
      <c r="C37" s="14" t="s">
        <v>158</v>
      </c>
      <c r="D37" s="5" t="s">
        <v>69</v>
      </c>
      <c r="E37" s="5" t="s">
        <v>69</v>
      </c>
      <c r="F37" s="5" t="s">
        <v>71</v>
      </c>
      <c r="G37" s="5" t="s">
        <v>71</v>
      </c>
      <c r="H37" s="5" t="s">
        <v>226</v>
      </c>
      <c r="I37" s="5" t="s">
        <v>227</v>
      </c>
      <c r="J37" s="5" t="s">
        <v>228</v>
      </c>
      <c r="K37" s="5"/>
      <c r="L37" s="5" t="s">
        <v>70</v>
      </c>
      <c r="M37" s="5"/>
      <c r="N37" s="5" t="s">
        <v>162</v>
      </c>
      <c r="O37" s="5"/>
      <c r="P37" s="5" t="s">
        <v>72</v>
      </c>
      <c r="Q37" s="5"/>
      <c r="R37" s="5" t="s">
        <v>160</v>
      </c>
      <c r="S37" s="5"/>
      <c r="T37" s="5" t="s">
        <v>229</v>
      </c>
      <c r="U37" s="5"/>
      <c r="V37" s="5" t="s">
        <v>230</v>
      </c>
      <c r="W37" s="5"/>
      <c r="X37" s="5" t="s">
        <v>231</v>
      </c>
      <c r="Y37" s="5"/>
      <c r="Z37" s="5" t="s">
        <v>232</v>
      </c>
      <c r="AA37" s="5"/>
      <c r="AB37" s="5" t="s">
        <v>74</v>
      </c>
      <c r="AC37" s="5"/>
      <c r="AD37" s="5"/>
      <c r="AE37" s="5"/>
      <c r="AF37" s="5"/>
      <c r="AG37" s="5"/>
      <c r="AH37" s="5"/>
    </row>
    <row r="38" customFormat="false" ht="15.75" hidden="false" customHeight="false" outlineLevel="0" collapsed="false">
      <c r="A38" s="5" t="s">
        <v>34</v>
      </c>
      <c r="B38" s="12" t="s">
        <v>233</v>
      </c>
      <c r="C38" s="12" t="s">
        <v>233</v>
      </c>
      <c r="D38" s="5" t="s">
        <v>90</v>
      </c>
      <c r="E38" s="5" t="s">
        <v>90</v>
      </c>
      <c r="F38" s="5" t="s">
        <v>234</v>
      </c>
      <c r="G38" s="5" t="s">
        <v>234</v>
      </c>
      <c r="H38" s="5" t="s">
        <v>235</v>
      </c>
      <c r="I38" s="5" t="s">
        <v>235</v>
      </c>
      <c r="J38" s="7" t="s">
        <v>236</v>
      </c>
      <c r="K38" s="5"/>
      <c r="L38" s="7" t="s">
        <v>237</v>
      </c>
      <c r="M38" s="5"/>
      <c r="N38" s="5" t="s">
        <v>86</v>
      </c>
      <c r="O38" s="5"/>
      <c r="P38" s="5" t="s">
        <v>87</v>
      </c>
      <c r="Q38" s="5"/>
      <c r="R38" s="5" t="s">
        <v>91</v>
      </c>
      <c r="S38" s="5"/>
      <c r="T38" s="5" t="s">
        <v>238</v>
      </c>
      <c r="U38" s="5"/>
      <c r="V38" s="5" t="s">
        <v>239</v>
      </c>
      <c r="W38" s="5"/>
      <c r="X38" s="5" t="s">
        <v>240</v>
      </c>
      <c r="Y38" s="5"/>
      <c r="Z38" s="5" t="s">
        <v>241</v>
      </c>
      <c r="AA38" s="5"/>
      <c r="AB38" s="5" t="s">
        <v>242</v>
      </c>
      <c r="AC38" s="5"/>
      <c r="AD38" s="5"/>
      <c r="AE38" s="5"/>
      <c r="AF38" s="5"/>
      <c r="AG38" s="5"/>
      <c r="AH38" s="5"/>
    </row>
    <row r="39" customFormat="false" ht="15.75" hidden="false" customHeight="false" outlineLevel="0" collapsed="false">
      <c r="A39" s="5" t="s">
        <v>35</v>
      </c>
      <c r="B39" s="12" t="s">
        <v>243</v>
      </c>
      <c r="C39" s="12" t="s">
        <v>243</v>
      </c>
      <c r="D39" s="5" t="s">
        <v>244</v>
      </c>
      <c r="E39" s="5" t="s">
        <v>244</v>
      </c>
      <c r="F39" s="5" t="s">
        <v>96</v>
      </c>
      <c r="G39" s="5" t="s">
        <v>96</v>
      </c>
      <c r="H39" s="5" t="s">
        <v>98</v>
      </c>
      <c r="I39" s="5" t="s">
        <v>98</v>
      </c>
      <c r="J39" s="5" t="s">
        <v>245</v>
      </c>
      <c r="K39" s="5"/>
      <c r="L39" s="5" t="s">
        <v>75</v>
      </c>
      <c r="M39" s="5"/>
      <c r="N39" s="5" t="s">
        <v>185</v>
      </c>
      <c r="O39" s="5"/>
      <c r="P39" s="5" t="s">
        <v>99</v>
      </c>
      <c r="Q39" s="5"/>
      <c r="R39" s="5" t="s">
        <v>107</v>
      </c>
      <c r="S39" s="5"/>
      <c r="T39" s="5" t="s">
        <v>246</v>
      </c>
      <c r="U39" s="5"/>
      <c r="V39" s="5" t="s">
        <v>247</v>
      </c>
      <c r="W39" s="5"/>
      <c r="X39" s="5" t="s">
        <v>248</v>
      </c>
      <c r="Y39" s="5"/>
      <c r="Z39" s="5" t="s">
        <v>249</v>
      </c>
      <c r="AA39" s="5"/>
      <c r="AB39" s="5" t="s">
        <v>250</v>
      </c>
      <c r="AC39" s="5"/>
      <c r="AD39" s="5"/>
      <c r="AE39" s="5"/>
      <c r="AF39" s="5"/>
      <c r="AG39" s="5"/>
      <c r="AH39" s="5"/>
    </row>
    <row r="40" customFormat="false" ht="15.75" hidden="false" customHeight="false" outlineLevel="0" collapsed="false">
      <c r="A40" s="5" t="s">
        <v>36</v>
      </c>
      <c r="B40" s="12" t="s">
        <v>251</v>
      </c>
      <c r="C40" s="12" t="s">
        <v>251</v>
      </c>
      <c r="D40" s="5" t="s">
        <v>252</v>
      </c>
      <c r="E40" s="5" t="s">
        <v>252</v>
      </c>
      <c r="F40" s="5" t="s">
        <v>253</v>
      </c>
      <c r="G40" s="5" t="s">
        <v>253</v>
      </c>
      <c r="H40" s="5" t="s">
        <v>110</v>
      </c>
      <c r="I40" s="5" t="s">
        <v>110</v>
      </c>
      <c r="J40" s="5" t="s">
        <v>254</v>
      </c>
      <c r="K40" s="5"/>
      <c r="L40" s="5" t="s">
        <v>111</v>
      </c>
      <c r="M40" s="5"/>
      <c r="N40" s="5" t="s">
        <v>112</v>
      </c>
      <c r="O40" s="5"/>
      <c r="P40" s="5" t="s">
        <v>113</v>
      </c>
      <c r="Q40" s="5"/>
      <c r="R40" s="5" t="s">
        <v>255</v>
      </c>
      <c r="S40" s="5"/>
      <c r="T40" s="5" t="s">
        <v>256</v>
      </c>
      <c r="U40" s="5"/>
      <c r="V40" s="5" t="s">
        <v>257</v>
      </c>
      <c r="W40" s="5"/>
      <c r="X40" s="5" t="s">
        <v>258</v>
      </c>
      <c r="Y40" s="5"/>
      <c r="Z40" s="5" t="s">
        <v>259</v>
      </c>
      <c r="AA40" s="5"/>
      <c r="AB40" s="5" t="s">
        <v>260</v>
      </c>
      <c r="AC40" s="5"/>
      <c r="AD40" s="5"/>
      <c r="AE40" s="5"/>
      <c r="AF40" s="5"/>
      <c r="AG40" s="5"/>
      <c r="AH40" s="5"/>
    </row>
    <row r="41" customFormat="false" ht="15.75" hidden="false" customHeight="false" outlineLevel="0" collapsed="false">
      <c r="A41" s="5" t="s">
        <v>37</v>
      </c>
      <c r="B41" s="12" t="s">
        <v>261</v>
      </c>
      <c r="C41" s="12" t="s">
        <v>261</v>
      </c>
      <c r="D41" s="5" t="s">
        <v>262</v>
      </c>
      <c r="E41" s="5" t="s">
        <v>262</v>
      </c>
      <c r="F41" s="5" t="s">
        <v>263</v>
      </c>
      <c r="G41" s="5" t="s">
        <v>130</v>
      </c>
      <c r="H41" s="5" t="s">
        <v>264</v>
      </c>
      <c r="I41" s="5" t="s">
        <v>264</v>
      </c>
      <c r="J41" s="5" t="s">
        <v>202</v>
      </c>
      <c r="K41" s="5"/>
      <c r="L41" s="5" t="s">
        <v>128</v>
      </c>
      <c r="M41" s="5"/>
      <c r="N41" s="5" t="s">
        <v>265</v>
      </c>
      <c r="O41" s="5"/>
      <c r="P41" s="5" t="s">
        <v>124</v>
      </c>
      <c r="Q41" s="5"/>
      <c r="R41" s="5" t="s">
        <v>131</v>
      </c>
      <c r="S41" s="5"/>
      <c r="T41" s="5" t="s">
        <v>266</v>
      </c>
      <c r="U41" s="5"/>
      <c r="V41" s="5" t="s">
        <v>267</v>
      </c>
      <c r="W41" s="5"/>
      <c r="X41" s="5" t="s">
        <v>268</v>
      </c>
      <c r="Y41" s="5"/>
      <c r="Z41" s="5" t="s">
        <v>125</v>
      </c>
      <c r="AA41" s="5"/>
      <c r="AB41" s="5" t="s">
        <v>269</v>
      </c>
      <c r="AC41" s="5"/>
      <c r="AD41" s="5"/>
      <c r="AE41" s="5"/>
      <c r="AF41" s="5"/>
      <c r="AG41" s="5"/>
      <c r="AH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customFormat="false" ht="15.75" hidden="false" customHeight="false" outlineLevel="0" collapsed="false">
      <c r="A43" s="19"/>
      <c r="B43" s="1" t="s">
        <v>270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5"/>
      <c r="AD43" s="5"/>
      <c r="AE43" s="5"/>
      <c r="AF43" s="5"/>
      <c r="AG43" s="5"/>
      <c r="AH43" s="5"/>
    </row>
    <row r="44" customFormat="false" ht="15.75" hidden="false" customHeight="false" outlineLevel="0" collapsed="false">
      <c r="A44" s="19"/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8</v>
      </c>
      <c r="I44" s="4" t="s">
        <v>9</v>
      </c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  <c r="P44" s="1" t="s">
        <v>16</v>
      </c>
      <c r="Q44" s="1" t="s">
        <v>17</v>
      </c>
      <c r="R44" s="1" t="s">
        <v>18</v>
      </c>
      <c r="S44" s="1" t="s">
        <v>19</v>
      </c>
      <c r="T44" s="1" t="s">
        <v>20</v>
      </c>
      <c r="U44" s="1" t="s">
        <v>21</v>
      </c>
      <c r="V44" s="1" t="s">
        <v>22</v>
      </c>
      <c r="W44" s="1" t="s">
        <v>23</v>
      </c>
      <c r="X44" s="1" t="s">
        <v>24</v>
      </c>
      <c r="Y44" s="1" t="s">
        <v>25</v>
      </c>
      <c r="Z44" s="1" t="s">
        <v>26</v>
      </c>
      <c r="AA44" s="1" t="s">
        <v>27</v>
      </c>
      <c r="AB44" s="1" t="s">
        <v>28</v>
      </c>
      <c r="AC44" s="1" t="s">
        <v>29</v>
      </c>
      <c r="AD44" s="5"/>
      <c r="AE44" s="5"/>
      <c r="AF44" s="5"/>
      <c r="AG44" s="5"/>
      <c r="AH44" s="5"/>
    </row>
    <row r="45" customFormat="false" ht="15.75" hidden="false" customHeight="false" outlineLevel="0" collapsed="false">
      <c r="A45" s="5" t="s">
        <v>30</v>
      </c>
      <c r="B45" s="14" t="s">
        <v>42</v>
      </c>
      <c r="C45" s="14" t="s">
        <v>42</v>
      </c>
      <c r="D45" s="20" t="s">
        <v>43</v>
      </c>
      <c r="E45" s="20" t="s">
        <v>271</v>
      </c>
      <c r="F45" s="21" t="s">
        <v>272</v>
      </c>
      <c r="G45" s="21" t="s">
        <v>272</v>
      </c>
      <c r="H45" s="21" t="s">
        <v>273</v>
      </c>
      <c r="I45" s="21" t="s">
        <v>273</v>
      </c>
      <c r="J45" s="21" t="s">
        <v>274</v>
      </c>
      <c r="K45" s="21"/>
      <c r="L45" s="21" t="s">
        <v>209</v>
      </c>
      <c r="M45" s="21"/>
      <c r="N45" s="21" t="s">
        <v>55</v>
      </c>
      <c r="O45" s="21"/>
      <c r="P45" s="21" t="s">
        <v>275</v>
      </c>
      <c r="Q45" s="21"/>
      <c r="R45" s="21" t="s">
        <v>276</v>
      </c>
      <c r="S45" s="21"/>
      <c r="T45" s="21" t="s">
        <v>277</v>
      </c>
      <c r="U45" s="21"/>
      <c r="V45" s="21" t="s">
        <v>278</v>
      </c>
      <c r="W45" s="21"/>
      <c r="X45" s="21" t="s">
        <v>279</v>
      </c>
      <c r="Y45" s="21"/>
      <c r="Z45" s="21" t="s">
        <v>215</v>
      </c>
      <c r="AA45" s="21"/>
      <c r="AB45" s="21" t="s">
        <v>280</v>
      </c>
      <c r="AC45" s="5"/>
      <c r="AD45" s="5"/>
      <c r="AE45" s="5"/>
      <c r="AF45" s="5"/>
      <c r="AG45" s="5"/>
      <c r="AH45" s="5"/>
    </row>
    <row r="46" customFormat="false" ht="15.75" hidden="false" customHeight="false" outlineLevel="0" collapsed="false">
      <c r="A46" s="5" t="s">
        <v>31</v>
      </c>
      <c r="B46" s="12" t="s">
        <v>32</v>
      </c>
      <c r="C46" s="12" t="s">
        <v>32</v>
      </c>
      <c r="D46" s="5" t="s">
        <v>217</v>
      </c>
      <c r="E46" s="5" t="s">
        <v>217</v>
      </c>
      <c r="F46" s="5" t="s">
        <v>64</v>
      </c>
      <c r="G46" s="5" t="s">
        <v>64</v>
      </c>
      <c r="H46" s="5" t="s">
        <v>147</v>
      </c>
      <c r="I46" s="5"/>
      <c r="J46" s="5" t="s">
        <v>218</v>
      </c>
      <c r="K46" s="5"/>
      <c r="L46" s="5" t="s">
        <v>219</v>
      </c>
      <c r="M46" s="5"/>
      <c r="N46" s="5" t="s">
        <v>220</v>
      </c>
      <c r="O46" s="5"/>
      <c r="P46" s="5" t="s">
        <v>221</v>
      </c>
      <c r="Q46" s="5"/>
      <c r="R46" s="5" t="s">
        <v>222</v>
      </c>
      <c r="S46" s="5"/>
      <c r="T46" s="5" t="s">
        <v>59</v>
      </c>
      <c r="U46" s="5"/>
      <c r="V46" s="5" t="s">
        <v>149</v>
      </c>
      <c r="W46" s="5"/>
      <c r="X46" s="5" t="s">
        <v>223</v>
      </c>
      <c r="Y46" s="5"/>
      <c r="Z46" s="5" t="s">
        <v>224</v>
      </c>
      <c r="AA46" s="5"/>
      <c r="AB46" s="5" t="s">
        <v>225</v>
      </c>
      <c r="AC46" s="5"/>
      <c r="AD46" s="5"/>
      <c r="AE46" s="5"/>
      <c r="AF46" s="5"/>
      <c r="AG46" s="5"/>
      <c r="AH46" s="5"/>
    </row>
    <row r="47" customFormat="false" ht="15.75" hidden="false" customHeight="false" outlineLevel="0" collapsed="false">
      <c r="A47" s="5" t="s">
        <v>33</v>
      </c>
      <c r="B47" s="14" t="s">
        <v>68</v>
      </c>
      <c r="C47" s="22" t="s">
        <v>158</v>
      </c>
      <c r="D47" s="21" t="s">
        <v>69</v>
      </c>
      <c r="E47" s="21" t="s">
        <v>69</v>
      </c>
      <c r="F47" s="21" t="s">
        <v>71</v>
      </c>
      <c r="G47" s="21" t="s">
        <v>71</v>
      </c>
      <c r="H47" s="21" t="s">
        <v>70</v>
      </c>
      <c r="I47" s="21" t="s">
        <v>70</v>
      </c>
      <c r="J47" s="21" t="s">
        <v>74</v>
      </c>
      <c r="K47" s="21"/>
      <c r="L47" s="21" t="s">
        <v>73</v>
      </c>
      <c r="M47" s="21"/>
      <c r="N47" s="21" t="s">
        <v>162</v>
      </c>
      <c r="O47" s="21"/>
      <c r="P47" s="21" t="s">
        <v>72</v>
      </c>
      <c r="Q47" s="21"/>
      <c r="R47" s="21" t="s">
        <v>160</v>
      </c>
      <c r="S47" s="21"/>
      <c r="T47" s="21" t="s">
        <v>229</v>
      </c>
      <c r="U47" s="21"/>
      <c r="V47" s="21" t="s">
        <v>232</v>
      </c>
      <c r="W47" s="21"/>
      <c r="X47" s="21" t="s">
        <v>230</v>
      </c>
      <c r="Y47" s="21"/>
      <c r="Z47" s="21" t="s">
        <v>244</v>
      </c>
      <c r="AA47" s="21"/>
      <c r="AB47" s="21" t="s">
        <v>281</v>
      </c>
      <c r="AC47" s="5"/>
      <c r="AD47" s="5"/>
      <c r="AE47" s="5"/>
      <c r="AF47" s="5"/>
      <c r="AG47" s="5"/>
      <c r="AH47" s="5"/>
    </row>
    <row r="48" customFormat="false" ht="15.75" hidden="false" customHeight="false" outlineLevel="0" collapsed="false">
      <c r="A48" s="5" t="s">
        <v>34</v>
      </c>
      <c r="B48" s="20" t="s">
        <v>282</v>
      </c>
      <c r="C48" s="20" t="s">
        <v>282</v>
      </c>
      <c r="D48" s="21" t="s">
        <v>283</v>
      </c>
      <c r="E48" s="21" t="s">
        <v>283</v>
      </c>
      <c r="F48" s="21" t="s">
        <v>239</v>
      </c>
      <c r="G48" s="21" t="s">
        <v>239</v>
      </c>
      <c r="H48" s="21" t="s">
        <v>91</v>
      </c>
      <c r="I48" s="21" t="s">
        <v>91</v>
      </c>
      <c r="J48" s="21" t="s">
        <v>284</v>
      </c>
      <c r="K48" s="21"/>
      <c r="L48" s="21" t="s">
        <v>235</v>
      </c>
      <c r="M48" s="21"/>
      <c r="N48" s="21" t="s">
        <v>285</v>
      </c>
      <c r="O48" s="21"/>
      <c r="P48" s="21" t="s">
        <v>87</v>
      </c>
      <c r="Q48" s="21"/>
      <c r="R48" s="21" t="s">
        <v>286</v>
      </c>
      <c r="S48" s="21"/>
      <c r="T48" s="21" t="s">
        <v>90</v>
      </c>
      <c r="U48" s="21"/>
      <c r="V48" s="21" t="s">
        <v>287</v>
      </c>
      <c r="W48" s="21"/>
      <c r="X48" s="23" t="s">
        <v>288</v>
      </c>
      <c r="Y48" s="21"/>
      <c r="Z48" s="23" t="s">
        <v>289</v>
      </c>
      <c r="AA48" s="21"/>
      <c r="AB48" s="21" t="s">
        <v>238</v>
      </c>
      <c r="AC48" s="5"/>
      <c r="AD48" s="5"/>
      <c r="AE48" s="5"/>
      <c r="AF48" s="5"/>
      <c r="AG48" s="5"/>
      <c r="AH48" s="5"/>
    </row>
    <row r="49" customFormat="false" ht="15.75" hidden="false" customHeight="false" outlineLevel="0" collapsed="false">
      <c r="A49" s="5" t="s">
        <v>35</v>
      </c>
      <c r="B49" s="24" t="s">
        <v>290</v>
      </c>
      <c r="C49" s="24" t="s">
        <v>290</v>
      </c>
      <c r="D49" s="21" t="s">
        <v>291</v>
      </c>
      <c r="E49" s="21" t="s">
        <v>291</v>
      </c>
      <c r="F49" s="23" t="s">
        <v>292</v>
      </c>
      <c r="G49" s="23" t="s">
        <v>292</v>
      </c>
      <c r="H49" s="21" t="s">
        <v>293</v>
      </c>
      <c r="I49" s="21" t="s">
        <v>293</v>
      </c>
      <c r="J49" s="23" t="s">
        <v>294</v>
      </c>
      <c r="K49" s="21"/>
      <c r="L49" s="21" t="s">
        <v>295</v>
      </c>
      <c r="M49" s="21"/>
      <c r="N49" s="21" t="s">
        <v>107</v>
      </c>
      <c r="O49" s="21"/>
      <c r="P49" s="21" t="s">
        <v>296</v>
      </c>
      <c r="Q49" s="21"/>
      <c r="R49" s="21" t="s">
        <v>96</v>
      </c>
      <c r="S49" s="21"/>
      <c r="T49" s="21" t="s">
        <v>75</v>
      </c>
      <c r="U49" s="21"/>
      <c r="V49" s="21" t="s">
        <v>297</v>
      </c>
      <c r="W49" s="21"/>
      <c r="X49" s="21" t="s">
        <v>298</v>
      </c>
      <c r="Y49" s="21"/>
      <c r="Z49" s="21" t="s">
        <v>299</v>
      </c>
      <c r="AA49" s="21"/>
      <c r="AB49" s="21" t="s">
        <v>300</v>
      </c>
      <c r="AC49" s="5"/>
      <c r="AD49" s="5"/>
      <c r="AE49" s="5"/>
      <c r="AF49" s="5"/>
      <c r="AG49" s="5"/>
      <c r="AH49" s="5"/>
    </row>
    <row r="50" customFormat="false" ht="15.75" hidden="false" customHeight="false" outlineLevel="0" collapsed="false">
      <c r="A50" s="5" t="s">
        <v>36</v>
      </c>
      <c r="B50" s="20" t="s">
        <v>301</v>
      </c>
      <c r="C50" s="20" t="s">
        <v>301</v>
      </c>
      <c r="D50" s="21" t="s">
        <v>302</v>
      </c>
      <c r="E50" s="21" t="s">
        <v>302</v>
      </c>
      <c r="F50" s="21" t="s">
        <v>303</v>
      </c>
      <c r="G50" s="21" t="s">
        <v>303</v>
      </c>
      <c r="H50" s="21" t="s">
        <v>304</v>
      </c>
      <c r="I50" s="21" t="s">
        <v>305</v>
      </c>
      <c r="J50" s="5" t="s">
        <v>306</v>
      </c>
      <c r="K50" s="21"/>
      <c r="L50" s="21" t="s">
        <v>110</v>
      </c>
      <c r="M50" s="21"/>
      <c r="N50" s="23" t="s">
        <v>307</v>
      </c>
      <c r="O50" s="21"/>
      <c r="P50" s="21" t="s">
        <v>308</v>
      </c>
      <c r="Q50" s="21"/>
      <c r="R50" s="21" t="s">
        <v>252</v>
      </c>
      <c r="S50" s="21"/>
      <c r="T50" s="21" t="s">
        <v>309</v>
      </c>
      <c r="U50" s="21"/>
      <c r="V50" s="21" t="s">
        <v>256</v>
      </c>
      <c r="W50" s="21"/>
      <c r="X50" s="23" t="s">
        <v>310</v>
      </c>
      <c r="Y50" s="21"/>
      <c r="Z50" s="21" t="s">
        <v>113</v>
      </c>
      <c r="AA50" s="21"/>
      <c r="AB50" s="21" t="s">
        <v>311</v>
      </c>
      <c r="AC50" s="5"/>
      <c r="AD50" s="5"/>
      <c r="AE50" s="5"/>
      <c r="AF50" s="5"/>
      <c r="AG50" s="5"/>
      <c r="AH50" s="5"/>
    </row>
    <row r="51" customFormat="false" ht="15.75" hidden="false" customHeight="false" outlineLevel="0" collapsed="false">
      <c r="A51" s="5" t="s">
        <v>37</v>
      </c>
      <c r="B51" s="20" t="s">
        <v>266</v>
      </c>
      <c r="C51" s="20" t="s">
        <v>266</v>
      </c>
      <c r="D51" s="21" t="s">
        <v>264</v>
      </c>
      <c r="E51" s="21" t="s">
        <v>264</v>
      </c>
      <c r="F51" s="21" t="s">
        <v>128</v>
      </c>
      <c r="G51" s="21" t="s">
        <v>128</v>
      </c>
      <c r="H51" s="21" t="s">
        <v>202</v>
      </c>
      <c r="I51" s="21" t="s">
        <v>202</v>
      </c>
      <c r="J51" s="21" t="s">
        <v>125</v>
      </c>
      <c r="K51" s="21"/>
      <c r="L51" s="21" t="s">
        <v>129</v>
      </c>
      <c r="M51" s="21"/>
      <c r="N51" s="21" t="s">
        <v>124</v>
      </c>
      <c r="O51" s="21"/>
      <c r="P51" s="21" t="s">
        <v>130</v>
      </c>
      <c r="Q51" s="21"/>
      <c r="R51" s="21" t="s">
        <v>268</v>
      </c>
      <c r="S51" s="21"/>
      <c r="T51" s="21" t="s">
        <v>312</v>
      </c>
      <c r="U51" s="21"/>
      <c r="V51" s="21" t="s">
        <v>313</v>
      </c>
      <c r="W51" s="21"/>
      <c r="X51" s="21" t="s">
        <v>262</v>
      </c>
      <c r="Y51" s="21"/>
      <c r="Z51" s="21" t="s">
        <v>265</v>
      </c>
      <c r="AA51" s="21"/>
      <c r="AB51" s="21" t="s">
        <v>206</v>
      </c>
      <c r="AC51" s="5"/>
      <c r="AD51" s="5"/>
      <c r="AE51" s="5"/>
      <c r="AF51" s="5"/>
      <c r="AG51" s="5"/>
      <c r="AH51" s="5"/>
    </row>
    <row r="52" customFormat="false" ht="15.75" hidden="false" customHeight="false" outlineLevel="0" collapsed="false">
      <c r="A52" s="5" t="s">
        <v>38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5"/>
      <c r="AD52" s="5"/>
      <c r="AE52" s="5"/>
      <c r="AF52" s="5"/>
      <c r="AG52" s="5"/>
      <c r="AH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customFormat="false" ht="15.75" hidden="false" customHeight="false" outlineLevel="0" collapsed="false">
      <c r="A54" s="3"/>
      <c r="B54" s="1" t="s">
        <v>314</v>
      </c>
      <c r="C54" s="1"/>
      <c r="D54" s="1"/>
      <c r="E54" s="1"/>
      <c r="F54" s="1"/>
      <c r="G54" s="1"/>
      <c r="H54" s="1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customFormat="false" ht="15.75" hidden="false" customHeight="false" outlineLevel="0" collapsed="false">
      <c r="A55" s="3"/>
      <c r="B55" s="4" t="s">
        <v>2</v>
      </c>
      <c r="C55" s="4" t="s">
        <v>3</v>
      </c>
      <c r="D55" s="4" t="s">
        <v>4</v>
      </c>
      <c r="E55" s="4" t="s">
        <v>5</v>
      </c>
      <c r="F55" s="4" t="s">
        <v>6</v>
      </c>
      <c r="G55" s="4" t="s">
        <v>7</v>
      </c>
      <c r="H55" s="4" t="s">
        <v>8</v>
      </c>
      <c r="I55" s="4" t="s">
        <v>9</v>
      </c>
      <c r="J55" s="1" t="s">
        <v>10</v>
      </c>
      <c r="K55" s="1" t="s">
        <v>11</v>
      </c>
      <c r="L55" s="1" t="s">
        <v>12</v>
      </c>
      <c r="M55" s="1" t="s">
        <v>13</v>
      </c>
      <c r="N55" s="1" t="s">
        <v>14</v>
      </c>
      <c r="O55" s="1" t="s">
        <v>15</v>
      </c>
      <c r="P55" s="1" t="s">
        <v>16</v>
      </c>
      <c r="Q55" s="1" t="s">
        <v>17</v>
      </c>
      <c r="R55" s="1" t="s">
        <v>18</v>
      </c>
      <c r="S55" s="1" t="s">
        <v>19</v>
      </c>
      <c r="T55" s="1" t="s">
        <v>20</v>
      </c>
      <c r="U55" s="1" t="s">
        <v>21</v>
      </c>
      <c r="V55" s="1" t="s">
        <v>22</v>
      </c>
      <c r="W55" s="1" t="s">
        <v>23</v>
      </c>
      <c r="X55" s="1" t="s">
        <v>24</v>
      </c>
      <c r="Y55" s="1" t="s">
        <v>25</v>
      </c>
      <c r="Z55" s="1" t="s">
        <v>26</v>
      </c>
      <c r="AA55" s="1" t="s">
        <v>27</v>
      </c>
      <c r="AB55" s="1" t="s">
        <v>28</v>
      </c>
      <c r="AC55" s="1" t="s">
        <v>29</v>
      </c>
      <c r="AD55" s="3"/>
      <c r="AE55" s="3"/>
      <c r="AF55" s="3"/>
      <c r="AG55" s="3"/>
      <c r="AH55" s="3"/>
    </row>
    <row r="56" customFormat="false" ht="15.75" hidden="false" customHeight="false" outlineLevel="0" collapsed="false">
      <c r="A56" s="5" t="s">
        <v>30</v>
      </c>
      <c r="B56" s="14" t="s">
        <v>42</v>
      </c>
      <c r="C56" s="14" t="s">
        <v>42</v>
      </c>
      <c r="D56" s="12" t="s">
        <v>43</v>
      </c>
      <c r="E56" s="12" t="s">
        <v>43</v>
      </c>
      <c r="F56" s="5" t="s">
        <v>315</v>
      </c>
      <c r="G56" s="5" t="s">
        <v>315</v>
      </c>
      <c r="H56" s="5" t="s">
        <v>316</v>
      </c>
      <c r="I56" s="5" t="s">
        <v>316</v>
      </c>
      <c r="J56" s="5" t="s">
        <v>317</v>
      </c>
      <c r="K56" s="5" t="s">
        <v>317</v>
      </c>
      <c r="L56" s="5" t="s">
        <v>318</v>
      </c>
      <c r="M56" s="5" t="s">
        <v>318</v>
      </c>
      <c r="N56" s="5" t="s">
        <v>319</v>
      </c>
      <c r="O56" s="5" t="s">
        <v>319</v>
      </c>
      <c r="P56" s="5" t="s">
        <v>320</v>
      </c>
      <c r="Q56" s="5" t="s">
        <v>320</v>
      </c>
      <c r="R56" s="5" t="s">
        <v>321</v>
      </c>
      <c r="S56" s="5" t="s">
        <v>321</v>
      </c>
      <c r="T56" s="5" t="s">
        <v>322</v>
      </c>
      <c r="U56" s="5" t="s">
        <v>322</v>
      </c>
      <c r="V56" s="5" t="s">
        <v>144</v>
      </c>
      <c r="W56" s="5" t="s">
        <v>144</v>
      </c>
      <c r="X56" s="5" t="s">
        <v>323</v>
      </c>
      <c r="Y56" s="5" t="s">
        <v>323</v>
      </c>
      <c r="Z56" s="5" t="s">
        <v>324</v>
      </c>
      <c r="AA56" s="5" t="s">
        <v>324</v>
      </c>
      <c r="AB56" s="5" t="s">
        <v>325</v>
      </c>
      <c r="AC56" s="5" t="s">
        <v>325</v>
      </c>
      <c r="AD56" s="5"/>
      <c r="AE56" s="5"/>
      <c r="AF56" s="5"/>
      <c r="AG56" s="5"/>
      <c r="AH56" s="5"/>
    </row>
    <row r="57" customFormat="false" ht="15.75" hidden="false" customHeight="false" outlineLevel="0" collapsed="false">
      <c r="A57" s="5" t="s">
        <v>31</v>
      </c>
      <c r="B57" s="12" t="s">
        <v>32</v>
      </c>
      <c r="C57" s="12" t="s">
        <v>32</v>
      </c>
      <c r="D57" s="5" t="s">
        <v>326</v>
      </c>
      <c r="E57" s="5" t="s">
        <v>326</v>
      </c>
      <c r="F57" s="5" t="s">
        <v>327</v>
      </c>
      <c r="G57" s="5" t="s">
        <v>327</v>
      </c>
      <c r="H57" s="5" t="s">
        <v>225</v>
      </c>
      <c r="I57" s="5" t="s">
        <v>225</v>
      </c>
      <c r="J57" s="5" t="s">
        <v>328</v>
      </c>
      <c r="K57" s="5" t="s">
        <v>328</v>
      </c>
      <c r="L57" s="5" t="s">
        <v>66</v>
      </c>
      <c r="M57" s="5" t="s">
        <v>66</v>
      </c>
      <c r="N57" s="5" t="s">
        <v>329</v>
      </c>
      <c r="O57" s="5" t="s">
        <v>329</v>
      </c>
      <c r="P57" s="5" t="s">
        <v>330</v>
      </c>
      <c r="Q57" s="5" t="s">
        <v>330</v>
      </c>
      <c r="R57" s="5" t="s">
        <v>331</v>
      </c>
      <c r="S57" s="5" t="s">
        <v>332</v>
      </c>
      <c r="T57" s="5" t="s">
        <v>149</v>
      </c>
      <c r="U57" s="5" t="s">
        <v>149</v>
      </c>
      <c r="V57" s="5" t="s">
        <v>147</v>
      </c>
      <c r="W57" s="5" t="s">
        <v>147</v>
      </c>
      <c r="X57" s="5" t="s">
        <v>333</v>
      </c>
      <c r="Y57" s="5" t="s">
        <v>333</v>
      </c>
      <c r="Z57" s="5" t="s">
        <v>148</v>
      </c>
      <c r="AA57" s="5" t="s">
        <v>148</v>
      </c>
      <c r="AB57" s="5" t="s">
        <v>334</v>
      </c>
      <c r="AC57" s="5" t="s">
        <v>334</v>
      </c>
      <c r="AD57" s="5"/>
      <c r="AE57" s="5"/>
      <c r="AF57" s="5"/>
      <c r="AG57" s="5"/>
      <c r="AH57" s="5"/>
    </row>
    <row r="58" customFormat="false" ht="15.75" hidden="false" customHeight="false" outlineLevel="0" collapsed="false">
      <c r="A58" s="5" t="s">
        <v>33</v>
      </c>
      <c r="B58" s="14" t="s">
        <v>68</v>
      </c>
      <c r="C58" s="14" t="s">
        <v>158</v>
      </c>
      <c r="D58" s="5" t="s">
        <v>72</v>
      </c>
      <c r="E58" s="5" t="s">
        <v>72</v>
      </c>
      <c r="F58" s="5" t="s">
        <v>281</v>
      </c>
      <c r="G58" s="5" t="s">
        <v>281</v>
      </c>
      <c r="H58" s="5" t="s">
        <v>160</v>
      </c>
      <c r="I58" s="5" t="s">
        <v>160</v>
      </c>
      <c r="J58" s="5" t="s">
        <v>335</v>
      </c>
      <c r="K58" s="5" t="s">
        <v>335</v>
      </c>
      <c r="L58" s="5" t="s">
        <v>336</v>
      </c>
      <c r="M58" s="5" t="s">
        <v>336</v>
      </c>
      <c r="N58" s="5" t="s">
        <v>69</v>
      </c>
      <c r="O58" s="5" t="s">
        <v>69</v>
      </c>
      <c r="P58" s="5" t="s">
        <v>70</v>
      </c>
      <c r="Q58" s="5" t="s">
        <v>70</v>
      </c>
      <c r="R58" s="5" t="s">
        <v>74</v>
      </c>
      <c r="S58" s="5" t="s">
        <v>74</v>
      </c>
      <c r="T58" s="5" t="s">
        <v>73</v>
      </c>
      <c r="U58" s="5" t="s">
        <v>73</v>
      </c>
      <c r="V58" s="5" t="s">
        <v>337</v>
      </c>
      <c r="W58" s="5" t="s">
        <v>337</v>
      </c>
      <c r="X58" s="5" t="s">
        <v>232</v>
      </c>
      <c r="Y58" s="5" t="s">
        <v>232</v>
      </c>
      <c r="Z58" s="5" t="s">
        <v>229</v>
      </c>
      <c r="AA58" s="5" t="s">
        <v>229</v>
      </c>
      <c r="AB58" s="5" t="s">
        <v>338</v>
      </c>
      <c r="AC58" s="5" t="s">
        <v>338</v>
      </c>
      <c r="AD58" s="5"/>
      <c r="AE58" s="5"/>
      <c r="AF58" s="5"/>
      <c r="AG58" s="5"/>
      <c r="AH58" s="5"/>
    </row>
    <row r="59" customFormat="false" ht="15.75" hidden="false" customHeight="false" outlineLevel="0" collapsed="false">
      <c r="A59" s="5" t="s">
        <v>34</v>
      </c>
      <c r="B59" s="12" t="s">
        <v>91</v>
      </c>
      <c r="C59" s="12" t="s">
        <v>91</v>
      </c>
      <c r="D59" s="5" t="s">
        <v>87</v>
      </c>
      <c r="E59" s="5" t="s">
        <v>87</v>
      </c>
      <c r="F59" s="5" t="s">
        <v>339</v>
      </c>
      <c r="G59" s="5" t="s">
        <v>339</v>
      </c>
      <c r="H59" s="5" t="s">
        <v>340</v>
      </c>
      <c r="I59" s="5" t="s">
        <v>340</v>
      </c>
      <c r="J59" s="5" t="s">
        <v>234</v>
      </c>
      <c r="K59" s="5" t="s">
        <v>234</v>
      </c>
      <c r="L59" s="5" t="s">
        <v>240</v>
      </c>
      <c r="M59" s="5" t="s">
        <v>240</v>
      </c>
      <c r="N59" s="5" t="s">
        <v>86</v>
      </c>
      <c r="O59" s="5" t="s">
        <v>86</v>
      </c>
      <c r="P59" s="5" t="s">
        <v>82</v>
      </c>
      <c r="Q59" s="5" t="s">
        <v>82</v>
      </c>
      <c r="R59" s="5" t="s">
        <v>341</v>
      </c>
      <c r="S59" s="5" t="s">
        <v>341</v>
      </c>
      <c r="T59" s="5" t="s">
        <v>342</v>
      </c>
      <c r="U59" s="5" t="s">
        <v>342</v>
      </c>
      <c r="V59" s="5" t="s">
        <v>343</v>
      </c>
      <c r="W59" s="5" t="s">
        <v>343</v>
      </c>
      <c r="X59" s="5" t="s">
        <v>344</v>
      </c>
      <c r="Y59" s="5" t="s">
        <v>344</v>
      </c>
      <c r="Z59" s="5" t="s">
        <v>90</v>
      </c>
      <c r="AA59" s="5" t="s">
        <v>90</v>
      </c>
      <c r="AB59" s="5" t="s">
        <v>94</v>
      </c>
      <c r="AC59" s="5" t="s">
        <v>94</v>
      </c>
      <c r="AD59" s="5"/>
      <c r="AE59" s="5"/>
      <c r="AF59" s="5"/>
      <c r="AG59" s="5"/>
      <c r="AH59" s="5"/>
    </row>
    <row r="60" customFormat="false" ht="15.75" hidden="false" customHeight="false" outlineLevel="0" collapsed="false">
      <c r="A60" s="5" t="s">
        <v>35</v>
      </c>
      <c r="B60" s="12" t="s">
        <v>345</v>
      </c>
      <c r="C60" s="12" t="s">
        <v>345</v>
      </c>
      <c r="D60" s="5" t="s">
        <v>95</v>
      </c>
      <c r="E60" s="5" t="s">
        <v>95</v>
      </c>
      <c r="F60" s="5" t="s">
        <v>346</v>
      </c>
      <c r="G60" s="5" t="s">
        <v>346</v>
      </c>
      <c r="H60" s="5" t="s">
        <v>347</v>
      </c>
      <c r="I60" s="5" t="s">
        <v>347</v>
      </c>
      <c r="J60" s="5" t="s">
        <v>348</v>
      </c>
      <c r="K60" s="5" t="s">
        <v>348</v>
      </c>
      <c r="L60" s="5" t="s">
        <v>349</v>
      </c>
      <c r="M60" s="5" t="s">
        <v>349</v>
      </c>
      <c r="N60" s="5" t="s">
        <v>350</v>
      </c>
      <c r="O60" s="5" t="s">
        <v>350</v>
      </c>
      <c r="P60" s="5" t="s">
        <v>346</v>
      </c>
      <c r="Q60" s="5" t="s">
        <v>346</v>
      </c>
      <c r="R60" s="5" t="s">
        <v>75</v>
      </c>
      <c r="S60" s="5" t="s">
        <v>75</v>
      </c>
      <c r="T60" s="5" t="s">
        <v>351</v>
      </c>
      <c r="U60" s="5" t="s">
        <v>351</v>
      </c>
      <c r="V60" s="5" t="s">
        <v>352</v>
      </c>
      <c r="W60" s="5" t="s">
        <v>352</v>
      </c>
      <c r="X60" s="5" t="s">
        <v>353</v>
      </c>
      <c r="Y60" s="5" t="s">
        <v>354</v>
      </c>
      <c r="Z60" s="5" t="s">
        <v>185</v>
      </c>
      <c r="AA60" s="5" t="s">
        <v>185</v>
      </c>
      <c r="AB60" s="5" t="s">
        <v>355</v>
      </c>
      <c r="AC60" s="5" t="s">
        <v>355</v>
      </c>
      <c r="AD60" s="5"/>
      <c r="AE60" s="5"/>
      <c r="AF60" s="5"/>
      <c r="AG60" s="5"/>
      <c r="AH60" s="5"/>
    </row>
    <row r="61" customFormat="false" ht="15.75" hidden="false" customHeight="false" outlineLevel="0" collapsed="false">
      <c r="A61" s="5" t="s">
        <v>36</v>
      </c>
      <c r="B61" s="12" t="s">
        <v>356</v>
      </c>
      <c r="C61" s="12" t="s">
        <v>356</v>
      </c>
      <c r="D61" s="5" t="s">
        <v>357</v>
      </c>
      <c r="E61" s="5" t="s">
        <v>357</v>
      </c>
      <c r="F61" s="5" t="s">
        <v>358</v>
      </c>
      <c r="G61" s="5" t="s">
        <v>358</v>
      </c>
      <c r="H61" s="5" t="s">
        <v>359</v>
      </c>
      <c r="I61" s="5" t="s">
        <v>359</v>
      </c>
      <c r="J61" s="5" t="s">
        <v>360</v>
      </c>
      <c r="K61" s="5" t="s">
        <v>360</v>
      </c>
      <c r="L61" s="5" t="s">
        <v>111</v>
      </c>
      <c r="M61" s="5" t="s">
        <v>111</v>
      </c>
      <c r="N61" s="5" t="s">
        <v>361</v>
      </c>
      <c r="O61" s="5" t="s">
        <v>361</v>
      </c>
      <c r="P61" s="5" t="s">
        <v>362</v>
      </c>
      <c r="Q61" s="5" t="s">
        <v>362</v>
      </c>
      <c r="R61" s="5" t="s">
        <v>110</v>
      </c>
      <c r="S61" s="5" t="s">
        <v>110</v>
      </c>
      <c r="T61" s="5" t="s">
        <v>113</v>
      </c>
      <c r="U61" s="5" t="s">
        <v>113</v>
      </c>
      <c r="V61" s="5" t="s">
        <v>363</v>
      </c>
      <c r="W61" s="5" t="s">
        <v>363</v>
      </c>
      <c r="X61" s="5" t="s">
        <v>364</v>
      </c>
      <c r="Y61" s="5" t="s">
        <v>365</v>
      </c>
      <c r="Z61" s="5" t="s">
        <v>366</v>
      </c>
      <c r="AA61" s="5" t="s">
        <v>367</v>
      </c>
      <c r="AB61" s="5" t="s">
        <v>368</v>
      </c>
      <c r="AC61" s="5" t="s">
        <v>368</v>
      </c>
      <c r="AD61" s="5"/>
      <c r="AE61" s="5"/>
      <c r="AF61" s="5"/>
      <c r="AG61" s="5"/>
      <c r="AH61" s="5"/>
    </row>
    <row r="62" customFormat="false" ht="15.75" hidden="false" customHeight="false" outlineLevel="0" collapsed="false">
      <c r="A62" s="5" t="s">
        <v>37</v>
      </c>
      <c r="B62" s="12" t="s">
        <v>369</v>
      </c>
      <c r="C62" s="12" t="s">
        <v>369</v>
      </c>
      <c r="D62" s="5" t="s">
        <v>370</v>
      </c>
      <c r="E62" s="5" t="s">
        <v>370</v>
      </c>
      <c r="F62" s="5" t="s">
        <v>371</v>
      </c>
      <c r="G62" s="5" t="s">
        <v>371</v>
      </c>
      <c r="H62" s="5" t="s">
        <v>262</v>
      </c>
      <c r="I62" s="5" t="s">
        <v>262</v>
      </c>
      <c r="J62" s="5" t="s">
        <v>372</v>
      </c>
      <c r="K62" s="5" t="s">
        <v>372</v>
      </c>
      <c r="L62" s="5" t="s">
        <v>268</v>
      </c>
      <c r="M62" s="5" t="s">
        <v>268</v>
      </c>
      <c r="N62" s="5" t="s">
        <v>128</v>
      </c>
      <c r="O62" s="5" t="s">
        <v>128</v>
      </c>
      <c r="P62" s="5" t="s">
        <v>129</v>
      </c>
      <c r="Q62" s="5" t="s">
        <v>129</v>
      </c>
      <c r="R62" s="5" t="s">
        <v>124</v>
      </c>
      <c r="S62" s="5" t="s">
        <v>124</v>
      </c>
      <c r="T62" s="5" t="s">
        <v>130</v>
      </c>
      <c r="U62" s="5" t="s">
        <v>130</v>
      </c>
      <c r="V62" s="5" t="s">
        <v>125</v>
      </c>
      <c r="W62" s="5" t="s">
        <v>125</v>
      </c>
      <c r="X62" s="5" t="s">
        <v>133</v>
      </c>
      <c r="Y62" s="5" t="s">
        <v>373</v>
      </c>
      <c r="Z62" s="5" t="s">
        <v>374</v>
      </c>
      <c r="AA62" s="5" t="s">
        <v>374</v>
      </c>
      <c r="AB62" s="5" t="s">
        <v>375</v>
      </c>
      <c r="AC62" s="5" t="s">
        <v>375</v>
      </c>
      <c r="AD62" s="5"/>
      <c r="AE62" s="5"/>
      <c r="AF62" s="5"/>
      <c r="AG62" s="5"/>
      <c r="AH62" s="5"/>
    </row>
    <row r="63" customFormat="false" ht="15.75" hidden="false" customHeight="false" outlineLevel="0" collapsed="false">
      <c r="A63" s="5" t="s">
        <v>38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 t="s">
        <v>376</v>
      </c>
      <c r="AB63" s="5"/>
      <c r="AC63" s="5"/>
      <c r="AD63" s="5"/>
      <c r="AE63" s="5"/>
      <c r="AF63" s="5"/>
      <c r="AG63" s="5"/>
      <c r="AH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customFormat="false" ht="15.75" hidden="false" customHeight="false" outlineLevel="0" collapsed="false">
      <c r="A65" s="3"/>
      <c r="B65" s="1" t="s">
        <v>377</v>
      </c>
      <c r="C65" s="1"/>
      <c r="D65" s="1"/>
      <c r="E65" s="1"/>
      <c r="F65" s="1"/>
      <c r="G65" s="1"/>
      <c r="H65" s="1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customFormat="false" ht="15.75" hidden="false" customHeight="false" outlineLevel="0" collapsed="false">
      <c r="A66" s="3"/>
      <c r="B66" s="4" t="s">
        <v>2</v>
      </c>
      <c r="C66" s="4" t="s">
        <v>3</v>
      </c>
      <c r="D66" s="4" t="s">
        <v>4</v>
      </c>
      <c r="E66" s="4" t="s">
        <v>5</v>
      </c>
      <c r="F66" s="4" t="s">
        <v>6</v>
      </c>
      <c r="G66" s="4" t="s">
        <v>7</v>
      </c>
      <c r="H66" s="4" t="s">
        <v>8</v>
      </c>
      <c r="I66" s="4" t="s">
        <v>9</v>
      </c>
      <c r="J66" s="1" t="s">
        <v>10</v>
      </c>
      <c r="K66" s="1" t="s">
        <v>11</v>
      </c>
      <c r="L66" s="1" t="s">
        <v>12</v>
      </c>
      <c r="M66" s="1" t="s">
        <v>13</v>
      </c>
      <c r="N66" s="1" t="s">
        <v>14</v>
      </c>
      <c r="O66" s="1" t="s">
        <v>15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1" t="s">
        <v>22</v>
      </c>
      <c r="W66" s="1" t="s">
        <v>23</v>
      </c>
      <c r="X66" s="1" t="s">
        <v>24</v>
      </c>
      <c r="Y66" s="1" t="s">
        <v>25</v>
      </c>
      <c r="Z66" s="1" t="s">
        <v>26</v>
      </c>
      <c r="AA66" s="1" t="s">
        <v>27</v>
      </c>
      <c r="AB66" s="1" t="s">
        <v>28</v>
      </c>
      <c r="AC66" s="1" t="s">
        <v>29</v>
      </c>
      <c r="AD66" s="3"/>
      <c r="AE66" s="3"/>
      <c r="AF66" s="3"/>
      <c r="AG66" s="3"/>
      <c r="AH66" s="3"/>
    </row>
    <row r="67" customFormat="false" ht="15.75" hidden="false" customHeight="false" outlineLevel="0" collapsed="false">
      <c r="A67" s="5" t="s">
        <v>30</v>
      </c>
      <c r="B67" s="14" t="s">
        <v>42</v>
      </c>
      <c r="C67" s="12"/>
      <c r="D67" s="12" t="s">
        <v>43</v>
      </c>
      <c r="E67" s="1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customFormat="false" ht="15.75" hidden="false" customHeight="false" outlineLevel="0" collapsed="false">
      <c r="A68" s="5" t="s">
        <v>31</v>
      </c>
      <c r="B68" s="12" t="s">
        <v>32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customFormat="false" ht="15.75" hidden="false" customHeight="false" outlineLevel="0" collapsed="false">
      <c r="A69" s="5" t="s">
        <v>33</v>
      </c>
      <c r="B69" s="14" t="s">
        <v>68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customFormat="false" ht="15.75" hidden="false" customHeight="false" outlineLevel="0" collapsed="false">
      <c r="A70" s="5" t="s">
        <v>34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customFormat="false" ht="15.75" hidden="false" customHeight="false" outlineLevel="0" collapsed="false">
      <c r="A71" s="5" t="s">
        <v>35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customFormat="false" ht="15.75" hidden="false" customHeight="false" outlineLevel="0" collapsed="false">
      <c r="A72" s="5" t="s">
        <v>36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customFormat="false" ht="15.75" hidden="false" customHeight="false" outlineLevel="0" collapsed="false">
      <c r="A73" s="5" t="s">
        <v>37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.75" hidden="false" customHeight="false" outlineLevel="0" collapsed="false">
      <c r="A74" s="5" t="s">
        <v>38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customFormat="false" ht="15.75" hidden="false" customHeight="false" outlineLevel="0" collapsed="false">
      <c r="A76" s="3"/>
      <c r="B76" s="1" t="s">
        <v>378</v>
      </c>
      <c r="C76" s="1"/>
      <c r="D76" s="1"/>
      <c r="E76" s="1"/>
      <c r="F76" s="1"/>
      <c r="G76" s="1"/>
      <c r="H76" s="1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customFormat="false" ht="15.75" hidden="false" customHeight="false" outlineLevel="0" collapsed="false">
      <c r="A77" s="3"/>
      <c r="B77" s="4" t="s">
        <v>2</v>
      </c>
      <c r="C77" s="4" t="s">
        <v>3</v>
      </c>
      <c r="D77" s="4" t="s">
        <v>4</v>
      </c>
      <c r="E77" s="4" t="s">
        <v>5</v>
      </c>
      <c r="F77" s="4" t="s">
        <v>6</v>
      </c>
      <c r="G77" s="4" t="s">
        <v>7</v>
      </c>
      <c r="H77" s="4" t="s">
        <v>8</v>
      </c>
      <c r="I77" s="4" t="s">
        <v>9</v>
      </c>
      <c r="J77" s="1" t="s">
        <v>10</v>
      </c>
      <c r="K77" s="1" t="s">
        <v>11</v>
      </c>
      <c r="L77" s="1" t="s">
        <v>12</v>
      </c>
      <c r="M77" s="1" t="s">
        <v>13</v>
      </c>
      <c r="N77" s="1" t="s">
        <v>14</v>
      </c>
      <c r="O77" s="1" t="s">
        <v>15</v>
      </c>
      <c r="P77" s="1" t="s">
        <v>16</v>
      </c>
      <c r="Q77" s="1" t="s">
        <v>17</v>
      </c>
      <c r="R77" s="1" t="s">
        <v>18</v>
      </c>
      <c r="S77" s="1" t="s">
        <v>19</v>
      </c>
      <c r="T77" s="1" t="s">
        <v>20</v>
      </c>
      <c r="U77" s="1" t="s">
        <v>21</v>
      </c>
      <c r="V77" s="1" t="s">
        <v>22</v>
      </c>
      <c r="W77" s="1" t="s">
        <v>23</v>
      </c>
      <c r="X77" s="1" t="s">
        <v>24</v>
      </c>
      <c r="Y77" s="1" t="s">
        <v>25</v>
      </c>
      <c r="Z77" s="1" t="s">
        <v>26</v>
      </c>
      <c r="AA77" s="1" t="s">
        <v>27</v>
      </c>
      <c r="AB77" s="1" t="s">
        <v>28</v>
      </c>
      <c r="AC77" s="1" t="s">
        <v>29</v>
      </c>
      <c r="AD77" s="3"/>
      <c r="AE77" s="3"/>
      <c r="AF77" s="3"/>
      <c r="AG77" s="3"/>
      <c r="AH77" s="3"/>
    </row>
    <row r="78" customFormat="false" ht="15.75" hidden="false" customHeight="false" outlineLevel="0" collapsed="false">
      <c r="A78" s="5" t="s">
        <v>30</v>
      </c>
      <c r="B78" s="14" t="s">
        <v>42</v>
      </c>
      <c r="C78" s="12"/>
      <c r="D78" s="12" t="s">
        <v>43</v>
      </c>
      <c r="E78" s="1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customFormat="false" ht="15.75" hidden="false" customHeight="false" outlineLevel="0" collapsed="false">
      <c r="A79" s="5" t="s">
        <v>31</v>
      </c>
      <c r="B79" s="12" t="s">
        <v>32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customFormat="false" ht="15.75" hidden="false" customHeight="false" outlineLevel="0" collapsed="false">
      <c r="A80" s="5" t="s">
        <v>33</v>
      </c>
      <c r="B80" s="14" t="s">
        <v>68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customFormat="false" ht="15.75" hidden="false" customHeight="false" outlineLevel="0" collapsed="false">
      <c r="A81" s="5" t="s">
        <v>34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customFormat="false" ht="15.75" hidden="false" customHeight="false" outlineLevel="0" collapsed="false">
      <c r="A82" s="5" t="s">
        <v>35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customFormat="false" ht="15.75" hidden="false" customHeight="false" outlineLevel="0" collapsed="false">
      <c r="A83" s="5" t="s">
        <v>36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customFormat="false" ht="15.75" hidden="false" customHeight="false" outlineLevel="0" collapsed="false">
      <c r="A84" s="5" t="s">
        <v>37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customFormat="false" ht="15.75" hidden="false" customHeight="false" outlineLevel="0" collapsed="false">
      <c r="A85" s="5" t="s">
        <v>38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.75" hidden="false" customHeight="false" outlineLevel="0" collapsed="false">
      <c r="A87" s="3"/>
      <c r="B87" s="1" t="s">
        <v>379</v>
      </c>
      <c r="C87" s="1"/>
      <c r="D87" s="1"/>
      <c r="E87" s="1"/>
      <c r="F87" s="1"/>
      <c r="G87" s="1"/>
      <c r="H87" s="1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customFormat="false" ht="15.75" hidden="false" customHeight="false" outlineLevel="0" collapsed="false">
      <c r="A88" s="3"/>
      <c r="B88" s="4" t="s">
        <v>2</v>
      </c>
      <c r="C88" s="4" t="s">
        <v>3</v>
      </c>
      <c r="D88" s="4" t="s">
        <v>4</v>
      </c>
      <c r="E88" s="4" t="s">
        <v>5</v>
      </c>
      <c r="F88" s="4" t="s">
        <v>6</v>
      </c>
      <c r="G88" s="4" t="s">
        <v>7</v>
      </c>
      <c r="H88" s="4" t="s">
        <v>8</v>
      </c>
      <c r="I88" s="4" t="s">
        <v>9</v>
      </c>
      <c r="J88" s="1" t="s">
        <v>10</v>
      </c>
      <c r="K88" s="1" t="s">
        <v>11</v>
      </c>
      <c r="L88" s="1" t="s">
        <v>12</v>
      </c>
      <c r="M88" s="1" t="s">
        <v>13</v>
      </c>
      <c r="N88" s="1" t="s">
        <v>14</v>
      </c>
      <c r="O88" s="1" t="s">
        <v>15</v>
      </c>
      <c r="P88" s="1" t="s">
        <v>16</v>
      </c>
      <c r="Q88" s="1" t="s">
        <v>17</v>
      </c>
      <c r="R88" s="1" t="s">
        <v>18</v>
      </c>
      <c r="S88" s="1" t="s">
        <v>19</v>
      </c>
      <c r="T88" s="1" t="s">
        <v>20</v>
      </c>
      <c r="U88" s="1" t="s">
        <v>21</v>
      </c>
      <c r="V88" s="1" t="s">
        <v>22</v>
      </c>
      <c r="W88" s="1" t="s">
        <v>23</v>
      </c>
      <c r="X88" s="1" t="s">
        <v>24</v>
      </c>
      <c r="Y88" s="1" t="s">
        <v>25</v>
      </c>
      <c r="Z88" s="1" t="s">
        <v>26</v>
      </c>
      <c r="AA88" s="1" t="s">
        <v>27</v>
      </c>
      <c r="AB88" s="1" t="s">
        <v>28</v>
      </c>
      <c r="AC88" s="1" t="s">
        <v>29</v>
      </c>
      <c r="AD88" s="3"/>
      <c r="AE88" s="3"/>
      <c r="AF88" s="3"/>
      <c r="AG88" s="3"/>
      <c r="AH88" s="3"/>
    </row>
    <row r="89" customFormat="false" ht="15.75" hidden="false" customHeight="false" outlineLevel="0" collapsed="false">
      <c r="A89" s="5" t="s">
        <v>30</v>
      </c>
      <c r="B89" s="14" t="s">
        <v>42</v>
      </c>
      <c r="C89" s="12"/>
      <c r="D89" s="12" t="s">
        <v>43</v>
      </c>
      <c r="E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.75" hidden="false" customHeight="false" outlineLevel="0" collapsed="false">
      <c r="A90" s="5" t="s">
        <v>31</v>
      </c>
      <c r="B90" s="12" t="s">
        <v>32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.75" hidden="false" customHeight="false" outlineLevel="0" collapsed="false">
      <c r="A91" s="5" t="s">
        <v>33</v>
      </c>
      <c r="B91" s="14" t="s">
        <v>68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customFormat="false" ht="15.75" hidden="false" customHeight="false" outlineLevel="0" collapsed="false">
      <c r="A92" s="5" t="s">
        <v>34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customFormat="false" ht="15.75" hidden="false" customHeight="false" outlineLevel="0" collapsed="false">
      <c r="A93" s="5" t="s">
        <v>35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customFormat="false" ht="15.75" hidden="false" customHeight="false" outlineLevel="0" collapsed="false">
      <c r="A94" s="5" t="s">
        <v>36</v>
      </c>
      <c r="B94" s="5" t="s">
        <v>380</v>
      </c>
      <c r="C94" s="5"/>
      <c r="D94" s="5" t="s">
        <v>381</v>
      </c>
      <c r="E94" s="5"/>
      <c r="F94" s="5" t="s">
        <v>382</v>
      </c>
      <c r="G94" s="5"/>
      <c r="H94" s="5" t="s">
        <v>383</v>
      </c>
      <c r="I94" s="5"/>
      <c r="J94" s="5" t="s">
        <v>384</v>
      </c>
      <c r="K94" s="5"/>
      <c r="L94" s="5" t="s">
        <v>385</v>
      </c>
      <c r="M94" s="5"/>
      <c r="N94" s="5" t="s">
        <v>386</v>
      </c>
      <c r="O94" s="5"/>
      <c r="P94" s="5" t="s">
        <v>387</v>
      </c>
      <c r="Q94" s="5"/>
      <c r="R94" s="5" t="s">
        <v>110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customFormat="false" ht="15.75" hidden="false" customHeight="false" outlineLevel="0" collapsed="false">
      <c r="A95" s="5" t="s">
        <v>37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customFormat="false" ht="15.75" hidden="false" customHeight="false" outlineLevel="0" collapsed="false">
      <c r="A96" s="5" t="s">
        <v>38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9" customFormat="false" ht="15.75" hidden="false" customHeight="false" outlineLevel="0" collapsed="false">
      <c r="A99" s="3"/>
      <c r="B99" s="1" t="s">
        <v>388</v>
      </c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false" outlineLevel="0" collapsed="false">
      <c r="A100" s="3"/>
      <c r="B100" s="4" t="s">
        <v>2</v>
      </c>
      <c r="C100" s="4" t="s">
        <v>3</v>
      </c>
      <c r="D100" s="4" t="s">
        <v>4</v>
      </c>
      <c r="E100" s="4" t="s">
        <v>5</v>
      </c>
      <c r="F100" s="4" t="s">
        <v>6</v>
      </c>
      <c r="G100" s="4" t="s">
        <v>7</v>
      </c>
      <c r="H100" s="4" t="s">
        <v>8</v>
      </c>
      <c r="I100" s="4" t="s">
        <v>9</v>
      </c>
      <c r="J100" s="1" t="s">
        <v>10</v>
      </c>
      <c r="K100" s="1" t="s">
        <v>11</v>
      </c>
      <c r="L100" s="1" t="s">
        <v>12</v>
      </c>
      <c r="M100" s="1" t="s">
        <v>13</v>
      </c>
      <c r="N100" s="1" t="s">
        <v>14</v>
      </c>
      <c r="O100" s="1" t="s">
        <v>15</v>
      </c>
      <c r="P100" s="1" t="s">
        <v>16</v>
      </c>
      <c r="Q100" s="1" t="s">
        <v>17</v>
      </c>
      <c r="R100" s="1" t="s">
        <v>18</v>
      </c>
      <c r="S100" s="1" t="s">
        <v>19</v>
      </c>
      <c r="T100" s="1" t="s">
        <v>20</v>
      </c>
      <c r="U100" s="1" t="s">
        <v>21</v>
      </c>
      <c r="V100" s="1" t="s">
        <v>22</v>
      </c>
      <c r="W100" s="1" t="s">
        <v>23</v>
      </c>
      <c r="X100" s="1" t="s">
        <v>24</v>
      </c>
      <c r="Y100" s="1" t="s">
        <v>25</v>
      </c>
      <c r="Z100" s="1" t="s">
        <v>26</v>
      </c>
      <c r="AA100" s="1" t="s">
        <v>27</v>
      </c>
      <c r="AB100" s="1" t="s">
        <v>28</v>
      </c>
      <c r="AC100" s="1" t="s">
        <v>29</v>
      </c>
      <c r="AD100" s="3"/>
      <c r="AE100" s="3"/>
      <c r="AF100" s="3"/>
    </row>
    <row r="101" customFormat="false" ht="15.75" hidden="false" customHeight="false" outlineLevel="0" collapsed="false">
      <c r="A101" s="5" t="s">
        <v>30</v>
      </c>
      <c r="B101" s="14" t="s">
        <v>42</v>
      </c>
      <c r="C101" s="12"/>
      <c r="D101" s="12" t="s">
        <v>43</v>
      </c>
      <c r="E101" s="1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customFormat="false" ht="15.75" hidden="false" customHeight="false" outlineLevel="0" collapsed="false">
      <c r="A102" s="5" t="s">
        <v>31</v>
      </c>
      <c r="B102" s="12" t="s">
        <v>32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customFormat="false" ht="15.75" hidden="false" customHeight="false" outlineLevel="0" collapsed="false">
      <c r="A103" s="5" t="s">
        <v>33</v>
      </c>
      <c r="B103" s="14" t="s">
        <v>68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customFormat="false" ht="15.75" hidden="false" customHeight="false" outlineLevel="0" collapsed="false">
      <c r="A104" s="5" t="s">
        <v>34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customFormat="false" ht="15.75" hidden="false" customHeight="false" outlineLevel="0" collapsed="false">
      <c r="A105" s="5" t="s">
        <v>35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customFormat="false" ht="15.75" hidden="false" customHeight="false" outlineLevel="0" collapsed="false">
      <c r="A106" s="5" t="s">
        <v>36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customFormat="false" ht="15.75" hidden="false" customHeight="false" outlineLevel="0" collapsed="false">
      <c r="A107" s="5" t="s">
        <v>37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customFormat="false" ht="15.75" hidden="false" customHeight="false" outlineLevel="0" collapsed="false">
      <c r="A108" s="5" t="s">
        <v>38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10" customFormat="false" ht="15.75" hidden="false" customHeight="false" outlineLevel="0" collapsed="false">
      <c r="A110" s="3"/>
      <c r="B110" s="1" t="s">
        <v>389</v>
      </c>
      <c r="C110" s="1"/>
      <c r="D110" s="1"/>
      <c r="E110" s="1"/>
      <c r="F110" s="1"/>
      <c r="G110" s="1"/>
      <c r="H110" s="1"/>
      <c r="I110" s="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false" outlineLevel="0" collapsed="false">
      <c r="A111" s="3"/>
      <c r="B111" s="4" t="s">
        <v>2</v>
      </c>
      <c r="C111" s="4" t="s">
        <v>3</v>
      </c>
      <c r="D111" s="4" t="s">
        <v>4</v>
      </c>
      <c r="E111" s="4" t="s">
        <v>5</v>
      </c>
      <c r="F111" s="4" t="s">
        <v>6</v>
      </c>
      <c r="G111" s="4" t="s">
        <v>7</v>
      </c>
      <c r="H111" s="4" t="s">
        <v>8</v>
      </c>
      <c r="I111" s="4" t="s">
        <v>9</v>
      </c>
      <c r="J111" s="1" t="s">
        <v>10</v>
      </c>
      <c r="K111" s="1" t="s">
        <v>11</v>
      </c>
      <c r="L111" s="1" t="s">
        <v>12</v>
      </c>
      <c r="M111" s="1" t="s">
        <v>13</v>
      </c>
      <c r="N111" s="1" t="s">
        <v>14</v>
      </c>
      <c r="O111" s="1" t="s">
        <v>15</v>
      </c>
      <c r="P111" s="1" t="s">
        <v>16</v>
      </c>
      <c r="Q111" s="1" t="s">
        <v>17</v>
      </c>
      <c r="R111" s="1" t="s">
        <v>18</v>
      </c>
      <c r="S111" s="1" t="s">
        <v>19</v>
      </c>
      <c r="T111" s="1" t="s">
        <v>20</v>
      </c>
      <c r="U111" s="1" t="s">
        <v>21</v>
      </c>
      <c r="V111" s="1" t="s">
        <v>22</v>
      </c>
      <c r="W111" s="1" t="s">
        <v>23</v>
      </c>
      <c r="X111" s="1" t="s">
        <v>24</v>
      </c>
      <c r="Y111" s="1" t="s">
        <v>25</v>
      </c>
      <c r="Z111" s="1" t="s">
        <v>26</v>
      </c>
      <c r="AA111" s="1" t="s">
        <v>27</v>
      </c>
      <c r="AB111" s="1" t="s">
        <v>28</v>
      </c>
      <c r="AC111" s="1" t="s">
        <v>29</v>
      </c>
      <c r="AD111" s="3"/>
      <c r="AE111" s="3"/>
      <c r="AF111" s="3"/>
    </row>
    <row r="112" customFormat="false" ht="15.75" hidden="false" customHeight="false" outlineLevel="0" collapsed="false">
      <c r="A112" s="5" t="s">
        <v>30</v>
      </c>
      <c r="B112" s="14" t="s">
        <v>42</v>
      </c>
      <c r="C112" s="12"/>
      <c r="D112" s="12" t="s">
        <v>43</v>
      </c>
      <c r="E112" s="1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customFormat="false" ht="15.75" hidden="false" customHeight="false" outlineLevel="0" collapsed="false">
      <c r="A113" s="5" t="s">
        <v>31</v>
      </c>
      <c r="B113" s="12" t="s">
        <v>32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customFormat="false" ht="15.75" hidden="false" customHeight="false" outlineLevel="0" collapsed="false">
      <c r="A114" s="5" t="s">
        <v>33</v>
      </c>
      <c r="B114" s="14" t="s">
        <v>68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customFormat="false" ht="15.75" hidden="false" customHeight="false" outlineLevel="0" collapsed="false">
      <c r="A115" s="5" t="s">
        <v>34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customFormat="false" ht="15.75" hidden="false" customHeight="false" outlineLevel="0" collapsed="false">
      <c r="A116" s="5" t="s">
        <v>35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customFormat="false" ht="15.75" hidden="false" customHeight="false" outlineLevel="0" collapsed="false">
      <c r="A117" s="5" t="s">
        <v>36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customFormat="false" ht="15.75" hidden="false" customHeight="false" outlineLevel="0" collapsed="false">
      <c r="A118" s="5" t="s">
        <v>37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customFormat="false" ht="15.75" hidden="false" customHeight="false" outlineLevel="0" collapsed="false">
      <c r="A119" s="5" t="s">
        <v>38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1" customFormat="false" ht="15.75" hidden="false" customHeight="false" outlineLevel="0" collapsed="false">
      <c r="A121" s="3"/>
      <c r="B121" s="1" t="s">
        <v>390</v>
      </c>
      <c r="C121" s="1"/>
      <c r="D121" s="1"/>
      <c r="E121" s="1"/>
      <c r="F121" s="1"/>
      <c r="G121" s="1"/>
      <c r="H121" s="1"/>
      <c r="I121" s="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false" outlineLevel="0" collapsed="false">
      <c r="A122" s="3"/>
      <c r="B122" s="4" t="s">
        <v>2</v>
      </c>
      <c r="C122" s="4" t="s">
        <v>3</v>
      </c>
      <c r="D122" s="4" t="s">
        <v>4</v>
      </c>
      <c r="E122" s="4" t="s">
        <v>5</v>
      </c>
      <c r="F122" s="4" t="s">
        <v>6</v>
      </c>
      <c r="G122" s="4" t="s">
        <v>7</v>
      </c>
      <c r="H122" s="4" t="s">
        <v>8</v>
      </c>
      <c r="I122" s="4" t="s">
        <v>9</v>
      </c>
      <c r="J122" s="1" t="s">
        <v>10</v>
      </c>
      <c r="K122" s="1" t="s">
        <v>11</v>
      </c>
      <c r="L122" s="1" t="s">
        <v>12</v>
      </c>
      <c r="M122" s="1" t="s">
        <v>13</v>
      </c>
      <c r="N122" s="1" t="s">
        <v>14</v>
      </c>
      <c r="O122" s="1" t="s">
        <v>15</v>
      </c>
      <c r="P122" s="1" t="s">
        <v>16</v>
      </c>
      <c r="Q122" s="1" t="s">
        <v>17</v>
      </c>
      <c r="R122" s="1" t="s">
        <v>18</v>
      </c>
      <c r="S122" s="1" t="s">
        <v>19</v>
      </c>
      <c r="T122" s="1" t="s">
        <v>20</v>
      </c>
      <c r="U122" s="1" t="s">
        <v>21</v>
      </c>
      <c r="V122" s="1" t="s">
        <v>22</v>
      </c>
      <c r="W122" s="1" t="s">
        <v>23</v>
      </c>
      <c r="X122" s="1" t="s">
        <v>24</v>
      </c>
      <c r="Y122" s="1" t="s">
        <v>25</v>
      </c>
      <c r="Z122" s="1" t="s">
        <v>26</v>
      </c>
      <c r="AA122" s="1" t="s">
        <v>27</v>
      </c>
      <c r="AB122" s="1" t="s">
        <v>28</v>
      </c>
      <c r="AC122" s="1" t="s">
        <v>29</v>
      </c>
      <c r="AD122" s="3"/>
      <c r="AE122" s="3"/>
      <c r="AF122" s="3"/>
    </row>
    <row r="123" customFormat="false" ht="15.75" hidden="false" customHeight="false" outlineLevel="0" collapsed="false">
      <c r="A123" s="5" t="s">
        <v>30</v>
      </c>
      <c r="B123" s="14" t="s">
        <v>42</v>
      </c>
      <c r="C123" s="12"/>
      <c r="D123" s="12" t="s">
        <v>43</v>
      </c>
      <c r="E123" s="12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customFormat="false" ht="15.75" hidden="false" customHeight="false" outlineLevel="0" collapsed="false">
      <c r="A124" s="5" t="s">
        <v>31</v>
      </c>
      <c r="B124" s="12" t="s">
        <v>32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customFormat="false" ht="15.75" hidden="false" customHeight="false" outlineLevel="0" collapsed="false">
      <c r="A125" s="5" t="s">
        <v>33</v>
      </c>
      <c r="B125" s="14" t="s">
        <v>68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customFormat="false" ht="15.75" hidden="false" customHeight="false" outlineLevel="0" collapsed="false">
      <c r="A126" s="5" t="s">
        <v>34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customFormat="false" ht="15.75" hidden="false" customHeight="false" outlineLevel="0" collapsed="false">
      <c r="A127" s="5" t="s">
        <v>35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customFormat="false" ht="15.75" hidden="false" customHeight="false" outlineLevel="0" collapsed="false">
      <c r="A128" s="5" t="s">
        <v>36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customFormat="false" ht="15.75" hidden="false" customHeight="false" outlineLevel="0" collapsed="false">
      <c r="A129" s="5" t="s">
        <v>37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customFormat="false" ht="15.75" hidden="false" customHeight="false" outlineLevel="0" collapsed="false">
      <c r="A130" s="5" t="s">
        <v>38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2" customFormat="false" ht="15.75" hidden="false" customHeight="false" outlineLevel="0" collapsed="false">
      <c r="A132" s="3"/>
      <c r="B132" s="1" t="s">
        <v>391</v>
      </c>
      <c r="C132" s="1"/>
      <c r="D132" s="1"/>
      <c r="E132" s="1"/>
      <c r="F132" s="1"/>
      <c r="G132" s="1"/>
      <c r="H132" s="1"/>
      <c r="I132" s="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false" outlineLevel="0" collapsed="false">
      <c r="A133" s="3"/>
      <c r="B133" s="4" t="s">
        <v>2</v>
      </c>
      <c r="C133" s="4" t="s">
        <v>3</v>
      </c>
      <c r="D133" s="4" t="s">
        <v>4</v>
      </c>
      <c r="E133" s="4" t="s">
        <v>5</v>
      </c>
      <c r="F133" s="4" t="s">
        <v>6</v>
      </c>
      <c r="G133" s="4" t="s">
        <v>7</v>
      </c>
      <c r="H133" s="4" t="s">
        <v>8</v>
      </c>
      <c r="I133" s="4" t="s">
        <v>9</v>
      </c>
      <c r="J133" s="1" t="s">
        <v>10</v>
      </c>
      <c r="K133" s="1" t="s">
        <v>11</v>
      </c>
      <c r="L133" s="1" t="s">
        <v>12</v>
      </c>
      <c r="M133" s="1" t="s">
        <v>13</v>
      </c>
      <c r="N133" s="1" t="s">
        <v>14</v>
      </c>
      <c r="O133" s="1" t="s">
        <v>15</v>
      </c>
      <c r="P133" s="1" t="s">
        <v>16</v>
      </c>
      <c r="Q133" s="1" t="s">
        <v>17</v>
      </c>
      <c r="R133" s="1" t="s">
        <v>18</v>
      </c>
      <c r="S133" s="1" t="s">
        <v>19</v>
      </c>
      <c r="T133" s="1" t="s">
        <v>20</v>
      </c>
      <c r="U133" s="1" t="s">
        <v>21</v>
      </c>
      <c r="V133" s="1" t="s">
        <v>22</v>
      </c>
      <c r="W133" s="1" t="s">
        <v>23</v>
      </c>
      <c r="X133" s="1" t="s">
        <v>24</v>
      </c>
      <c r="Y133" s="1" t="s">
        <v>25</v>
      </c>
      <c r="Z133" s="1" t="s">
        <v>26</v>
      </c>
      <c r="AA133" s="1" t="s">
        <v>27</v>
      </c>
      <c r="AB133" s="1" t="s">
        <v>28</v>
      </c>
      <c r="AC133" s="1" t="s">
        <v>29</v>
      </c>
      <c r="AD133" s="3"/>
      <c r="AE133" s="3"/>
      <c r="AF133" s="3"/>
    </row>
    <row r="134" customFormat="false" ht="15.75" hidden="false" customHeight="false" outlineLevel="0" collapsed="false">
      <c r="A134" s="5" t="s">
        <v>30</v>
      </c>
      <c r="B134" s="14" t="s">
        <v>42</v>
      </c>
      <c r="C134" s="12"/>
      <c r="D134" s="12" t="s">
        <v>43</v>
      </c>
      <c r="E134" s="1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customFormat="false" ht="15.75" hidden="false" customHeight="false" outlineLevel="0" collapsed="false">
      <c r="A135" s="5" t="s">
        <v>31</v>
      </c>
      <c r="B135" s="12" t="s">
        <v>32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customFormat="false" ht="15.75" hidden="false" customHeight="false" outlineLevel="0" collapsed="false">
      <c r="A136" s="5" t="s">
        <v>33</v>
      </c>
      <c r="B136" s="14" t="s">
        <v>68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customFormat="false" ht="15.75" hidden="false" customHeight="false" outlineLevel="0" collapsed="false">
      <c r="A137" s="5" t="s">
        <v>34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customFormat="false" ht="15.75" hidden="false" customHeight="false" outlineLevel="0" collapsed="false">
      <c r="A138" s="5" t="s">
        <v>35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customFormat="false" ht="15.75" hidden="false" customHeight="false" outlineLevel="0" collapsed="false">
      <c r="A139" s="5" t="s">
        <v>36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customFormat="false" ht="15.75" hidden="false" customHeight="false" outlineLevel="0" collapsed="false">
      <c r="A140" s="5" t="s">
        <v>37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customFormat="false" ht="15.75" hidden="false" customHeight="false" outlineLevel="0" collapsed="false">
      <c r="A141" s="5" t="s">
        <v>38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</sheetData>
  <mergeCells count="4">
    <mergeCell ref="B2:D2"/>
    <mergeCell ref="B11:D11"/>
    <mergeCell ref="B14:D14"/>
    <mergeCell ref="B33:F33"/>
  </mergeCells>
  <hyperlinks>
    <hyperlink ref="V17" r:id="rId2" display="Hole.io"/>
    <hyperlink ref="H29" r:id="rId3" display="Nearby.com"/>
    <hyperlink ref="J38" r:id="rId4" display="Lenta.ru"/>
    <hyperlink ref="L38" r:id="rId5" display="Sahk.com"/>
    <hyperlink ref="X48" r:id="rId6" display="Ukr.net"/>
    <hyperlink ref="Z48" r:id="rId7" display="Telegraf.com.ua"/>
    <hyperlink ref="B49" r:id="rId8" display="Prom.UA"/>
    <hyperlink ref="C49" r:id="rId9" display="Prom.UA"/>
    <hyperlink ref="F49" r:id="rId10" display="RIA.COM"/>
    <hyperlink ref="G49" r:id="rId11" display="RIA.COM"/>
    <hyperlink ref="J49" r:id="rId12" display="Rabota.ua"/>
    <hyperlink ref="N50" r:id="rId13" display="MAPS.ME"/>
    <hyperlink ref="X50" r:id="rId14" display="Ticket.ua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2018-10-24T15:18:05Z</dcterms:modified>
  <cp:revision>1</cp:revision>
  <dc:subject/>
  <dc:title/>
</cp:coreProperties>
</file>