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itazaytsev/Desktop/"/>
    </mc:Choice>
  </mc:AlternateContent>
  <xr:revisionPtr revIDLastSave="0" documentId="13_ncr:1_{3AB83034-EA59-9F46-A900-BE7054055488}" xr6:coauthVersionLast="47" xr6:coauthVersionMax="47" xr10:uidLastSave="{00000000-0000-0000-0000-000000000000}"/>
  <bookViews>
    <workbookView xWindow="680" yWindow="600" windowWidth="27840" windowHeight="16740" xr2:uid="{C70AD77C-64F6-8742-8531-5277DD6F0A66}"/>
  </bookViews>
  <sheets>
    <sheet name="Лист1" sheetId="1" r:id="rId1"/>
  </sheets>
  <definedNames>
    <definedName name="solver_adj" localSheetId="0" hidden="1">Лист1!$K$46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Лист1!$K$51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115000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B7" i="1"/>
  <c r="B6" i="1"/>
  <c r="B51" i="1"/>
  <c r="B34" i="1"/>
  <c r="B36" i="1" s="1"/>
  <c r="K10" i="1"/>
  <c r="K12" i="1" s="1"/>
  <c r="K17" i="1"/>
  <c r="K19" i="1" s="1"/>
  <c r="N10" i="1"/>
  <c r="N12" i="1" s="1"/>
</calcChain>
</file>

<file path=xl/sharedStrings.xml><?xml version="1.0" encoding="utf-8"?>
<sst xmlns="http://schemas.openxmlformats.org/spreadsheetml/2006/main" count="32" uniqueCount="18">
  <si>
    <t>S0</t>
  </si>
  <si>
    <t>i</t>
  </si>
  <si>
    <t>t</t>
  </si>
  <si>
    <t>m</t>
  </si>
  <si>
    <t xml:space="preserve">I </t>
  </si>
  <si>
    <t>1)Банк принимает депозиты на сумму 1500000 руб на следующих условиях: а) под 10% годовых с ежеквартальным начислением процентов; б) под 10,2% годовых с полугодовым начислением; в) под 10.5% годовых (во всех случаях проценты капитализируются). Выберите оптимальную схему вложения денежных средств</t>
  </si>
  <si>
    <t>s0</t>
  </si>
  <si>
    <t>S</t>
  </si>
  <si>
    <t>2) При какой годовой ставке сумма увеличиться в 4 раза за 13 лет, если проценты начисляются поквартально?</t>
  </si>
  <si>
    <t xml:space="preserve">S </t>
  </si>
  <si>
    <t>3)На счет в банке помещено 5650000 руб. За первые 5 лет и 6 месяцев процентная ставка равнялась 9%, а в следующие 7 лет и 4 месяца — 8%. Чему равна наращенная величина вклада через 12 лет 10 месяцев при полугодовой капитализации?</t>
  </si>
  <si>
    <t>t1</t>
  </si>
  <si>
    <t>t2</t>
  </si>
  <si>
    <t>R</t>
  </si>
  <si>
    <t>n</t>
  </si>
  <si>
    <t>A</t>
  </si>
  <si>
    <t>5) определить размер вклада, который обеспечивает ежегодное (в конце года) получение денежной суммы в размере 115000 у.е. в течение 17 лет при процентной ставке  9%</t>
  </si>
  <si>
    <t xml:space="preserve">
6)Темп инфляции a за период  t = t1+t2  равен 0,5. Темп инфляции за первый период в 1.15 раза меньше чем за второй. Найдите темп инфляции за каждый период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</si>
</sst>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Aptos Narrow"/>
      <family val="2"/>
      <charset val="204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2" fontId="1" fillId="2" borderId="1" xfId="0" applyNumberFormat="1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343D-7D47-024A-8FD0-F375781AF0D2}">
  <dimension ref="A1:Y51"/>
  <sheetViews>
    <sheetView tabSelected="1" topLeftCell="A15" zoomScale="92" workbookViewId="0">
      <selection activeCell="D20" sqref="D20"/>
    </sheetView>
  </sheetViews>
  <sheetFormatPr baseColWidth="10" defaultRowHeight="18" x14ac:dyDescent="0.2"/>
  <cols>
    <col min="1" max="1" width="10.83203125" style="4"/>
    <col min="2" max="2" width="24.33203125" style="4" customWidth="1"/>
    <col min="3" max="16384" width="10.83203125" style="4"/>
  </cols>
  <sheetData>
    <row r="1" spans="1:25" x14ac:dyDescent="0.2">
      <c r="A1" s="10" t="s">
        <v>17</v>
      </c>
      <c r="B1" s="11"/>
      <c r="C1" s="11"/>
      <c r="D1" s="11"/>
      <c r="E1" s="11"/>
      <c r="F1" s="11"/>
      <c r="G1" s="11"/>
      <c r="J1" s="10" t="s">
        <v>5</v>
      </c>
      <c r="K1" s="11"/>
      <c r="L1" s="11"/>
      <c r="M1" s="11"/>
      <c r="N1" s="11"/>
      <c r="O1" s="11"/>
      <c r="P1" s="11"/>
      <c r="S1"/>
      <c r="T1"/>
      <c r="U1"/>
      <c r="V1"/>
      <c r="W1"/>
      <c r="X1"/>
      <c r="Y1"/>
    </row>
    <row r="2" spans="1:25" x14ac:dyDescent="0.2">
      <c r="A2" s="11"/>
      <c r="B2" s="11"/>
      <c r="C2" s="11"/>
      <c r="D2" s="11"/>
      <c r="E2" s="11"/>
      <c r="F2" s="11"/>
      <c r="G2" s="11"/>
      <c r="J2" s="11"/>
      <c r="K2" s="11"/>
      <c r="L2" s="11"/>
      <c r="M2" s="11"/>
      <c r="N2" s="11"/>
      <c r="O2" s="11"/>
      <c r="P2" s="11"/>
      <c r="S2"/>
      <c r="T2"/>
      <c r="U2"/>
      <c r="V2"/>
      <c r="W2"/>
      <c r="X2"/>
      <c r="Y2"/>
    </row>
    <row r="3" spans="1:25" x14ac:dyDescent="0.2">
      <c r="A3" s="11"/>
      <c r="B3" s="11"/>
      <c r="C3" s="11"/>
      <c r="D3" s="11"/>
      <c r="E3" s="11"/>
      <c r="F3" s="11"/>
      <c r="G3" s="11"/>
      <c r="J3" s="11"/>
      <c r="K3" s="11"/>
      <c r="L3" s="11"/>
      <c r="M3" s="11"/>
      <c r="N3" s="11"/>
      <c r="O3" s="11"/>
      <c r="P3" s="11"/>
      <c r="S3"/>
      <c r="T3"/>
      <c r="U3"/>
      <c r="V3"/>
      <c r="W3"/>
      <c r="X3"/>
      <c r="Y3"/>
    </row>
    <row r="4" spans="1:25" x14ac:dyDescent="0.2">
      <c r="A4" s="11"/>
      <c r="B4" s="11"/>
      <c r="C4" s="11"/>
      <c r="D4" s="11"/>
      <c r="E4" s="11"/>
      <c r="F4" s="11"/>
      <c r="G4" s="11"/>
      <c r="J4" s="11"/>
      <c r="K4" s="11"/>
      <c r="L4" s="11"/>
      <c r="M4" s="11"/>
      <c r="N4" s="11"/>
      <c r="O4" s="11"/>
      <c r="P4" s="11"/>
      <c r="S4"/>
      <c r="T4"/>
      <c r="U4"/>
      <c r="V4"/>
      <c r="W4"/>
      <c r="X4"/>
      <c r="Y4"/>
    </row>
    <row r="5" spans="1:25" x14ac:dyDescent="0.2">
      <c r="A5" s="11"/>
      <c r="B5" s="11"/>
      <c r="C5" s="11"/>
      <c r="D5" s="11"/>
      <c r="E5" s="11"/>
      <c r="F5" s="11"/>
      <c r="G5" s="11"/>
      <c r="J5" s="11"/>
      <c r="K5" s="11"/>
      <c r="L5" s="11"/>
      <c r="M5" s="11"/>
      <c r="N5" s="11"/>
      <c r="O5" s="11"/>
      <c r="P5" s="11"/>
      <c r="S5"/>
      <c r="T5"/>
      <c r="U5"/>
      <c r="V5"/>
      <c r="W5"/>
      <c r="X5"/>
      <c r="Y5"/>
    </row>
    <row r="6" spans="1:25" x14ac:dyDescent="0.2">
      <c r="A6" s="5" t="s">
        <v>2</v>
      </c>
      <c r="B6" s="5">
        <f>B7+B8</f>
        <v>0.49999813043478264</v>
      </c>
      <c r="S6"/>
      <c r="T6"/>
      <c r="U6"/>
      <c r="V6"/>
      <c r="W6"/>
      <c r="X6"/>
      <c r="Y6"/>
    </row>
    <row r="7" spans="1:25" x14ac:dyDescent="0.2">
      <c r="A7" s="5" t="s">
        <v>11</v>
      </c>
      <c r="B7" s="5">
        <f>B8/1.15</f>
        <v>0.23255726996966636</v>
      </c>
      <c r="C7" s="5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x14ac:dyDescent="0.2">
      <c r="A8" s="5" t="s">
        <v>12</v>
      </c>
      <c r="B8" s="5">
        <v>0.26744086046511628</v>
      </c>
      <c r="I8"/>
      <c r="J8" s="1" t="s">
        <v>6</v>
      </c>
      <c r="K8" s="1">
        <v>1500000</v>
      </c>
      <c r="L8"/>
      <c r="M8" s="1" t="s">
        <v>6</v>
      </c>
      <c r="N8" s="1">
        <v>1500000</v>
      </c>
      <c r="O8"/>
      <c r="P8"/>
      <c r="Q8"/>
      <c r="R8"/>
      <c r="S8"/>
      <c r="T8"/>
      <c r="U8"/>
      <c r="V8"/>
      <c r="W8"/>
      <c r="X8"/>
      <c r="Y8"/>
    </row>
    <row r="9" spans="1:25" x14ac:dyDescent="0.2">
      <c r="A9" s="5"/>
      <c r="B9" s="5"/>
      <c r="C9" s="5"/>
      <c r="D9" s="6"/>
      <c r="I9"/>
      <c r="J9" s="1" t="s">
        <v>1</v>
      </c>
      <c r="K9" s="1">
        <v>0.1</v>
      </c>
      <c r="L9"/>
      <c r="M9" s="1" t="s">
        <v>1</v>
      </c>
      <c r="N9" s="1">
        <v>0.10199999999999999</v>
      </c>
      <c r="O9"/>
      <c r="P9"/>
      <c r="Q9"/>
      <c r="R9"/>
    </row>
    <row r="10" spans="1:25" x14ac:dyDescent="0.2">
      <c r="A10" s="7"/>
      <c r="B10" s="8"/>
      <c r="I10"/>
      <c r="J10" s="1" t="s">
        <v>2</v>
      </c>
      <c r="K10" s="1">
        <f>1/4</f>
        <v>0.25</v>
      </c>
      <c r="L10"/>
      <c r="M10" s="1" t="s">
        <v>2</v>
      </c>
      <c r="N10" s="1">
        <f>1/2</f>
        <v>0.5</v>
      </c>
      <c r="O10"/>
      <c r="P10"/>
      <c r="Q10"/>
      <c r="R10"/>
    </row>
    <row r="11" spans="1:25" x14ac:dyDescent="0.2">
      <c r="I11"/>
      <c r="J11" s="2"/>
      <c r="K11" s="2"/>
      <c r="L11"/>
      <c r="M11" s="2"/>
      <c r="N11" s="2"/>
      <c r="O11"/>
      <c r="P11"/>
      <c r="Q11"/>
      <c r="R11"/>
    </row>
    <row r="12" spans="1:25" x14ac:dyDescent="0.2">
      <c r="I12"/>
      <c r="J12" s="3" t="s">
        <v>7</v>
      </c>
      <c r="K12" s="9">
        <f>K8 * (1+K9)^K10</f>
        <v>1536170.5336266677</v>
      </c>
      <c r="L12"/>
      <c r="M12" s="3" t="s">
        <v>7</v>
      </c>
      <c r="N12" s="9">
        <f>N8 * (1+N9)^N10</f>
        <v>1574642.8166412853</v>
      </c>
      <c r="O12"/>
      <c r="P12"/>
      <c r="Q12"/>
      <c r="R12"/>
    </row>
    <row r="13" spans="1:25" x14ac:dyDescent="0.2">
      <c r="I13"/>
      <c r="J13"/>
      <c r="K13"/>
      <c r="L13"/>
      <c r="M13"/>
      <c r="N13"/>
      <c r="O13"/>
      <c r="P13"/>
      <c r="Q13"/>
      <c r="R13"/>
    </row>
    <row r="15" spans="1:25" x14ac:dyDescent="0.2">
      <c r="J15" s="1" t="s">
        <v>6</v>
      </c>
      <c r="K15" s="1">
        <v>1500000</v>
      </c>
    </row>
    <row r="16" spans="1:25" x14ac:dyDescent="0.2">
      <c r="J16" s="1" t="s">
        <v>1</v>
      </c>
      <c r="K16" s="1">
        <v>0.105</v>
      </c>
    </row>
    <row r="17" spans="1:16" x14ac:dyDescent="0.2">
      <c r="J17" s="1" t="s">
        <v>2</v>
      </c>
      <c r="K17" s="1">
        <f>1</f>
        <v>1</v>
      </c>
    </row>
    <row r="18" spans="1:16" x14ac:dyDescent="0.2">
      <c r="J18" s="2"/>
      <c r="K18" s="2"/>
    </row>
    <row r="19" spans="1:16" x14ac:dyDescent="0.2">
      <c r="J19" s="3" t="s">
        <v>7</v>
      </c>
      <c r="K19" s="9">
        <f>K15 * (1+K16)^K17</f>
        <v>1657500</v>
      </c>
    </row>
    <row r="24" spans="1:16" x14ac:dyDescent="0.2">
      <c r="A24" s="10" t="s">
        <v>8</v>
      </c>
      <c r="B24" s="11"/>
      <c r="C24" s="11"/>
      <c r="D24" s="11"/>
      <c r="E24" s="11"/>
      <c r="F24" s="11"/>
      <c r="G24" s="11"/>
    </row>
    <row r="25" spans="1:16" x14ac:dyDescent="0.2">
      <c r="A25" s="11"/>
      <c r="B25" s="11"/>
      <c r="C25" s="11"/>
      <c r="D25" s="11"/>
      <c r="E25" s="11"/>
      <c r="F25" s="11"/>
      <c r="G25" s="11"/>
    </row>
    <row r="26" spans="1:16" x14ac:dyDescent="0.2">
      <c r="A26" s="11"/>
      <c r="B26" s="11"/>
      <c r="C26" s="11"/>
      <c r="D26" s="11"/>
      <c r="E26" s="11"/>
      <c r="F26" s="11"/>
      <c r="G26" s="11"/>
      <c r="J26"/>
      <c r="K26"/>
      <c r="L26"/>
      <c r="M26"/>
      <c r="N26"/>
      <c r="O26"/>
      <c r="P26"/>
    </row>
    <row r="27" spans="1:16" x14ac:dyDescent="0.2">
      <c r="A27" s="11"/>
      <c r="B27" s="11"/>
      <c r="C27" s="11"/>
      <c r="D27" s="11"/>
      <c r="E27" s="11"/>
      <c r="F27" s="11"/>
      <c r="G27" s="11"/>
      <c r="J27"/>
      <c r="K27"/>
      <c r="L27"/>
      <c r="M27"/>
      <c r="N27"/>
      <c r="O27"/>
      <c r="P27"/>
    </row>
    <row r="28" spans="1:16" x14ac:dyDescent="0.2">
      <c r="A28" s="11"/>
      <c r="B28" s="11"/>
      <c r="C28" s="11"/>
      <c r="D28" s="11"/>
      <c r="E28" s="11"/>
      <c r="F28" s="11"/>
      <c r="G28" s="11"/>
      <c r="J28"/>
      <c r="K28"/>
      <c r="L28"/>
      <c r="M28"/>
      <c r="N28"/>
      <c r="O28"/>
      <c r="P28"/>
    </row>
    <row r="29" spans="1:16" x14ac:dyDescent="0.2">
      <c r="J29"/>
      <c r="K29"/>
      <c r="L29"/>
      <c r="M29"/>
      <c r="N29"/>
      <c r="O29"/>
      <c r="P29"/>
    </row>
    <row r="30" spans="1:16" x14ac:dyDescent="0.2">
      <c r="J30"/>
      <c r="K30"/>
      <c r="L30"/>
      <c r="M30"/>
      <c r="N30"/>
      <c r="O30"/>
      <c r="P30"/>
    </row>
    <row r="31" spans="1:16" x14ac:dyDescent="0.2">
      <c r="A31" s="1" t="s">
        <v>0</v>
      </c>
      <c r="B31" s="1">
        <v>100000</v>
      </c>
      <c r="J31"/>
      <c r="K31"/>
      <c r="L31"/>
      <c r="M31"/>
      <c r="N31"/>
      <c r="O31"/>
      <c r="P31"/>
    </row>
    <row r="32" spans="1:16" x14ac:dyDescent="0.2">
      <c r="A32" s="1" t="s">
        <v>1</v>
      </c>
      <c r="B32" s="1">
        <v>0.12573873026621615</v>
      </c>
      <c r="J32"/>
      <c r="K32"/>
      <c r="L32"/>
      <c r="M32"/>
      <c r="N32"/>
      <c r="O32"/>
      <c r="P32"/>
    </row>
    <row r="33" spans="1:16" x14ac:dyDescent="0.2">
      <c r="A33" s="1" t="s">
        <v>2</v>
      </c>
      <c r="B33" s="1">
        <v>13</v>
      </c>
      <c r="J33"/>
      <c r="K33"/>
      <c r="L33"/>
      <c r="M33"/>
      <c r="N33"/>
      <c r="O33"/>
      <c r="P33"/>
    </row>
    <row r="34" spans="1:16" x14ac:dyDescent="0.2">
      <c r="A34" s="1" t="s">
        <v>3</v>
      </c>
      <c r="B34" s="1">
        <f>4</f>
        <v>4</v>
      </c>
      <c r="J34"/>
      <c r="K34"/>
      <c r="L34"/>
      <c r="M34"/>
      <c r="N34"/>
      <c r="O34"/>
      <c r="P34"/>
    </row>
    <row r="35" spans="1:16" x14ac:dyDescent="0.2">
      <c r="A35" s="2"/>
      <c r="B35" s="2"/>
      <c r="J35"/>
      <c r="K35"/>
      <c r="L35"/>
      <c r="M35"/>
      <c r="N35"/>
      <c r="O35"/>
      <c r="P35"/>
    </row>
    <row r="36" spans="1:16" x14ac:dyDescent="0.2">
      <c r="A36" s="3" t="s">
        <v>4</v>
      </c>
      <c r="B36" s="3">
        <f>B31*(1+B32/B34)^(B34*B33)-B31</f>
        <v>399999.99148812168</v>
      </c>
      <c r="J36"/>
      <c r="K36"/>
      <c r="L36"/>
      <c r="M36"/>
      <c r="N36"/>
      <c r="O36"/>
      <c r="P36"/>
    </row>
    <row r="39" spans="1:16" x14ac:dyDescent="0.2">
      <c r="A39" s="10" t="s">
        <v>10</v>
      </c>
      <c r="B39" s="11"/>
      <c r="C39" s="11"/>
      <c r="D39" s="11"/>
      <c r="E39" s="11"/>
      <c r="F39" s="11"/>
      <c r="G39" s="11"/>
    </row>
    <row r="40" spans="1:16" x14ac:dyDescent="0.2">
      <c r="A40" s="11"/>
      <c r="B40" s="11"/>
      <c r="C40" s="11"/>
      <c r="D40" s="11"/>
      <c r="E40" s="11"/>
      <c r="F40" s="11"/>
      <c r="G40" s="11"/>
    </row>
    <row r="41" spans="1:16" x14ac:dyDescent="0.2">
      <c r="A41" s="11"/>
      <c r="B41" s="11"/>
      <c r="C41" s="11"/>
      <c r="D41" s="11"/>
      <c r="E41" s="11"/>
      <c r="F41" s="11"/>
      <c r="G41" s="11"/>
      <c r="J41" s="12" t="s">
        <v>16</v>
      </c>
      <c r="K41" s="13"/>
      <c r="L41" s="13"/>
      <c r="M41" s="13"/>
      <c r="N41" s="13"/>
      <c r="O41" s="13"/>
      <c r="P41" s="13"/>
    </row>
    <row r="42" spans="1:16" x14ac:dyDescent="0.2">
      <c r="A42" s="11"/>
      <c r="B42" s="11"/>
      <c r="C42" s="11"/>
      <c r="D42" s="11"/>
      <c r="E42" s="11"/>
      <c r="F42" s="11"/>
      <c r="G42" s="11"/>
      <c r="J42" s="13"/>
      <c r="K42" s="13"/>
      <c r="L42" s="13"/>
      <c r="M42" s="13"/>
      <c r="N42" s="13"/>
      <c r="O42" s="13"/>
      <c r="P42" s="13"/>
    </row>
    <row r="43" spans="1:16" x14ac:dyDescent="0.2">
      <c r="A43" s="11"/>
      <c r="B43" s="11"/>
      <c r="C43" s="11"/>
      <c r="D43" s="11"/>
      <c r="E43" s="11"/>
      <c r="F43" s="11"/>
      <c r="G43" s="11"/>
      <c r="J43" s="13"/>
      <c r="K43" s="13"/>
      <c r="L43" s="13"/>
      <c r="M43" s="13"/>
      <c r="N43" s="13"/>
      <c r="O43" s="13"/>
      <c r="P43" s="13"/>
    </row>
    <row r="44" spans="1:16" x14ac:dyDescent="0.2">
      <c r="J44" s="13"/>
      <c r="K44" s="13"/>
      <c r="L44" s="13"/>
      <c r="M44" s="13"/>
      <c r="N44" s="13"/>
      <c r="O44" s="13"/>
      <c r="P44" s="13"/>
    </row>
    <row r="45" spans="1:16" x14ac:dyDescent="0.2">
      <c r="J45" s="13"/>
      <c r="K45" s="13"/>
      <c r="L45" s="13"/>
      <c r="M45" s="13"/>
      <c r="N45" s="13"/>
      <c r="O45" s="13"/>
      <c r="P45" s="13"/>
    </row>
    <row r="46" spans="1:16" x14ac:dyDescent="0.2">
      <c r="A46" s="1" t="s">
        <v>0</v>
      </c>
      <c r="B46" s="1">
        <v>5650000</v>
      </c>
      <c r="C46" s="2"/>
      <c r="J46" s="1" t="s">
        <v>13</v>
      </c>
      <c r="K46" s="1">
        <v>13460.318572891303</v>
      </c>
      <c r="L46" s="2"/>
      <c r="M46" s="2"/>
      <c r="N46" s="2"/>
      <c r="O46" s="2"/>
      <c r="P46" s="2"/>
    </row>
    <row r="47" spans="1:16" x14ac:dyDescent="0.2">
      <c r="A47" s="1" t="s">
        <v>1</v>
      </c>
      <c r="B47" s="1">
        <v>0.09</v>
      </c>
      <c r="C47" s="2">
        <v>0.08</v>
      </c>
      <c r="J47" s="1" t="s">
        <v>1</v>
      </c>
      <c r="K47" s="1">
        <v>0.09</v>
      </c>
      <c r="L47" s="2"/>
      <c r="M47" s="2"/>
      <c r="N47" s="2"/>
      <c r="O47" s="2"/>
      <c r="P47" s="2"/>
    </row>
    <row r="48" spans="1:16" x14ac:dyDescent="0.2">
      <c r="A48" s="1"/>
      <c r="B48" s="1"/>
      <c r="C48" s="2"/>
      <c r="J48" s="1" t="s">
        <v>14</v>
      </c>
      <c r="K48" s="1">
        <v>17</v>
      </c>
      <c r="L48" s="2"/>
      <c r="M48" s="2"/>
      <c r="N48" s="2"/>
      <c r="O48" s="2"/>
      <c r="P48" s="2"/>
    </row>
    <row r="49" spans="1:16" x14ac:dyDescent="0.2">
      <c r="A49" s="1"/>
      <c r="B49" s="1"/>
      <c r="C49" s="2"/>
      <c r="J49" s="1"/>
      <c r="K49" s="1"/>
      <c r="L49" s="2"/>
      <c r="M49" s="2"/>
      <c r="N49" s="2"/>
      <c r="O49" s="2"/>
      <c r="P49" s="2"/>
    </row>
    <row r="50" spans="1:16" x14ac:dyDescent="0.2">
      <c r="A50" s="2"/>
      <c r="B50" s="2"/>
      <c r="C50" s="2"/>
      <c r="J50" s="2"/>
      <c r="K50" s="2"/>
      <c r="L50" s="2"/>
      <c r="M50" s="2"/>
      <c r="N50" s="2"/>
      <c r="O50" s="2"/>
      <c r="P50" s="2"/>
    </row>
    <row r="51" spans="1:16" x14ac:dyDescent="0.2">
      <c r="A51" s="3" t="s">
        <v>9</v>
      </c>
      <c r="B51" s="9">
        <f>B46*(1+B47/2)^(2*5+6/12)*(1+C47/2)^(2*7+4/12)</f>
        <v>15736713.111011446</v>
      </c>
      <c r="C51" s="2"/>
      <c r="J51" s="3" t="s">
        <v>15</v>
      </c>
      <c r="K51" s="3">
        <f>K46*((1-(1+K47)^-K48)/K47)</f>
        <v>114999.99999999999</v>
      </c>
      <c r="L51" s="2"/>
      <c r="M51" s="2"/>
      <c r="N51" s="2"/>
      <c r="O51" s="2"/>
      <c r="P51" s="2"/>
    </row>
  </sheetData>
  <mergeCells count="5">
    <mergeCell ref="A39:G43"/>
    <mergeCell ref="J41:P45"/>
    <mergeCell ref="A1:G5"/>
    <mergeCell ref="J1:P5"/>
    <mergeCell ref="A24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Зайцев Никита Валерьевич</dc:creator>
  <cp:lastModifiedBy>Зайцев Никита Валерьевич</cp:lastModifiedBy>
  <dcterms:created xsi:type="dcterms:W3CDTF">2024-06-25T17:32:25Z</dcterms:created>
  <dcterms:modified xsi:type="dcterms:W3CDTF">2024-06-25T19:04:56Z</dcterms:modified>
</cp:coreProperties>
</file>