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Desktop/Мат Методы Принятия/"/>
    </mc:Choice>
  </mc:AlternateContent>
  <xr:revisionPtr revIDLastSave="0" documentId="13_ncr:1_{B17236F3-FFAA-EA4F-8CCA-4973FD35F6E9}" xr6:coauthVersionLast="47" xr6:coauthVersionMax="47" xr10:uidLastSave="{00000000-0000-0000-0000-000000000000}"/>
  <bookViews>
    <workbookView xWindow="0" yWindow="0" windowWidth="28800" windowHeight="18000" firstSheet="3" activeTab="10" xr2:uid="{00000000-000D-0000-FFFF-FFFF00000000}"/>
  </bookViews>
  <sheets>
    <sheet name="Пример 1" sheetId="1" r:id="rId1"/>
    <sheet name="Пример 1 - политик В" sheetId="2" r:id="rId2"/>
    <sheet name="Пример 2" sheetId="3" r:id="rId3"/>
    <sheet name="Пример 2 - компания В" sheetId="4" r:id="rId4"/>
    <sheet name="Пример 3" sheetId="5" r:id="rId5"/>
    <sheet name="Пример 3 - компания С" sheetId="8" r:id="rId6"/>
    <sheet name="Пример 4" sheetId="6" r:id="rId7"/>
    <sheet name="Пример 4 - компания В" sheetId="9" r:id="rId8"/>
    <sheet name="Задание на семинар" sheetId="7" r:id="rId9"/>
    <sheet name="Задача" sheetId="10" r:id="rId10"/>
    <sheet name="Задача O" sheetId="12" r:id="rId11"/>
    <sheet name="Задача СТ" sheetId="13" r:id="rId12"/>
    <sheet name="Задача O СТ" sheetId="14" r:id="rId13"/>
  </sheets>
  <definedNames>
    <definedName name="solver_adj" localSheetId="9" hidden="1">Задача!$B$24:$D$24</definedName>
    <definedName name="solver_adj" localSheetId="11" hidden="1">'Задача СТ'!$B$24:$D$24</definedName>
    <definedName name="solver_adj" localSheetId="10" hidden="1">'Задача O'!$B$24:$E$24</definedName>
    <definedName name="solver_adj" localSheetId="12" hidden="1">'Задача O СТ'!$B$24:$E$24</definedName>
    <definedName name="solver_adj" localSheetId="0" hidden="1">'Пример 1'!$B$33:$D$33</definedName>
    <definedName name="solver_adj" localSheetId="1" hidden="1">'Пример 1 - политик В'!$B$31:$E$31</definedName>
    <definedName name="solver_adj" localSheetId="2" hidden="1">'Пример 2'!$B$30:$D$30</definedName>
    <definedName name="solver_adj" localSheetId="3" hidden="1">'Пример 2 - компания В'!$B$28:$E$28</definedName>
    <definedName name="solver_adj" localSheetId="4" hidden="1">'Пример 3'!$B$34:$D$34</definedName>
    <definedName name="solver_adj" localSheetId="5" hidden="1">'Пример 3 - компания С'!$B$33:$E$33</definedName>
    <definedName name="solver_adj" localSheetId="6" hidden="1">'Пример 4'!$B$30:$D$30</definedName>
    <definedName name="solver_adj" localSheetId="7" hidden="1">'Пример 4 - компания В'!$B$28:$E$28</definedName>
    <definedName name="solver_cvg" localSheetId="9" hidden="1">0.0001</definedName>
    <definedName name="solver_cvg" localSheetId="11" hidden="1">0.0001</definedName>
    <definedName name="solver_cvg" localSheetId="10" hidden="1">0.0001</definedName>
    <definedName name="solver_cvg" localSheetId="12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9" hidden="1">2</definedName>
    <definedName name="solver_drv" localSheetId="11" hidden="1">2</definedName>
    <definedName name="solver_drv" localSheetId="10" hidden="1">2</definedName>
    <definedName name="solver_drv" localSheetId="12" hidden="1">2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9" hidden="1">2</definedName>
    <definedName name="solver_eng" localSheetId="11" hidden="1">2</definedName>
    <definedName name="solver_eng" localSheetId="10" hidden="1">2</definedName>
    <definedName name="solver_eng" localSheetId="1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1</definedName>
    <definedName name="solver_eng" localSheetId="7" hidden="1">1</definedName>
    <definedName name="solver_est" localSheetId="9" hidden="1">1</definedName>
    <definedName name="solver_est" localSheetId="11" hidden="1">1</definedName>
    <definedName name="solver_est" localSheetId="10" hidden="1">1</definedName>
    <definedName name="solver_est" localSheetId="1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9" hidden="1">2147483647</definedName>
    <definedName name="solver_itr" localSheetId="11" hidden="1">2147483647</definedName>
    <definedName name="solver_itr" localSheetId="10" hidden="1">2147483647</definedName>
    <definedName name="solver_itr" localSheetId="12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9" hidden="1">Задача!$B$27:$B$30</definedName>
    <definedName name="solver_lhs1" localSheetId="11" hidden="1">'Задача СТ'!$B$27:$B$30</definedName>
    <definedName name="solver_lhs1" localSheetId="10" hidden="1">'Задача O'!$B$27:$B$30</definedName>
    <definedName name="solver_lhs1" localSheetId="12" hidden="1">'Задача O СТ'!$B$27:$B$30</definedName>
    <definedName name="solver_lhs1" localSheetId="0" hidden="1">'Пример 1'!$B$36:$B$39</definedName>
    <definedName name="solver_lhs1" localSheetId="1" hidden="1">'Пример 1 - политик В'!$B$34:$B$36</definedName>
    <definedName name="solver_lhs1" localSheetId="2" hidden="1">'Пример 2'!$B$33:$B$36</definedName>
    <definedName name="solver_lhs1" localSheetId="3" hidden="1">'Пример 2 - компания В'!$B$31:$B$34</definedName>
    <definedName name="solver_lhs1" localSheetId="4" hidden="1">'Пример 3'!$B$37:$B$40</definedName>
    <definedName name="solver_lhs1" localSheetId="5" hidden="1">'Пример 3 - компания С'!$B$36:$B$39</definedName>
    <definedName name="solver_lhs1" localSheetId="6" hidden="1">'Пример 4'!$B$33:$B$36</definedName>
    <definedName name="solver_lhs1" localSheetId="7" hidden="1">'Пример 4 - компания В'!$B$31:$B$34</definedName>
    <definedName name="solver_mip" localSheetId="9" hidden="1">2147483647</definedName>
    <definedName name="solver_mip" localSheetId="11" hidden="1">2147483647</definedName>
    <definedName name="solver_mip" localSheetId="10" hidden="1">2147483647</definedName>
    <definedName name="solver_mip" localSheetId="1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9" hidden="1">30</definedName>
    <definedName name="solver_mni" localSheetId="11" hidden="1">30</definedName>
    <definedName name="solver_mni" localSheetId="10" hidden="1">30</definedName>
    <definedName name="solver_mni" localSheetId="12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9" hidden="1">0.075</definedName>
    <definedName name="solver_mrt" localSheetId="11" hidden="1">0.075</definedName>
    <definedName name="solver_mrt" localSheetId="10" hidden="1">0.075</definedName>
    <definedName name="solver_mrt" localSheetId="12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9" hidden="1">2</definedName>
    <definedName name="solver_msl" localSheetId="11" hidden="1">2</definedName>
    <definedName name="solver_msl" localSheetId="10" hidden="1">2</definedName>
    <definedName name="solver_msl" localSheetId="12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9" hidden="1">1</definedName>
    <definedName name="solver_neg" localSheetId="11" hidden="1">1</definedName>
    <definedName name="solver_neg" localSheetId="10" hidden="1">1</definedName>
    <definedName name="solver_neg" localSheetId="12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9" hidden="1">2147483647</definedName>
    <definedName name="solver_nod" localSheetId="11" hidden="1">2147483647</definedName>
    <definedName name="solver_nod" localSheetId="10" hidden="1">2147483647</definedName>
    <definedName name="solver_nod" localSheetId="12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9" hidden="1">1</definedName>
    <definedName name="solver_num" localSheetId="11" hidden="1">1</definedName>
    <definedName name="solver_num" localSheetId="10" hidden="1">1</definedName>
    <definedName name="solver_num" localSheetId="12" hidden="1">1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5" hidden="1">1</definedName>
    <definedName name="solver_num" localSheetId="6" hidden="1">1</definedName>
    <definedName name="solver_num" localSheetId="7" hidden="1">1</definedName>
    <definedName name="solver_nwt" localSheetId="9" hidden="1">1</definedName>
    <definedName name="solver_nwt" localSheetId="11" hidden="1">1</definedName>
    <definedName name="solver_nwt" localSheetId="10" hidden="1">1</definedName>
    <definedName name="solver_nwt" localSheetId="12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9" hidden="1">Задача!$K$17</definedName>
    <definedName name="solver_opt" localSheetId="11" hidden="1">'Задача СТ'!$K$17</definedName>
    <definedName name="solver_opt" localSheetId="10" hidden="1">'Задача O'!$K$17</definedName>
    <definedName name="solver_opt" localSheetId="12" hidden="1">'Задача O СТ'!$K$17</definedName>
    <definedName name="solver_opt" localSheetId="0" hidden="1">'Пример 1'!$I$26</definedName>
    <definedName name="solver_opt" localSheetId="1" hidden="1">'Пример 1 - политик В'!$I$24</definedName>
    <definedName name="solver_opt" localSheetId="2" hidden="1">'Пример 2'!$G$30</definedName>
    <definedName name="solver_opt" localSheetId="3" hidden="1">'Пример 2 - компания В'!$G$28</definedName>
    <definedName name="solver_opt" localSheetId="4" hidden="1">'Пример 3'!$H$34</definedName>
    <definedName name="solver_opt" localSheetId="5" hidden="1">'Пример 3 - компания С'!$G$33</definedName>
    <definedName name="solver_opt" localSheetId="6" hidden="1">'Пример 4'!$J$30</definedName>
    <definedName name="solver_opt" localSheetId="7" hidden="1">'Пример 4 - компания В'!$G$28</definedName>
    <definedName name="solver_pre" localSheetId="9" hidden="1">0.000001</definedName>
    <definedName name="solver_pre" localSheetId="11" hidden="1">0.000001</definedName>
    <definedName name="solver_pre" localSheetId="10" hidden="1">0.000001</definedName>
    <definedName name="solver_pre" localSheetId="12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9" hidden="1">2</definedName>
    <definedName name="solver_rbv" localSheetId="11" hidden="1">2</definedName>
    <definedName name="solver_rbv" localSheetId="10" hidden="1">2</definedName>
    <definedName name="solver_rbv" localSheetId="12" hidden="1">2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9" hidden="1">3</definedName>
    <definedName name="solver_rel1" localSheetId="11" hidden="1">3</definedName>
    <definedName name="solver_rel1" localSheetId="10" hidden="1">1</definedName>
    <definedName name="solver_rel1" localSheetId="12" hidden="1">1</definedName>
    <definedName name="solver_rel1" localSheetId="0" hidden="1">3</definedName>
    <definedName name="solver_rel1" localSheetId="1" hidden="1">1</definedName>
    <definedName name="solver_rel1" localSheetId="2" hidden="1">3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1" localSheetId="6" hidden="1">3</definedName>
    <definedName name="solver_rel1" localSheetId="7" hidden="1">1</definedName>
    <definedName name="solver_rhs1" localSheetId="9" hidden="1">Задача!$D$27:$D$30</definedName>
    <definedName name="solver_rhs1" localSheetId="11" hidden="1">'Задача СТ'!$D$27:$D$30</definedName>
    <definedName name="solver_rhs1" localSheetId="10" hidden="1">'Задача O'!$D$27:$D$30</definedName>
    <definedName name="solver_rhs1" localSheetId="12" hidden="1">'Задача O СТ'!$D$27:$D$30</definedName>
    <definedName name="solver_rhs1" localSheetId="0" hidden="1">'Пример 1'!$D$36:$D$39</definedName>
    <definedName name="solver_rhs1" localSheetId="1" hidden="1">'Пример 1 - политик В'!$D$34:$D$36</definedName>
    <definedName name="solver_rhs1" localSheetId="2" hidden="1">'Пример 2'!$D$33:$D$36</definedName>
    <definedName name="solver_rhs1" localSheetId="3" hidden="1">'Пример 2 - компания В'!$D$31:$D$34</definedName>
    <definedName name="solver_rhs1" localSheetId="4" hidden="1">'Пример 3'!$D$37:$D$40</definedName>
    <definedName name="solver_rhs1" localSheetId="5" hidden="1">'Пример 3 - компания С'!$D$36:$D$39</definedName>
    <definedName name="solver_rhs1" localSheetId="6" hidden="1">'Пример 4'!$D$33:$D$36</definedName>
    <definedName name="solver_rhs1" localSheetId="7" hidden="1">'Пример 4 - компания В'!$D$31:$D$34</definedName>
    <definedName name="solver_rlx" localSheetId="9" hidden="1">2</definedName>
    <definedName name="solver_rlx" localSheetId="11" hidden="1">2</definedName>
    <definedName name="solver_rlx" localSheetId="10" hidden="1">2</definedName>
    <definedName name="solver_rlx" localSheetId="12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9" hidden="1">0</definedName>
    <definedName name="solver_rsd" localSheetId="11" hidden="1">0</definedName>
    <definedName name="solver_rsd" localSheetId="10" hidden="1">0</definedName>
    <definedName name="solver_rsd" localSheetId="12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9" hidden="1">2</definedName>
    <definedName name="solver_scl" localSheetId="11" hidden="1">2</definedName>
    <definedName name="solver_scl" localSheetId="10" hidden="1">2</definedName>
    <definedName name="solver_scl" localSheetId="12" hidden="1">2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9" hidden="1">2</definedName>
    <definedName name="solver_sho" localSheetId="11" hidden="1">2</definedName>
    <definedName name="solver_sho" localSheetId="10" hidden="1">2</definedName>
    <definedName name="solver_sho" localSheetId="1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9" hidden="1">100</definedName>
    <definedName name="solver_ssz" localSheetId="11" hidden="1">100</definedName>
    <definedName name="solver_ssz" localSheetId="10" hidden="1">100</definedName>
    <definedName name="solver_ssz" localSheetId="12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9" hidden="1">2147483647</definedName>
    <definedName name="solver_tim" localSheetId="11" hidden="1">2147483647</definedName>
    <definedName name="solver_tim" localSheetId="10" hidden="1">2147483647</definedName>
    <definedName name="solver_tim" localSheetId="12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9" hidden="1">0.01</definedName>
    <definedName name="solver_tol" localSheetId="11" hidden="1">0.01</definedName>
    <definedName name="solver_tol" localSheetId="10" hidden="1">0.01</definedName>
    <definedName name="solver_tol" localSheetId="12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9" hidden="1">2</definedName>
    <definedName name="solver_typ" localSheetId="11" hidden="1">2</definedName>
    <definedName name="solver_typ" localSheetId="10" hidden="1">1</definedName>
    <definedName name="solver_typ" localSheetId="12" hidden="1">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typ" localSheetId="3" hidden="1">1</definedName>
    <definedName name="solver_typ" localSheetId="4" hidden="1">2</definedName>
    <definedName name="solver_typ" localSheetId="5" hidden="1">1</definedName>
    <definedName name="solver_typ" localSheetId="6" hidden="1">2</definedName>
    <definedName name="solver_typ" localSheetId="7" hidden="1">1</definedName>
    <definedName name="solver_val" localSheetId="9" hidden="1">0</definedName>
    <definedName name="solver_val" localSheetId="11" hidden="1">0</definedName>
    <definedName name="solver_val" localSheetId="10" hidden="1">0</definedName>
    <definedName name="solver_val" localSheetId="12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9" hidden="1">3</definedName>
    <definedName name="solver_ver" localSheetId="11" hidden="1">3</definedName>
    <definedName name="solver_ver" localSheetId="10" hidden="1">3</definedName>
    <definedName name="solver_ver" localSheetId="12" hidden="1">3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3" l="1"/>
  <c r="K17" i="10"/>
  <c r="K34" i="10" s="1"/>
  <c r="K17" i="12"/>
  <c r="B30" i="14" l="1"/>
  <c r="B28" i="14"/>
  <c r="B27" i="14"/>
  <c r="K17" i="14"/>
  <c r="K34" i="14" s="1"/>
  <c r="B29" i="14"/>
  <c r="Q11" i="14"/>
  <c r="Q12" i="14" s="1"/>
  <c r="P11" i="14"/>
  <c r="P12" i="14" s="1"/>
  <c r="O11" i="14"/>
  <c r="O12" i="14" s="1"/>
  <c r="N11" i="14"/>
  <c r="N12" i="14" s="1"/>
  <c r="R10" i="14"/>
  <c r="R9" i="14"/>
  <c r="R8" i="14"/>
  <c r="V2" i="14"/>
  <c r="K34" i="13"/>
  <c r="B17" i="13" a="1"/>
  <c r="C19" i="13" s="1"/>
  <c r="Q11" i="13"/>
  <c r="Q12" i="13" s="1"/>
  <c r="P11" i="13"/>
  <c r="P12" i="13" s="1"/>
  <c r="O11" i="13"/>
  <c r="O12" i="13" s="1"/>
  <c r="N11" i="13"/>
  <c r="N12" i="13" s="1"/>
  <c r="R10" i="13"/>
  <c r="R9" i="13"/>
  <c r="R8" i="13"/>
  <c r="V2" i="13"/>
  <c r="B28" i="12"/>
  <c r="B29" i="12"/>
  <c r="B30" i="12"/>
  <c r="B27" i="12"/>
  <c r="K34" i="12"/>
  <c r="N34" i="12" s="1"/>
  <c r="Q11" i="12"/>
  <c r="Q12" i="12" s="1"/>
  <c r="P11" i="12"/>
  <c r="P12" i="12" s="1"/>
  <c r="O11" i="12"/>
  <c r="O12" i="12" s="1"/>
  <c r="N11" i="12"/>
  <c r="N12" i="12" s="1"/>
  <c r="R10" i="12"/>
  <c r="R9" i="12"/>
  <c r="R8" i="12"/>
  <c r="V2" i="12"/>
  <c r="C35" i="10"/>
  <c r="D35" i="10"/>
  <c r="B35" i="10"/>
  <c r="B17" i="10" a="1"/>
  <c r="B17" i="10" s="1"/>
  <c r="V2" i="10"/>
  <c r="Q11" i="10"/>
  <c r="Q12" i="10" s="1"/>
  <c r="P11" i="10"/>
  <c r="P12" i="10" s="1"/>
  <c r="O11" i="10"/>
  <c r="O12" i="10" s="1"/>
  <c r="N11" i="10"/>
  <c r="N12" i="10" s="1"/>
  <c r="R10" i="10"/>
  <c r="R9" i="10"/>
  <c r="R8" i="10"/>
  <c r="E35" i="12" l="1"/>
  <c r="E35" i="14"/>
  <c r="D35" i="14"/>
  <c r="C35" i="14"/>
  <c r="B35" i="14"/>
  <c r="N34" i="14"/>
  <c r="C35" i="13"/>
  <c r="B35" i="13"/>
  <c r="D35" i="13"/>
  <c r="D19" i="13"/>
  <c r="C20" i="13"/>
  <c r="B17" i="13"/>
  <c r="C17" i="13"/>
  <c r="D17" i="13"/>
  <c r="B18" i="13"/>
  <c r="D20" i="13"/>
  <c r="C18" i="13"/>
  <c r="D18" i="13"/>
  <c r="B20" i="13"/>
  <c r="B19" i="13"/>
  <c r="D35" i="12"/>
  <c r="C35" i="12"/>
  <c r="B35" i="12"/>
  <c r="D19" i="10"/>
  <c r="D20" i="10"/>
  <c r="C19" i="10"/>
  <c r="B19" i="10"/>
  <c r="D18" i="10"/>
  <c r="C20" i="10"/>
  <c r="C18" i="10"/>
  <c r="B18" i="10"/>
  <c r="B28" i="10" s="1"/>
  <c r="D17" i="10"/>
  <c r="C17" i="10"/>
  <c r="B20" i="10"/>
  <c r="G28" i="9"/>
  <c r="H34" i="9" s="1"/>
  <c r="B32" i="9"/>
  <c r="B33" i="9"/>
  <c r="B34" i="9"/>
  <c r="B31" i="9"/>
  <c r="O21" i="9"/>
  <c r="O23" i="9" s="1"/>
  <c r="N21" i="9"/>
  <c r="N23" i="9" s="1"/>
  <c r="M21" i="9"/>
  <c r="M23" i="9" s="1"/>
  <c r="L21" i="9"/>
  <c r="L23" i="9" s="1"/>
  <c r="P20" i="9"/>
  <c r="P19" i="9"/>
  <c r="P18" i="9"/>
  <c r="J30" i="6"/>
  <c r="K36" i="6" s="1"/>
  <c r="B23" i="6" a="1"/>
  <c r="B23" i="6" s="1"/>
  <c r="P19" i="6"/>
  <c r="P20" i="6"/>
  <c r="P18" i="6"/>
  <c r="M21" i="6"/>
  <c r="M23" i="6" s="1"/>
  <c r="N21" i="6"/>
  <c r="N23" i="6" s="1"/>
  <c r="O21" i="6"/>
  <c r="O23" i="6" s="1"/>
  <c r="L21" i="6"/>
  <c r="L23" i="6" s="1"/>
  <c r="B29" i="10" l="1"/>
  <c r="B29" i="13"/>
  <c r="B30" i="10"/>
  <c r="B27" i="10"/>
  <c r="B28" i="13"/>
  <c r="B27" i="13"/>
  <c r="B30" i="13"/>
  <c r="C40" i="6"/>
  <c r="D40" i="6"/>
  <c r="B40" i="6"/>
  <c r="J34" i="9"/>
  <c r="C39" i="9"/>
  <c r="D39" i="9"/>
  <c r="E39" i="9"/>
  <c r="B39" i="9"/>
  <c r="B24" i="6"/>
  <c r="B34" i="6" s="1"/>
  <c r="D23" i="6"/>
  <c r="B26" i="6"/>
  <c r="C23" i="6"/>
  <c r="C25" i="6"/>
  <c r="B25" i="6"/>
  <c r="D24" i="6"/>
  <c r="C24" i="6"/>
  <c r="D26" i="6"/>
  <c r="C26" i="6"/>
  <c r="D25" i="6"/>
  <c r="G33" i="8"/>
  <c r="G39" i="8" s="1"/>
  <c r="B37" i="8"/>
  <c r="B38" i="8"/>
  <c r="B39" i="8"/>
  <c r="B36" i="8"/>
  <c r="Q26" i="8"/>
  <c r="Q28" i="8" s="1"/>
  <c r="P26" i="8"/>
  <c r="P28" i="8" s="1"/>
  <c r="O26" i="8"/>
  <c r="O28" i="8" s="1"/>
  <c r="N26" i="8"/>
  <c r="N28" i="8" s="1"/>
  <c r="R25" i="8"/>
  <c r="R24" i="8"/>
  <c r="R23" i="8"/>
  <c r="B33" i="6" l="1"/>
  <c r="B36" i="6"/>
  <c r="B35" i="6"/>
  <c r="B44" i="8"/>
  <c r="I39" i="8"/>
  <c r="C44" i="8"/>
  <c r="D44" i="8"/>
  <c r="E44" i="8"/>
  <c r="H34" i="5"/>
  <c r="I40" i="5" s="1"/>
  <c r="B27" i="5" a="1"/>
  <c r="D27" i="5" s="1"/>
  <c r="R24" i="5"/>
  <c r="R25" i="5"/>
  <c r="R23" i="5"/>
  <c r="O26" i="5"/>
  <c r="O28" i="5" s="1"/>
  <c r="P26" i="5"/>
  <c r="P28" i="5" s="1"/>
  <c r="Q26" i="5"/>
  <c r="Q28" i="5" s="1"/>
  <c r="N26" i="5"/>
  <c r="N28" i="5" s="1"/>
  <c r="C44" i="5" l="1"/>
  <c r="D44" i="5"/>
  <c r="B44" i="5"/>
  <c r="C27" i="5"/>
  <c r="B27" i="5"/>
  <c r="B28" i="5"/>
  <c r="B29" i="5"/>
  <c r="D28" i="5"/>
  <c r="D30" i="5"/>
  <c r="C30" i="5"/>
  <c r="B30" i="5"/>
  <c r="B40" i="5" s="1"/>
  <c r="D29" i="5"/>
  <c r="C29" i="5"/>
  <c r="C28" i="5"/>
  <c r="G28" i="4"/>
  <c r="G33" i="4" s="1"/>
  <c r="B32" i="4"/>
  <c r="B33" i="4"/>
  <c r="B34" i="4"/>
  <c r="B31" i="4"/>
  <c r="P18" i="4"/>
  <c r="P20" i="4" s="1"/>
  <c r="O18" i="4"/>
  <c r="O20" i="4" s="1"/>
  <c r="N18" i="4"/>
  <c r="N20" i="4" s="1"/>
  <c r="M18" i="4"/>
  <c r="M20" i="4" s="1"/>
  <c r="Q17" i="4"/>
  <c r="Q16" i="4"/>
  <c r="Q15" i="4"/>
  <c r="G30" i="3"/>
  <c r="G35" i="3" s="1"/>
  <c r="D40" i="3" s="1"/>
  <c r="B23" i="3" a="1"/>
  <c r="B23" i="3" s="1"/>
  <c r="N18" i="3"/>
  <c r="N20" i="3" s="1"/>
  <c r="O18" i="3"/>
  <c r="O20" i="3" s="1"/>
  <c r="P18" i="3"/>
  <c r="P20" i="3" s="1"/>
  <c r="M18" i="3"/>
  <c r="M20" i="3" s="1"/>
  <c r="Q16" i="3"/>
  <c r="Q17" i="3"/>
  <c r="Q15" i="3"/>
  <c r="B35" i="2"/>
  <c r="B36" i="2"/>
  <c r="B34" i="2"/>
  <c r="I24" i="2"/>
  <c r="I41" i="2" s="1"/>
  <c r="I42" i="2" s="1"/>
  <c r="O18" i="2"/>
  <c r="O19" i="2" s="1"/>
  <c r="N18" i="2"/>
  <c r="N19" i="2" s="1"/>
  <c r="M18" i="2"/>
  <c r="M19" i="2" s="1"/>
  <c r="L18" i="2"/>
  <c r="L19" i="2" s="1"/>
  <c r="P17" i="2"/>
  <c r="P16" i="2"/>
  <c r="P15" i="2"/>
  <c r="B37" i="1"/>
  <c r="B38" i="1"/>
  <c r="B39" i="1"/>
  <c r="B36" i="1"/>
  <c r="I26" i="1"/>
  <c r="I43" i="1" s="1"/>
  <c r="P18" i="1"/>
  <c r="P19" i="1"/>
  <c r="P17" i="1"/>
  <c r="M20" i="1"/>
  <c r="M21" i="1" s="1"/>
  <c r="N20" i="1"/>
  <c r="N21" i="1" s="1"/>
  <c r="O20" i="1"/>
  <c r="O21" i="1" s="1"/>
  <c r="L20" i="1"/>
  <c r="L21" i="1" s="1"/>
  <c r="B38" i="5" l="1"/>
  <c r="B37" i="5"/>
  <c r="B39" i="5"/>
  <c r="B40" i="3"/>
  <c r="C40" i="3"/>
  <c r="D44" i="1"/>
  <c r="B44" i="1"/>
  <c r="C44" i="1"/>
  <c r="C38" i="4"/>
  <c r="I33" i="4"/>
  <c r="D38" i="4"/>
  <c r="B38" i="4"/>
  <c r="E38" i="4"/>
  <c r="B42" i="2"/>
  <c r="E42" i="2"/>
  <c r="C42" i="2"/>
  <c r="D42" i="2"/>
  <c r="B36" i="3" s="1"/>
  <c r="B35" i="3" s="1"/>
  <c r="B34" i="3" s="1"/>
  <c r="B3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<sst xmlns="http://schemas.openxmlformats.org/spreadsheetml/2006/main" count="373" uniqueCount="110">
  <si>
    <r>
      <rPr>
        <b/>
        <sz val="11"/>
        <color theme="1"/>
        <rFont val="Calibri"/>
        <family val="2"/>
        <charset val="204"/>
        <scheme val="minor"/>
      </rPr>
      <t>Пример 1.</t>
    </r>
    <r>
      <rPr>
        <sz val="11"/>
        <color theme="1"/>
        <rFont val="Calibri"/>
        <family val="2"/>
        <charset val="204"/>
        <scheme val="minor"/>
      </rPr>
      <t xml:space="preserve"> В США проходят политические дебаты, политик А. может воспользоваться тремя стратегиями: использовать политическую программу, говорить о дружбе с Россией, говорить о разрешении войны в Сирии. Поли-тик В.  может воспользоваться четырьмя стратегиями: говорить об ограни-чениях из-за COVID-19, говорить о введении санкций против России, гово-рить о разрешении войны в Сирии, воспользоваться компроматом на поли-тика А. В таблице 12.1 представлена платежная матрица, которая отражает % голосов в дебатах при использовании той или иной стратегии, каждым иг-роком. Необходимо найти: 
А) оптимальные стратегии для игрока А и В – чистые стратегии.
Б) оптимальную смесь стратегий игроков А и B на дебатах – смешан-ные стратегии.</t>
    </r>
  </si>
  <si>
    <t>Формальная постановка задачи:</t>
  </si>
  <si>
    <t>Игроки:</t>
  </si>
  <si>
    <t>Кандидат А</t>
  </si>
  <si>
    <t>Кандидат В</t>
  </si>
  <si>
    <t>Политические дебаты</t>
  </si>
  <si>
    <t>Стратегии кандидата А</t>
  </si>
  <si>
    <t>1. Политическая программа</t>
  </si>
  <si>
    <t>2. Дружба с Россией</t>
  </si>
  <si>
    <t>3. Против войны в Сирии</t>
  </si>
  <si>
    <t>Стратегии кандидата В</t>
  </si>
  <si>
    <t>1. Ограничения из-за Covid</t>
  </si>
  <si>
    <t>2. Санкци к России</t>
  </si>
  <si>
    <t>4. Компромат на А</t>
  </si>
  <si>
    <t>A \ B</t>
  </si>
  <si>
    <t>мин</t>
  </si>
  <si>
    <t>макс</t>
  </si>
  <si>
    <t>Выигрыш B</t>
  </si>
  <si>
    <t>Транспонируем матрицу:</t>
  </si>
  <si>
    <r>
      <t>Задаем переменные x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={x1,x2,x3 }.</t>
    </r>
  </si>
  <si>
    <t>X1</t>
  </si>
  <si>
    <t>X2</t>
  </si>
  <si>
    <t>X3</t>
  </si>
  <si>
    <t>Целевая функция:</t>
  </si>
  <si>
    <t>Ограничения:</t>
  </si>
  <si>
    <t>≥</t>
  </si>
  <si>
    <t>Цена игры</t>
  </si>
  <si>
    <t>Проценты смеси стратегий:</t>
  </si>
  <si>
    <t>p1</t>
  </si>
  <si>
    <t>p2</t>
  </si>
  <si>
    <t>p3</t>
  </si>
  <si>
    <t>Y1</t>
  </si>
  <si>
    <t>Y2</t>
  </si>
  <si>
    <t>Y3</t>
  </si>
  <si>
    <t>Y4</t>
  </si>
  <si>
    <t>q1</t>
  </si>
  <si>
    <t>q2</t>
  </si>
  <si>
    <t>q3</t>
  </si>
  <si>
    <t>q4</t>
  </si>
  <si>
    <t>≤</t>
  </si>
  <si>
    <t>%</t>
  </si>
  <si>
    <r>
      <rPr>
        <b/>
        <sz val="11"/>
        <color theme="1"/>
        <rFont val="Calibri"/>
        <family val="2"/>
        <charset val="204"/>
        <scheme val="minor"/>
      </rPr>
      <t xml:space="preserve">Пример 2. </t>
    </r>
    <r>
      <rPr>
        <sz val="11"/>
        <color theme="1"/>
        <rFont val="Calibri"/>
        <family val="2"/>
        <charset val="204"/>
        <scheme val="minor"/>
      </rPr>
      <t>Компания А выходит на рынок электромобилей в США, она может продавать спорткары, пикапы и семейные автомобили. Компания В нацелена на японский рынок, она ориентирована на продажу: седанов, внедорожников, семейных и мини автомобилей. Рынок электромобилей США и Японии взаимодействует определёнными образом, в таблице представлена платежная матрица, которая отражает долю рынка электромобилей для компании А. Необходимо: 
А) определить, есть ли седловая точка в данной «игре», используя метод чистых стратегий.
Б) если есть седловая точка, посмотреть, как будет вести себя метод для нахождения смешанной стратегии.</t>
    </r>
  </si>
  <si>
    <t>Игроки</t>
  </si>
  <si>
    <t>Стратегии А</t>
  </si>
  <si>
    <t>Стратегии В</t>
  </si>
  <si>
    <t>Компания В(Япония)</t>
  </si>
  <si>
    <t>Компания А (США)</t>
  </si>
  <si>
    <t>1. Спорткар</t>
  </si>
  <si>
    <t>2. Пикап</t>
  </si>
  <si>
    <t>3. Семейный</t>
  </si>
  <si>
    <t>1. Седан</t>
  </si>
  <si>
    <t>2. Внедорожник</t>
  </si>
  <si>
    <t>3.Семейный</t>
  </si>
  <si>
    <t>4. Мини</t>
  </si>
  <si>
    <t>A\B</t>
  </si>
  <si>
    <t>МИН</t>
  </si>
  <si>
    <t>МАКС</t>
  </si>
  <si>
    <t>Выигрыш игрока В</t>
  </si>
  <si>
    <t>x1</t>
  </si>
  <si>
    <t>x2</t>
  </si>
  <si>
    <t>x3</t>
  </si>
  <si>
    <t>Целевая функция</t>
  </si>
  <si>
    <t>Ограничения</t>
  </si>
  <si>
    <t>Цена игры:</t>
  </si>
  <si>
    <t>Доля смеси стратегий:</t>
  </si>
  <si>
    <t>y1</t>
  </si>
  <si>
    <t>y2</t>
  </si>
  <si>
    <t>y3</t>
  </si>
  <si>
    <t>y4</t>
  </si>
  <si>
    <t>Выигрыш компании</t>
  </si>
  <si>
    <t>Компания Яндекс и Сбербанк имеют общий канал сбыта услуг в численность 50 млн. чел. Яндекс может развиваться по следующим направ-лениям: продвижение цифровых услуг, выключение банкового сектора, развитие транспортной службы. Сбербанк же может продвигать цифровые услуги, поглотить транспортную службу, расширить службу доставки, вый-ти на международный рынок. На рисунке представлена платежная матрица для компании Яндекс, в которой отображена доля рынка при применении той или иной стратегии. Необходимо найти:
А) оптимальные чистые стратегии для Яндекса и Сбербанка
Б) оптимальную смесь стратегий для Яндекса и Сбербанка</t>
  </si>
  <si>
    <t>Две компании стремятся выйти на рынок Азии с электронными устройства-ми, целевая аудитория (рынок сбыта) составляет 500 млн. чел. Компания «Победа» имеет возможность продавать телефоны, десктопы и ноутбуки. Другая компания – «Высший класс» может выйти на рынок с телефонами, моноблоками, ноутбуками и ультрабуками. На рисунке представлена платежная матрица для компании «Победа», в которой отображена доля рынка при применении разных стратегий. Необходимо найти:
А) оптимальные чистые стратегии для двух компаний.
Б) оптимальную смесь стратегий для двух компаний.</t>
  </si>
  <si>
    <t>Задание на семинар</t>
  </si>
  <si>
    <t>1. Решить примеры 3 и 4</t>
  </si>
  <si>
    <t>2. Выбрать любой тип антагонистической игры, определить стратегии, построить платежную матрицу.</t>
  </si>
  <si>
    <r>
      <t xml:space="preserve">3. Найти решение игры в </t>
    </r>
    <r>
      <rPr>
        <b/>
        <sz val="11"/>
        <color theme="1"/>
        <rFont val="Calibri"/>
        <family val="2"/>
        <charset val="204"/>
        <scheme val="minor"/>
      </rPr>
      <t>чистых</t>
    </r>
    <r>
      <rPr>
        <sz val="11"/>
        <color theme="1"/>
        <rFont val="Calibri"/>
        <family val="2"/>
        <charset val="204"/>
        <scheme val="minor"/>
      </rPr>
      <t xml:space="preserve"> стратегиях по принципам «минимакса» и «максимина». Определить имеет ли игра «седловую точку»?</t>
    </r>
  </si>
  <si>
    <r>
      <t xml:space="preserve">4. Найти решение игры в </t>
    </r>
    <r>
      <rPr>
        <b/>
        <sz val="11"/>
        <color theme="1"/>
        <rFont val="Calibri"/>
        <family val="2"/>
        <charset val="204"/>
        <scheme val="minor"/>
      </rPr>
      <t>смешанных</t>
    </r>
    <r>
      <rPr>
        <sz val="11"/>
        <color theme="1"/>
        <rFont val="Calibri"/>
        <family val="2"/>
        <charset val="204"/>
        <scheme val="minor"/>
      </rPr>
      <t xml:space="preserve"> стратегиях путем решения ЗЛП.</t>
    </r>
  </si>
  <si>
    <r>
      <rPr>
        <b/>
        <sz val="11"/>
        <color theme="1"/>
        <rFont val="Calibri"/>
        <family val="2"/>
        <charset val="204"/>
      </rPr>
      <t xml:space="preserve">↓ </t>
    </r>
    <r>
      <rPr>
        <b/>
        <sz val="11"/>
        <color theme="1"/>
        <rFont val="Calibri"/>
        <family val="2"/>
        <charset val="204"/>
        <scheme val="minor"/>
      </rPr>
      <t>Матрица строится для игрока А</t>
    </r>
  </si>
  <si>
    <r>
      <rPr>
        <b/>
        <sz val="11"/>
        <color theme="1"/>
        <rFont val="Calibri"/>
        <family val="2"/>
        <charset val="204"/>
        <scheme val="minor"/>
      </rPr>
      <t>Пример 1.</t>
    </r>
    <r>
      <rPr>
        <sz val="11"/>
        <color theme="1"/>
        <rFont val="Calibri"/>
        <family val="2"/>
        <charset val="204"/>
        <scheme val="minor"/>
      </rPr>
      <t xml:space="preserve"> В США проходят политические дебаты, политик А. может воспользоваться тремя стратегиями: использовать политическую программу, говорить о дружбе с Россией, говорить о разрешении войны в Сирии. Поли-тик В.  может воспользоваться четырьмя стратегиями: говорить об ограни-чениях из-за COVID-19, говорить о введении санкций против России, гово-рить о разрешении войны в Сирии, воспользоваться компроматом на поли-тика А. В таблице 12.1 представлена платежная матрица, которая отражает % голосов в дебатах при использовании той или иной стратегии, каждым игроком. Необходимо найти: 
А) оптимальные стратегии для игрока А и В – чистые стратегии.
Б) оптимальную смесь стратегий игроков А и B на дебатах – смешанные стратегии.</t>
    </r>
  </si>
  <si>
    <t>пример 1</t>
  </si>
  <si>
    <t>пример 2</t>
  </si>
  <si>
    <t>5. Сделать решение своей задачи для обоих "противников"</t>
  </si>
  <si>
    <t>добавляются примеры 3 и 4</t>
  </si>
  <si>
    <t>пример 5</t>
  </si>
  <si>
    <t>Необходимо сделать один из примеров для Двух вариантов - с седловой точкой и без нее</t>
  </si>
  <si>
    <r>
      <t xml:space="preserve">Всего </t>
    </r>
    <r>
      <rPr>
        <b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 xml:space="preserve"> вариаций задачи</t>
    </r>
  </si>
  <si>
    <t>Я/С</t>
  </si>
  <si>
    <t>Мин</t>
  </si>
  <si>
    <t>Макс</t>
  </si>
  <si>
    <t>↓ Матрица строится для игрока Я</t>
  </si>
  <si>
    <t>Выигрыш игрока С</t>
  </si>
  <si>
    <t>П/В</t>
  </si>
  <si>
    <t>чистая стратегия для Я</t>
  </si>
  <si>
    <t>чистая стратегия для С</t>
  </si>
  <si>
    <t>чистая стратегия для П</t>
  </si>
  <si>
    <t>чистая стратегия для В</t>
  </si>
  <si>
    <t>p4</t>
  </si>
  <si>
    <t>Сбербанк</t>
  </si>
  <si>
    <t>Альфа-банк</t>
  </si>
  <si>
    <t>Стратегии Сбера</t>
  </si>
  <si>
    <t>Стратегии Альфы</t>
  </si>
  <si>
    <t>1.Надежные вклады</t>
  </si>
  <si>
    <t>2.Льготные кредиты</t>
  </si>
  <si>
    <t>1. Кэшбэк</t>
  </si>
  <si>
    <t>2. Более интересная реклама</t>
  </si>
  <si>
    <t>3. Свой дизайн карты</t>
  </si>
  <si>
    <t>Банки</t>
  </si>
  <si>
    <t>3. Удобное приложение</t>
  </si>
  <si>
    <t>4. Хорошая техподдержка</t>
  </si>
  <si>
    <t>S \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</si>
</sst>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3" borderId="1" xfId="0" applyFill="1" applyBorder="1"/>
    <xf numFmtId="0" fontId="4" fillId="0" borderId="0" xfId="0" applyFont="1"/>
    <xf numFmtId="0" fontId="5" fillId="0" borderId="0" xfId="0" applyFont="1" applyAlignment="1">
      <alignment horizontal="center"/>
    </xf>
    <xf numFmtId="10" fontId="0" fillId="0" borderId="1" xfId="0" applyNumberFormat="1" applyBorder="1"/>
    <xf numFmtId="0" fontId="0" fillId="0" borderId="2" xfId="0" applyBorder="1"/>
    <xf numFmtId="10" fontId="0" fillId="0" borderId="0" xfId="0" applyNumberFormat="1"/>
    <xf numFmtId="10" fontId="1" fillId="0" borderId="0" xfId="0" applyNumberFormat="1" applyFont="1"/>
    <xf numFmtId="10" fontId="0" fillId="4" borderId="0" xfId="0" applyNumberFormat="1" applyFill="1"/>
    <xf numFmtId="10" fontId="1" fillId="4" borderId="0" xfId="0" applyNumberFormat="1" applyFont="1" applyFill="1"/>
    <xf numFmtId="0" fontId="5" fillId="0" borderId="0" xfId="0" applyFont="1"/>
    <xf numFmtId="0" fontId="0" fillId="0" borderId="1" xfId="1" applyNumberFormat="1" applyFont="1" applyBorder="1"/>
    <xf numFmtId="0" fontId="0" fillId="0" borderId="0" xfId="1" applyNumberFormat="1" applyFont="1"/>
    <xf numFmtId="0" fontId="0" fillId="0" borderId="0" xfId="1" applyNumberFormat="1" applyFont="1" applyFill="1" applyBorder="1"/>
    <xf numFmtId="0" fontId="0" fillId="5" borderId="0" xfId="1" applyNumberFormat="1" applyFont="1" applyFill="1"/>
    <xf numFmtId="0" fontId="0" fillId="5" borderId="1" xfId="0" applyFill="1" applyBorder="1"/>
    <xf numFmtId="0" fontId="0" fillId="5" borderId="1" xfId="1" applyNumberFormat="1" applyFont="1" applyFill="1" applyBorder="1"/>
    <xf numFmtId="0" fontId="0" fillId="6" borderId="1" xfId="0" applyFill="1" applyBorder="1"/>
    <xf numFmtId="0" fontId="0" fillId="6" borderId="1" xfId="1" applyNumberFormat="1" applyFont="1" applyFill="1" applyBorder="1"/>
    <xf numFmtId="0" fontId="0" fillId="6" borderId="0" xfId="1" applyNumberFormat="1" applyFont="1" applyFill="1" applyBorder="1"/>
    <xf numFmtId="0" fontId="0" fillId="5" borderId="0" xfId="0" applyFill="1"/>
    <xf numFmtId="0" fontId="0" fillId="6" borderId="0" xfId="0" applyFill="1"/>
    <xf numFmtId="0" fontId="0" fillId="0" borderId="3" xfId="0" applyBorder="1"/>
    <xf numFmtId="10" fontId="0" fillId="3" borderId="1" xfId="0" applyNumberFormat="1" applyFill="1" applyBorder="1"/>
    <xf numFmtId="0" fontId="0" fillId="4" borderId="0" xfId="0" applyFill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3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3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8</xdr:row>
      <xdr:rowOff>0</xdr:rowOff>
    </xdr:from>
    <xdr:to>
      <xdr:col>8</xdr:col>
      <xdr:colOff>114300</xdr:colOff>
      <xdr:row>12</xdr:row>
      <xdr:rowOff>179173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143000"/>
          <a:ext cx="4352925" cy="9411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542925</xdr:colOff>
      <xdr:row>12</xdr:row>
      <xdr:rowOff>134937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333500"/>
          <a:ext cx="1762125" cy="70643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12</xdr:row>
      <xdr:rowOff>180976</xdr:rowOff>
    </xdr:from>
    <xdr:to>
      <xdr:col>13</xdr:col>
      <xdr:colOff>542925</xdr:colOff>
      <xdr:row>14</xdr:row>
      <xdr:rowOff>133298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2085976"/>
          <a:ext cx="1657350" cy="333322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23</xdr:row>
      <xdr:rowOff>21082</xdr:rowOff>
    </xdr:from>
    <xdr:to>
      <xdr:col>10</xdr:col>
      <xdr:colOff>199757</xdr:colOff>
      <xdr:row>24</xdr:row>
      <xdr:rowOff>19017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1550" y="4021582"/>
          <a:ext cx="1514207" cy="18843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33</xdr:row>
      <xdr:rowOff>152400</xdr:rowOff>
    </xdr:from>
    <xdr:to>
      <xdr:col>6</xdr:col>
      <xdr:colOff>38100</xdr:colOff>
      <xdr:row>35</xdr:row>
      <xdr:rowOff>17145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7825" y="6105525"/>
          <a:ext cx="2047875" cy="24574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40</xdr:row>
      <xdr:rowOff>47625</xdr:rowOff>
    </xdr:from>
    <xdr:to>
      <xdr:col>10</xdr:col>
      <xdr:colOff>338286</xdr:colOff>
      <xdr:row>43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91175" y="7334250"/>
          <a:ext cx="843111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</xdr:row>
      <xdr:rowOff>0</xdr:rowOff>
    </xdr:from>
    <xdr:to>
      <xdr:col>8</xdr:col>
      <xdr:colOff>114300</xdr:colOff>
      <xdr:row>10</xdr:row>
      <xdr:rowOff>179173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143000"/>
          <a:ext cx="4352925" cy="9411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11</xdr:col>
      <xdr:colOff>542925</xdr:colOff>
      <xdr:row>10</xdr:row>
      <xdr:rowOff>134937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333500"/>
          <a:ext cx="1762125" cy="70643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10</xdr:row>
      <xdr:rowOff>180976</xdr:rowOff>
    </xdr:from>
    <xdr:to>
      <xdr:col>13</xdr:col>
      <xdr:colOff>542925</xdr:colOff>
      <xdr:row>12</xdr:row>
      <xdr:rowOff>133298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2085976"/>
          <a:ext cx="1657350" cy="333322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514350</xdr:colOff>
      <xdr:row>21</xdr:row>
      <xdr:rowOff>21082</xdr:rowOff>
    </xdr:from>
    <xdr:to>
      <xdr:col>10</xdr:col>
      <xdr:colOff>152132</xdr:colOff>
      <xdr:row>22</xdr:row>
      <xdr:rowOff>19017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1550" y="4021582"/>
          <a:ext cx="1514207" cy="18843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31</xdr:row>
      <xdr:rowOff>161925</xdr:rowOff>
    </xdr:from>
    <xdr:to>
      <xdr:col>6</xdr:col>
      <xdr:colOff>315913</xdr:colOff>
      <xdr:row>33</xdr:row>
      <xdr:rowOff>19050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52575" y="6115050"/>
          <a:ext cx="2420938" cy="23812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38</xdr:row>
      <xdr:rowOff>85726</xdr:rowOff>
    </xdr:from>
    <xdr:to>
      <xdr:col>10</xdr:col>
      <xdr:colOff>286735</xdr:colOff>
      <xdr:row>40</xdr:row>
      <xdr:rowOff>142876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9750" y="7372351"/>
          <a:ext cx="762985" cy="438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17053</xdr:colOff>
      <xdr:row>11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4893853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</xdr:row>
      <xdr:rowOff>57150</xdr:rowOff>
    </xdr:from>
    <xdr:to>
      <xdr:col>14</xdr:col>
      <xdr:colOff>180975</xdr:colOff>
      <xdr:row>10</xdr:row>
      <xdr:rowOff>156178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1200150"/>
          <a:ext cx="3114675" cy="861028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28</xdr:row>
      <xdr:rowOff>0</xdr:rowOff>
    </xdr:from>
    <xdr:to>
      <xdr:col>9</xdr:col>
      <xdr:colOff>485776</xdr:colOff>
      <xdr:row>29</xdr:row>
      <xdr:rowOff>51308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6" y="5334000"/>
          <a:ext cx="1600200" cy="241808"/>
        </a:xfrm>
        <a:prstGeom prst="rect">
          <a:avLst/>
        </a:prstGeom>
      </xdr:spPr>
    </xdr:pic>
    <xdr:clientData/>
  </xdr:twoCellAnchor>
  <xdr:twoCellAnchor editAs="oneCell">
    <xdr:from>
      <xdr:col>6</xdr:col>
      <xdr:colOff>47626</xdr:colOff>
      <xdr:row>31</xdr:row>
      <xdr:rowOff>95250</xdr:rowOff>
    </xdr:from>
    <xdr:to>
      <xdr:col>7</xdr:col>
      <xdr:colOff>104776</xdr:colOff>
      <xdr:row>33</xdr:row>
      <xdr:rowOff>188383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05226" y="6010275"/>
          <a:ext cx="666750" cy="4741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17053</xdr:colOff>
      <xdr:row>11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4893853" cy="106680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</xdr:row>
      <xdr:rowOff>57150</xdr:rowOff>
    </xdr:from>
    <xdr:to>
      <xdr:col>14</xdr:col>
      <xdr:colOff>180975</xdr:colOff>
      <xdr:row>10</xdr:row>
      <xdr:rowOff>156178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0700" y="1200150"/>
          <a:ext cx="3114675" cy="86102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25</xdr:row>
      <xdr:rowOff>142875</xdr:rowOff>
    </xdr:from>
    <xdr:to>
      <xdr:col>9</xdr:col>
      <xdr:colOff>600075</xdr:colOff>
      <xdr:row>27</xdr:row>
      <xdr:rowOff>25587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43400" y="4905375"/>
          <a:ext cx="1743075" cy="263712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29</xdr:row>
      <xdr:rowOff>104775</xdr:rowOff>
    </xdr:from>
    <xdr:to>
      <xdr:col>7</xdr:col>
      <xdr:colOff>104775</xdr:colOff>
      <xdr:row>31</xdr:row>
      <xdr:rowOff>97448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5638800"/>
          <a:ext cx="647700" cy="37367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8</xdr:row>
      <xdr:rowOff>9524</xdr:rowOff>
    </xdr:from>
    <xdr:to>
      <xdr:col>16</xdr:col>
      <xdr:colOff>9524</xdr:colOff>
      <xdr:row>17</xdr:row>
      <xdr:rowOff>175631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1533524"/>
          <a:ext cx="9153525" cy="1880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381000</xdr:colOff>
      <xdr:row>33</xdr:row>
      <xdr:rowOff>51308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6096000"/>
          <a:ext cx="1600200" cy="2418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57150</xdr:colOff>
      <xdr:row>38</xdr:row>
      <xdr:rowOff>93133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6858000"/>
          <a:ext cx="666750" cy="4741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8</xdr:row>
      <xdr:rowOff>9524</xdr:rowOff>
    </xdr:from>
    <xdr:to>
      <xdr:col>16</xdr:col>
      <xdr:colOff>9524</xdr:colOff>
      <xdr:row>17</xdr:row>
      <xdr:rowOff>175631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1533524"/>
          <a:ext cx="9153525" cy="18806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9</xdr:col>
      <xdr:colOff>523875</xdr:colOff>
      <xdr:row>32</xdr:row>
      <xdr:rowOff>73212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5905500"/>
          <a:ext cx="1743075" cy="26371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57150</xdr:colOff>
      <xdr:row>37</xdr:row>
      <xdr:rowOff>93133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6667500"/>
          <a:ext cx="666750" cy="4741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8</xdr:row>
      <xdr:rowOff>180975</xdr:rowOff>
    </xdr:from>
    <xdr:to>
      <xdr:col>13</xdr:col>
      <xdr:colOff>304800</xdr:colOff>
      <xdr:row>15</xdr:row>
      <xdr:rowOff>112564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704975"/>
          <a:ext cx="7905750" cy="126508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12</xdr:col>
      <xdr:colOff>381000</xdr:colOff>
      <xdr:row>29</xdr:row>
      <xdr:rowOff>51308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5334000"/>
          <a:ext cx="1600200" cy="2418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57150</xdr:colOff>
      <xdr:row>34</xdr:row>
      <xdr:rowOff>93133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2700" y="6096000"/>
          <a:ext cx="666750" cy="47413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8</xdr:row>
      <xdr:rowOff>180975</xdr:rowOff>
    </xdr:from>
    <xdr:to>
      <xdr:col>13</xdr:col>
      <xdr:colOff>571500</xdr:colOff>
      <xdr:row>15</xdr:row>
      <xdr:rowOff>112564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1704975"/>
          <a:ext cx="7905750" cy="126508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523875</xdr:colOff>
      <xdr:row>27</xdr:row>
      <xdr:rowOff>73212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953000"/>
          <a:ext cx="1743075" cy="26371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57150</xdr:colOff>
      <xdr:row>32</xdr:row>
      <xdr:rowOff>93133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6667500"/>
          <a:ext cx="666750" cy="47413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14</xdr:row>
      <xdr:rowOff>21082</xdr:rowOff>
    </xdr:from>
    <xdr:to>
      <xdr:col>12</xdr:col>
      <xdr:colOff>199757</xdr:colOff>
      <xdr:row>15</xdr:row>
      <xdr:rowOff>19017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2AB2ECF-475E-4DE3-B9A4-ACA058F5B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4402582"/>
          <a:ext cx="1514207" cy="18843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24</xdr:row>
      <xdr:rowOff>152400</xdr:rowOff>
    </xdr:from>
    <xdr:to>
      <xdr:col>6</xdr:col>
      <xdr:colOff>38100</xdr:colOff>
      <xdr:row>26</xdr:row>
      <xdr:rowOff>17145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188A03E-7DC9-46A9-8618-69B47C878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6486525"/>
          <a:ext cx="2047875" cy="245745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31</xdr:row>
      <xdr:rowOff>47625</xdr:rowOff>
    </xdr:from>
    <xdr:to>
      <xdr:col>12</xdr:col>
      <xdr:colOff>338286</xdr:colOff>
      <xdr:row>34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FEE9F67-729D-49D6-A06C-0743B80D6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1175" y="7715250"/>
          <a:ext cx="843111" cy="523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31</xdr:row>
      <xdr:rowOff>47625</xdr:rowOff>
    </xdr:from>
    <xdr:to>
      <xdr:col>12</xdr:col>
      <xdr:colOff>338286</xdr:colOff>
      <xdr:row>34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6B3A4F-C3FF-4806-A504-AE6C3BD0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6000750"/>
          <a:ext cx="843111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13</xdr:row>
      <xdr:rowOff>76200</xdr:rowOff>
    </xdr:from>
    <xdr:to>
      <xdr:col>12</xdr:col>
      <xdr:colOff>552450</xdr:colOff>
      <xdr:row>14</xdr:row>
      <xdr:rowOff>149412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5D318E7-C728-4CBC-A8AA-0913111B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2552700"/>
          <a:ext cx="1743075" cy="2637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14</xdr:row>
      <xdr:rowOff>21082</xdr:rowOff>
    </xdr:from>
    <xdr:to>
      <xdr:col>12</xdr:col>
      <xdr:colOff>199757</xdr:colOff>
      <xdr:row>15</xdr:row>
      <xdr:rowOff>19017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D0AFF3A-E91A-4D98-B166-D89B1E3BC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2688082"/>
          <a:ext cx="1514207" cy="188435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24</xdr:row>
      <xdr:rowOff>152400</xdr:rowOff>
    </xdr:from>
    <xdr:to>
      <xdr:col>6</xdr:col>
      <xdr:colOff>38100</xdr:colOff>
      <xdr:row>26</xdr:row>
      <xdr:rowOff>17145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E5C1F93-D9BF-4EA6-A4D6-D3853FFA3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4772025"/>
          <a:ext cx="2047875" cy="245745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31</xdr:row>
      <xdr:rowOff>47625</xdr:rowOff>
    </xdr:from>
    <xdr:to>
      <xdr:col>12</xdr:col>
      <xdr:colOff>338286</xdr:colOff>
      <xdr:row>34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40B6DFB-4AF6-4261-A726-0A079839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0375" y="6000750"/>
          <a:ext cx="843111" cy="5238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31</xdr:row>
      <xdr:rowOff>47625</xdr:rowOff>
    </xdr:from>
    <xdr:to>
      <xdr:col>12</xdr:col>
      <xdr:colOff>338286</xdr:colOff>
      <xdr:row>34</xdr:row>
      <xdr:rowOff>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4195EFD-6434-435F-B671-21F3DA4B1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6000750"/>
          <a:ext cx="843111" cy="523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13</xdr:row>
      <xdr:rowOff>76200</xdr:rowOff>
    </xdr:from>
    <xdr:to>
      <xdr:col>12</xdr:col>
      <xdr:colOff>552450</xdr:colOff>
      <xdr:row>14</xdr:row>
      <xdr:rowOff>149412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01DC155-8470-4029-8935-8791694D7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2552700"/>
          <a:ext cx="1743075" cy="26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5"/>
  <sheetViews>
    <sheetView topLeftCell="A3" zoomScale="125" workbookViewId="0">
      <selection activeCell="M21" sqref="M21"/>
    </sheetView>
  </sheetViews>
  <sheetFormatPr baseColWidth="10" defaultColWidth="8.83203125" defaultRowHeight="15" x14ac:dyDescent="0.2"/>
  <sheetData>
    <row r="2" spans="2:19" x14ac:dyDescent="0.2">
      <c r="B2" s="31" t="s">
        <v>78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2:19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9" spans="2:19" x14ac:dyDescent="0.2">
      <c r="J9" s="1" t="s">
        <v>1</v>
      </c>
    </row>
    <row r="12" spans="2:19" x14ac:dyDescent="0.2">
      <c r="N12" s="1" t="s">
        <v>77</v>
      </c>
    </row>
    <row r="15" spans="2:19" x14ac:dyDescent="0.2">
      <c r="B15" s="1" t="s">
        <v>5</v>
      </c>
      <c r="P15" s="3" t="s">
        <v>15</v>
      </c>
    </row>
    <row r="16" spans="2:19" x14ac:dyDescent="0.2">
      <c r="B16" s="1" t="s">
        <v>2</v>
      </c>
      <c r="D16" s="1" t="s">
        <v>6</v>
      </c>
      <c r="G16" s="1" t="s">
        <v>10</v>
      </c>
      <c r="K16" s="2" t="s">
        <v>14</v>
      </c>
      <c r="L16" s="1">
        <v>1</v>
      </c>
      <c r="M16" s="1">
        <v>2</v>
      </c>
      <c r="N16" s="1">
        <v>3</v>
      </c>
      <c r="O16" s="1">
        <v>4</v>
      </c>
      <c r="P16" s="4"/>
    </row>
    <row r="17" spans="2:17" x14ac:dyDescent="0.2">
      <c r="B17" t="s">
        <v>3</v>
      </c>
      <c r="D17" t="s">
        <v>7</v>
      </c>
      <c r="G17" t="s">
        <v>11</v>
      </c>
      <c r="K17" s="1">
        <v>1</v>
      </c>
      <c r="L17" s="6">
        <v>72</v>
      </c>
      <c r="M17" s="6">
        <v>65</v>
      </c>
      <c r="N17" s="7">
        <v>45</v>
      </c>
      <c r="O17" s="6">
        <v>32</v>
      </c>
      <c r="P17" s="4">
        <f>MIN((L17:O17))</f>
        <v>32</v>
      </c>
    </row>
    <row r="18" spans="2:17" x14ac:dyDescent="0.2">
      <c r="B18" t="s">
        <v>4</v>
      </c>
      <c r="D18" t="s">
        <v>8</v>
      </c>
      <c r="G18" t="s">
        <v>12</v>
      </c>
      <c r="K18" s="1">
        <v>2</v>
      </c>
      <c r="L18" s="6">
        <v>68</v>
      </c>
      <c r="M18" s="6">
        <v>20</v>
      </c>
      <c r="N18" s="7">
        <v>45</v>
      </c>
      <c r="O18" s="6">
        <v>12</v>
      </c>
      <c r="P18" s="4">
        <f t="shared" ref="P18:P19" si="0">MIN((L18:O18))</f>
        <v>12</v>
      </c>
    </row>
    <row r="19" spans="2:17" x14ac:dyDescent="0.2">
      <c r="D19" t="s">
        <v>9</v>
      </c>
      <c r="G19" t="s">
        <v>9</v>
      </c>
      <c r="K19" s="1">
        <v>3</v>
      </c>
      <c r="L19" s="7">
        <v>87</v>
      </c>
      <c r="M19" s="7">
        <v>50</v>
      </c>
      <c r="N19" s="7">
        <v>60</v>
      </c>
      <c r="O19" s="7">
        <v>78</v>
      </c>
      <c r="P19" s="4">
        <f t="shared" si="0"/>
        <v>50</v>
      </c>
    </row>
    <row r="20" spans="2:17" x14ac:dyDescent="0.2">
      <c r="G20" t="s">
        <v>13</v>
      </c>
      <c r="L20" s="4">
        <f>MAX(L17:L19)</f>
        <v>87</v>
      </c>
      <c r="M20" s="4">
        <f t="shared" ref="M20:O20" si="1">MAX(M17:M19)</f>
        <v>65</v>
      </c>
      <c r="N20" s="4">
        <f t="shared" si="1"/>
        <v>60</v>
      </c>
      <c r="O20" s="4">
        <f t="shared" si="1"/>
        <v>78</v>
      </c>
      <c r="P20" s="4"/>
      <c r="Q20" s="3" t="s">
        <v>16</v>
      </c>
    </row>
    <row r="21" spans="2:17" x14ac:dyDescent="0.2">
      <c r="K21" s="5" t="s">
        <v>17</v>
      </c>
      <c r="L21">
        <f>100-L20</f>
        <v>13</v>
      </c>
      <c r="M21">
        <f t="shared" ref="M21:O21" si="2">100-M20</f>
        <v>35</v>
      </c>
      <c r="N21">
        <f t="shared" si="2"/>
        <v>40</v>
      </c>
      <c r="O21">
        <f t="shared" si="2"/>
        <v>22</v>
      </c>
    </row>
    <row r="25" spans="2:17" x14ac:dyDescent="0.2">
      <c r="B25" s="1" t="s">
        <v>18</v>
      </c>
      <c r="I25" s="1" t="s">
        <v>23</v>
      </c>
    </row>
    <row r="26" spans="2:17" ht="16" x14ac:dyDescent="0.2">
      <c r="B26" s="10">
        <v>0.72</v>
      </c>
      <c r="C26" s="10">
        <v>0.68</v>
      </c>
      <c r="D26" s="10">
        <v>0.87</v>
      </c>
      <c r="I26" s="8">
        <f>SUM(B33:D33)</f>
        <v>1.8181818181818179</v>
      </c>
    </row>
    <row r="27" spans="2:17" x14ac:dyDescent="0.2">
      <c r="B27" s="10">
        <v>0.65</v>
      </c>
      <c r="C27" s="10">
        <v>0.2</v>
      </c>
      <c r="D27" s="10">
        <v>0.5</v>
      </c>
    </row>
    <row r="28" spans="2:17" x14ac:dyDescent="0.2">
      <c r="B28" s="10">
        <v>0.45</v>
      </c>
      <c r="C28" s="10">
        <v>0.45</v>
      </c>
      <c r="D28" s="10">
        <v>0.6</v>
      </c>
    </row>
    <row r="29" spans="2:17" x14ac:dyDescent="0.2">
      <c r="B29" s="10">
        <v>0.32</v>
      </c>
      <c r="C29" s="10">
        <v>0.12</v>
      </c>
      <c r="D29" s="10">
        <v>0.78</v>
      </c>
    </row>
    <row r="31" spans="2:17" ht="17" x14ac:dyDescent="0.25">
      <c r="B31" s="1" t="s">
        <v>19</v>
      </c>
    </row>
    <row r="32" spans="2:17" x14ac:dyDescent="0.2">
      <c r="B32" t="s">
        <v>20</v>
      </c>
      <c r="C32" t="s">
        <v>21</v>
      </c>
      <c r="D32" t="s">
        <v>22</v>
      </c>
    </row>
    <row r="33" spans="2:17" x14ac:dyDescent="0.2">
      <c r="B33">
        <v>0.60606060606060608</v>
      </c>
      <c r="C33">
        <v>0</v>
      </c>
      <c r="D33">
        <v>1.2121212121212119</v>
      </c>
    </row>
    <row r="35" spans="2:17" x14ac:dyDescent="0.2">
      <c r="B35" s="1" t="s">
        <v>24</v>
      </c>
    </row>
    <row r="36" spans="2:17" x14ac:dyDescent="0.2">
      <c r="B36">
        <f>SUMPRODUCT(B26:D26,$B$33:$D$33)</f>
        <v>1.4909090909090907</v>
      </c>
      <c r="C36" s="9" t="s">
        <v>25</v>
      </c>
      <c r="D36">
        <v>1</v>
      </c>
    </row>
    <row r="37" spans="2:17" x14ac:dyDescent="0.2">
      <c r="B37">
        <f t="shared" ref="B37:B39" si="3">SUMPRODUCT(B27:D27,$B$33:$D$33)</f>
        <v>1</v>
      </c>
      <c r="C37" s="9" t="s">
        <v>25</v>
      </c>
      <c r="D37">
        <v>1</v>
      </c>
    </row>
    <row r="38" spans="2:17" x14ac:dyDescent="0.2">
      <c r="B38">
        <f t="shared" si="3"/>
        <v>1</v>
      </c>
      <c r="C38" s="9" t="s">
        <v>25</v>
      </c>
      <c r="D38">
        <v>1</v>
      </c>
    </row>
    <row r="39" spans="2:17" x14ac:dyDescent="0.2">
      <c r="B39">
        <f t="shared" si="3"/>
        <v>1.1393939393939392</v>
      </c>
      <c r="C39" s="9" t="s">
        <v>25</v>
      </c>
      <c r="D39">
        <v>1</v>
      </c>
    </row>
    <row r="42" spans="2:17" x14ac:dyDescent="0.2">
      <c r="B42" s="1" t="s">
        <v>27</v>
      </c>
      <c r="I42" s="1" t="s">
        <v>26</v>
      </c>
    </row>
    <row r="43" spans="2:17" x14ac:dyDescent="0.2">
      <c r="B43" t="s">
        <v>28</v>
      </c>
      <c r="C43" t="s">
        <v>29</v>
      </c>
      <c r="D43" t="s">
        <v>30</v>
      </c>
      <c r="I43">
        <f>1/I26</f>
        <v>0.55000000000000004</v>
      </c>
    </row>
    <row r="44" spans="2:17" x14ac:dyDescent="0.2">
      <c r="B44">
        <f>B33*$I$43</f>
        <v>0.33333333333333337</v>
      </c>
      <c r="C44">
        <f t="shared" ref="C44:D44" si="4">C33*$I$43</f>
        <v>0</v>
      </c>
      <c r="D44">
        <f t="shared" si="4"/>
        <v>0.66666666666666663</v>
      </c>
    </row>
    <row r="45" spans="2:17" ht="16" thickBo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</sheetData>
  <mergeCells count="1">
    <mergeCell ref="B2:S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43"/>
  <sheetViews>
    <sheetView topLeftCell="A7" workbookViewId="0">
      <selection activeCell="I42" sqref="I42"/>
    </sheetView>
  </sheetViews>
  <sheetFormatPr baseColWidth="10" defaultColWidth="8.83203125" defaultRowHeight="15" x14ac:dyDescent="0.2"/>
  <cols>
    <col min="9" max="9" width="9.83203125" bestFit="1" customWidth="1"/>
  </cols>
  <sheetData>
    <row r="2" spans="2:19" x14ac:dyDescent="0.2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7" spans="2:19" x14ac:dyDescent="0.2">
      <c r="J7" s="1" t="s">
        <v>1</v>
      </c>
    </row>
    <row r="13" spans="2:19" x14ac:dyDescent="0.2">
      <c r="B13" s="1" t="s">
        <v>5</v>
      </c>
      <c r="P13" s="3" t="s">
        <v>15</v>
      </c>
    </row>
    <row r="14" spans="2:19" x14ac:dyDescent="0.2">
      <c r="B14" s="1" t="s">
        <v>2</v>
      </c>
      <c r="D14" s="1" t="s">
        <v>6</v>
      </c>
      <c r="G14" s="1" t="s">
        <v>10</v>
      </c>
      <c r="K14" s="2" t="s">
        <v>14</v>
      </c>
      <c r="L14" s="1">
        <v>1</v>
      </c>
      <c r="M14" s="1">
        <v>2</v>
      </c>
      <c r="N14" s="1">
        <v>3</v>
      </c>
      <c r="O14" s="1">
        <v>4</v>
      </c>
      <c r="P14" s="4"/>
    </row>
    <row r="15" spans="2:19" x14ac:dyDescent="0.2">
      <c r="B15" t="s">
        <v>3</v>
      </c>
      <c r="D15" t="s">
        <v>7</v>
      </c>
      <c r="G15" t="s">
        <v>11</v>
      </c>
      <c r="K15" s="1">
        <v>1</v>
      </c>
      <c r="L15" s="6">
        <v>72</v>
      </c>
      <c r="M15" s="6">
        <v>65</v>
      </c>
      <c r="N15" s="7">
        <v>45</v>
      </c>
      <c r="O15" s="6">
        <v>32</v>
      </c>
      <c r="P15" s="4">
        <f>MIN((L15:O15))</f>
        <v>32</v>
      </c>
    </row>
    <row r="16" spans="2:19" x14ac:dyDescent="0.2">
      <c r="B16" t="s">
        <v>4</v>
      </c>
      <c r="D16" t="s">
        <v>8</v>
      </c>
      <c r="G16" t="s">
        <v>12</v>
      </c>
      <c r="K16" s="1">
        <v>2</v>
      </c>
      <c r="L16" s="6">
        <v>68</v>
      </c>
      <c r="M16" s="6">
        <v>20</v>
      </c>
      <c r="N16" s="7">
        <v>45</v>
      </c>
      <c r="O16" s="6">
        <v>12</v>
      </c>
      <c r="P16" s="4">
        <f t="shared" ref="P16:P17" si="0">MIN((L16:O16))</f>
        <v>12</v>
      </c>
    </row>
    <row r="17" spans="2:17" x14ac:dyDescent="0.2">
      <c r="D17" t="s">
        <v>9</v>
      </c>
      <c r="G17" t="s">
        <v>9</v>
      </c>
      <c r="K17" s="1">
        <v>3</v>
      </c>
      <c r="L17" s="7">
        <v>87</v>
      </c>
      <c r="M17" s="7">
        <v>50</v>
      </c>
      <c r="N17" s="7">
        <v>60</v>
      </c>
      <c r="O17" s="7">
        <v>78</v>
      </c>
      <c r="P17" s="4">
        <f t="shared" si="0"/>
        <v>50</v>
      </c>
    </row>
    <row r="18" spans="2:17" x14ac:dyDescent="0.2">
      <c r="G18" t="s">
        <v>13</v>
      </c>
      <c r="L18" s="4">
        <f>MAX(L15:L17)</f>
        <v>87</v>
      </c>
      <c r="M18" s="4">
        <f t="shared" ref="M18:O18" si="1">MAX(M15:M17)</f>
        <v>65</v>
      </c>
      <c r="N18" s="4">
        <f t="shared" si="1"/>
        <v>60</v>
      </c>
      <c r="O18" s="4">
        <f t="shared" si="1"/>
        <v>78</v>
      </c>
      <c r="P18" s="4"/>
      <c r="Q18" s="3" t="s">
        <v>16</v>
      </c>
    </row>
    <row r="19" spans="2:17" x14ac:dyDescent="0.2">
      <c r="K19" s="5" t="s">
        <v>17</v>
      </c>
      <c r="L19">
        <f>100-L18</f>
        <v>13</v>
      </c>
      <c r="M19">
        <f t="shared" ref="M19:O19" si="2">100-M18</f>
        <v>35</v>
      </c>
      <c r="N19">
        <f t="shared" si="2"/>
        <v>40</v>
      </c>
      <c r="O19">
        <f t="shared" si="2"/>
        <v>22</v>
      </c>
    </row>
    <row r="23" spans="2:17" x14ac:dyDescent="0.2">
      <c r="B23" s="1"/>
      <c r="I23" s="1" t="s">
        <v>23</v>
      </c>
    </row>
    <row r="24" spans="2:17" ht="16" x14ac:dyDescent="0.2">
      <c r="B24" s="6">
        <v>72</v>
      </c>
      <c r="C24" s="6">
        <v>65</v>
      </c>
      <c r="D24" s="6">
        <v>45</v>
      </c>
      <c r="E24" s="6">
        <v>32</v>
      </c>
      <c r="I24" s="8">
        <f>SUM(B31:E31)</f>
        <v>1.8181818181818181E-2</v>
      </c>
    </row>
    <row r="25" spans="2:17" x14ac:dyDescent="0.2">
      <c r="B25" s="6">
        <v>68</v>
      </c>
      <c r="C25" s="6">
        <v>20</v>
      </c>
      <c r="D25" s="6">
        <v>45</v>
      </c>
      <c r="E25" s="6">
        <v>12</v>
      </c>
    </row>
    <row r="26" spans="2:17" x14ac:dyDescent="0.2">
      <c r="B26" s="6">
        <v>87</v>
      </c>
      <c r="C26" s="6">
        <v>50</v>
      </c>
      <c r="D26" s="6">
        <v>60</v>
      </c>
      <c r="E26" s="6">
        <v>78</v>
      </c>
    </row>
    <row r="29" spans="2:17" ht="17" x14ac:dyDescent="0.25">
      <c r="B29" s="1" t="s">
        <v>19</v>
      </c>
    </row>
    <row r="30" spans="2:17" x14ac:dyDescent="0.2">
      <c r="B30" t="s">
        <v>31</v>
      </c>
      <c r="C30" t="s">
        <v>32</v>
      </c>
      <c r="D30" t="s">
        <v>33</v>
      </c>
      <c r="E30" t="s">
        <v>34</v>
      </c>
    </row>
    <row r="31" spans="2:17" x14ac:dyDescent="0.2">
      <c r="B31">
        <v>0</v>
      </c>
      <c r="C31">
        <v>9.0909090909090939E-3</v>
      </c>
      <c r="D31">
        <v>9.0909090909090887E-3</v>
      </c>
      <c r="E31">
        <v>0</v>
      </c>
    </row>
    <row r="33" spans="2:17" x14ac:dyDescent="0.2">
      <c r="B33" s="1" t="s">
        <v>24</v>
      </c>
    </row>
    <row r="34" spans="2:17" x14ac:dyDescent="0.2">
      <c r="B34">
        <f>SUMPRODUCT(B24:E24,$B$31:$E$31)</f>
        <v>1</v>
      </c>
      <c r="C34" s="9" t="s">
        <v>39</v>
      </c>
      <c r="D34">
        <v>1</v>
      </c>
    </row>
    <row r="35" spans="2:17" x14ac:dyDescent="0.2">
      <c r="B35">
        <f t="shared" ref="B35:B36" si="3">SUMPRODUCT(B25:E25,$B$31:$E$31)</f>
        <v>0.59090909090909083</v>
      </c>
      <c r="C35" s="9" t="s">
        <v>39</v>
      </c>
      <c r="D35">
        <v>1</v>
      </c>
    </row>
    <row r="36" spans="2:17" x14ac:dyDescent="0.2">
      <c r="B36">
        <f t="shared" si="3"/>
        <v>1</v>
      </c>
      <c r="C36" s="9" t="s">
        <v>39</v>
      </c>
      <c r="D36">
        <v>1</v>
      </c>
    </row>
    <row r="37" spans="2:17" x14ac:dyDescent="0.2">
      <c r="C37" s="9"/>
    </row>
    <row r="40" spans="2:17" x14ac:dyDescent="0.2">
      <c r="B40" s="1" t="s">
        <v>27</v>
      </c>
      <c r="I40" s="1" t="s">
        <v>26</v>
      </c>
    </row>
    <row r="41" spans="2:17" x14ac:dyDescent="0.2">
      <c r="B41" t="s">
        <v>35</v>
      </c>
      <c r="C41" t="s">
        <v>36</v>
      </c>
      <c r="D41" t="s">
        <v>37</v>
      </c>
      <c r="E41" t="s">
        <v>38</v>
      </c>
      <c r="I41">
        <f>1/I24</f>
        <v>55</v>
      </c>
    </row>
    <row r="42" spans="2:17" x14ac:dyDescent="0.2">
      <c r="B42">
        <f>B31*$I$41</f>
        <v>0</v>
      </c>
      <c r="C42">
        <f t="shared" ref="C42:E42" si="4">C31*$I$41</f>
        <v>0.50000000000000022</v>
      </c>
      <c r="D42">
        <f t="shared" si="4"/>
        <v>0.49999999999999989</v>
      </c>
      <c r="E42">
        <f t="shared" si="4"/>
        <v>0</v>
      </c>
      <c r="I42">
        <f>1-I41</f>
        <v>-54</v>
      </c>
      <c r="J42" t="s">
        <v>40</v>
      </c>
    </row>
    <row r="43" spans="2:17" ht="16" thickBot="1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</sheetData>
  <mergeCells count="1">
    <mergeCell ref="B2:S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40"/>
  <sheetViews>
    <sheetView workbookViewId="0">
      <selection activeCell="M18" sqref="M18"/>
    </sheetView>
  </sheetViews>
  <sheetFormatPr baseColWidth="10" defaultColWidth="8.83203125" defaultRowHeight="15" x14ac:dyDescent="0.2"/>
  <sheetData>
    <row r="2" spans="2:18" x14ac:dyDescent="0.2">
      <c r="B2" s="32" t="s">
        <v>41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13" spans="2:18" x14ac:dyDescent="0.2">
      <c r="M13" s="1" t="s">
        <v>77</v>
      </c>
    </row>
    <row r="14" spans="2:18" x14ac:dyDescent="0.2">
      <c r="B14" s="1" t="s">
        <v>42</v>
      </c>
      <c r="E14" s="1" t="s">
        <v>43</v>
      </c>
      <c r="H14" s="1" t="s">
        <v>44</v>
      </c>
      <c r="L14" s="1" t="s">
        <v>54</v>
      </c>
      <c r="M14" s="1">
        <v>1</v>
      </c>
      <c r="N14" s="1">
        <v>2</v>
      </c>
      <c r="O14" s="1">
        <v>3</v>
      </c>
      <c r="P14" s="1">
        <v>4</v>
      </c>
      <c r="Q14" t="s">
        <v>55</v>
      </c>
    </row>
    <row r="15" spans="2:18" x14ac:dyDescent="0.2">
      <c r="B15" t="s">
        <v>46</v>
      </c>
      <c r="E15" t="s">
        <v>47</v>
      </c>
      <c r="H15" t="s">
        <v>50</v>
      </c>
      <c r="L15" s="1">
        <v>1</v>
      </c>
      <c r="M15" s="14">
        <v>0.25</v>
      </c>
      <c r="N15" s="12">
        <v>0.7</v>
      </c>
      <c r="O15" s="12">
        <v>0.45</v>
      </c>
      <c r="P15" s="12">
        <v>0.6</v>
      </c>
      <c r="Q15" s="13">
        <f>MIN(M15:P15)</f>
        <v>0.25</v>
      </c>
    </row>
    <row r="16" spans="2:18" x14ac:dyDescent="0.2">
      <c r="B16" t="s">
        <v>45</v>
      </c>
      <c r="E16" t="s">
        <v>48</v>
      </c>
      <c r="H16" t="s">
        <v>51</v>
      </c>
      <c r="L16" s="1">
        <v>2</v>
      </c>
      <c r="M16" s="14">
        <v>0.3</v>
      </c>
      <c r="N16" s="12">
        <v>0.6</v>
      </c>
      <c r="O16" s="12">
        <v>0.2</v>
      </c>
      <c r="P16" s="12">
        <v>0.5</v>
      </c>
      <c r="Q16" s="13">
        <f t="shared" ref="Q16:Q17" si="0">MIN(M16:P16)</f>
        <v>0.2</v>
      </c>
    </row>
    <row r="17" spans="2:17" x14ac:dyDescent="0.2">
      <c r="E17" t="s">
        <v>49</v>
      </c>
      <c r="H17" t="s">
        <v>52</v>
      </c>
      <c r="L17" s="1">
        <v>3</v>
      </c>
      <c r="M17" s="14">
        <v>0.45</v>
      </c>
      <c r="N17" s="14">
        <v>0.7</v>
      </c>
      <c r="O17" s="14">
        <v>0.6</v>
      </c>
      <c r="P17" s="14">
        <v>0.55000000000000004</v>
      </c>
      <c r="Q17" s="15">
        <f t="shared" si="0"/>
        <v>0.45</v>
      </c>
    </row>
    <row r="18" spans="2:17" x14ac:dyDescent="0.2">
      <c r="H18" t="s">
        <v>53</v>
      </c>
      <c r="L18" t="s">
        <v>56</v>
      </c>
      <c r="M18" s="14">
        <f>MAX(M15:M17)</f>
        <v>0.45</v>
      </c>
      <c r="N18" s="12">
        <f t="shared" ref="N18:P18" si="1">MAX(N15:N17)</f>
        <v>0.7</v>
      </c>
      <c r="O18" s="12">
        <f t="shared" si="1"/>
        <v>0.6</v>
      </c>
      <c r="P18" s="12">
        <f t="shared" si="1"/>
        <v>0.6</v>
      </c>
    </row>
    <row r="20" spans="2:17" x14ac:dyDescent="0.2">
      <c r="L20" s="2" t="s">
        <v>57</v>
      </c>
      <c r="M20" s="12">
        <f>1-M18</f>
        <v>0.55000000000000004</v>
      </c>
      <c r="N20" s="12">
        <f t="shared" ref="N20:P20" si="2">1-N18</f>
        <v>0.30000000000000004</v>
      </c>
      <c r="O20" s="12">
        <f t="shared" si="2"/>
        <v>0.4</v>
      </c>
      <c r="P20" s="12">
        <f t="shared" si="2"/>
        <v>0.4</v>
      </c>
    </row>
    <row r="23" spans="2:17" x14ac:dyDescent="0.2">
      <c r="B23" s="6" cm="1">
        <f t="array" ref="B23:D26">TRANSPOSE(M15:P17)</f>
        <v>0.25</v>
      </c>
      <c r="C23" s="6">
        <v>0.3</v>
      </c>
      <c r="D23" s="6">
        <v>0.45</v>
      </c>
    </row>
    <row r="24" spans="2:17" x14ac:dyDescent="0.2">
      <c r="B24" s="6">
        <v>0.7</v>
      </c>
      <c r="C24" s="6">
        <v>0.6</v>
      </c>
      <c r="D24" s="6">
        <v>0.7</v>
      </c>
    </row>
    <row r="25" spans="2:17" x14ac:dyDescent="0.2">
      <c r="B25" s="6">
        <v>0.45</v>
      </c>
      <c r="C25" s="6">
        <v>0.2</v>
      </c>
      <c r="D25" s="6">
        <v>0.6</v>
      </c>
    </row>
    <row r="26" spans="2:17" x14ac:dyDescent="0.2">
      <c r="B26" s="6">
        <v>0.6</v>
      </c>
      <c r="C26" s="6">
        <v>0.5</v>
      </c>
      <c r="D26" s="6">
        <v>0.55000000000000004</v>
      </c>
    </row>
    <row r="29" spans="2:17" x14ac:dyDescent="0.2">
      <c r="B29" t="s">
        <v>58</v>
      </c>
      <c r="C29" t="s">
        <v>59</v>
      </c>
      <c r="D29" t="s">
        <v>60</v>
      </c>
      <c r="G29" s="2" t="s">
        <v>61</v>
      </c>
    </row>
    <row r="30" spans="2:17" ht="16" x14ac:dyDescent="0.2">
      <c r="B30">
        <v>0</v>
      </c>
      <c r="C30">
        <v>0</v>
      </c>
      <c r="D30">
        <v>2.2222222222222223</v>
      </c>
      <c r="G30" s="8">
        <f>SUM(B30:D30)</f>
        <v>2.2222222222222223</v>
      </c>
    </row>
    <row r="32" spans="2:17" x14ac:dyDescent="0.2">
      <c r="B32" s="1" t="s">
        <v>62</v>
      </c>
    </row>
    <row r="33" spans="2:7" x14ac:dyDescent="0.2">
      <c r="B33">
        <f>SUMPRODUCT(B23:D23,$B$30:$D$30)</f>
        <v>1</v>
      </c>
      <c r="C33" s="16" t="s">
        <v>25</v>
      </c>
      <c r="D33">
        <v>1</v>
      </c>
      <c r="F33" s="2" t="s">
        <v>63</v>
      </c>
    </row>
    <row r="34" spans="2:7" x14ac:dyDescent="0.2">
      <c r="B34">
        <f t="shared" ref="B34:B36" si="3">SUMPRODUCT(B24:D24,$B$30:$D$30)</f>
        <v>1.5555555555555556</v>
      </c>
      <c r="C34" s="16" t="s">
        <v>25</v>
      </c>
      <c r="D34">
        <v>1</v>
      </c>
    </row>
    <row r="35" spans="2:7" x14ac:dyDescent="0.2">
      <c r="B35">
        <f t="shared" si="3"/>
        <v>1.3333333333333333</v>
      </c>
      <c r="C35" s="16" t="s">
        <v>25</v>
      </c>
      <c r="D35">
        <v>1</v>
      </c>
      <c r="G35">
        <f>1/G30</f>
        <v>0.44999999999999996</v>
      </c>
    </row>
    <row r="36" spans="2:7" x14ac:dyDescent="0.2">
      <c r="B36">
        <f t="shared" si="3"/>
        <v>1.2222222222222223</v>
      </c>
      <c r="C36" s="16" t="s">
        <v>25</v>
      </c>
      <c r="D36">
        <v>1</v>
      </c>
    </row>
    <row r="38" spans="2:7" x14ac:dyDescent="0.2">
      <c r="B38" s="1" t="s">
        <v>64</v>
      </c>
    </row>
    <row r="39" spans="2:7" x14ac:dyDescent="0.2">
      <c r="B39" t="s">
        <v>28</v>
      </c>
      <c r="C39" t="s">
        <v>29</v>
      </c>
      <c r="D39" t="s">
        <v>30</v>
      </c>
    </row>
    <row r="40" spans="2:7" x14ac:dyDescent="0.2">
      <c r="B40">
        <f>B30*$G$35</f>
        <v>0</v>
      </c>
      <c r="C40">
        <f t="shared" ref="C40" si="4">C30*$G$35</f>
        <v>0</v>
      </c>
      <c r="D40">
        <f>D30*$G$35</f>
        <v>1</v>
      </c>
    </row>
  </sheetData>
  <mergeCells count="1">
    <mergeCell ref="B2:R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38"/>
  <sheetViews>
    <sheetView topLeftCell="A7" workbookViewId="0">
      <selection activeCell="D33" sqref="D33"/>
    </sheetView>
  </sheetViews>
  <sheetFormatPr baseColWidth="10" defaultColWidth="8.83203125" defaultRowHeight="15" x14ac:dyDescent="0.2"/>
  <sheetData>
    <row r="2" spans="2:18" x14ac:dyDescent="0.2">
      <c r="B2" s="32" t="s">
        <v>41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x14ac:dyDescent="0.2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14" spans="2:18" x14ac:dyDescent="0.2">
      <c r="B14" s="1" t="s">
        <v>42</v>
      </c>
      <c r="E14" s="1" t="s">
        <v>43</v>
      </c>
      <c r="H14" s="1" t="s">
        <v>44</v>
      </c>
      <c r="L14" s="1" t="s">
        <v>54</v>
      </c>
      <c r="M14" s="1">
        <v>1</v>
      </c>
      <c r="N14" s="1">
        <v>2</v>
      </c>
      <c r="O14" s="1">
        <v>3</v>
      </c>
      <c r="P14" s="1">
        <v>4</v>
      </c>
      <c r="Q14" t="s">
        <v>55</v>
      </c>
    </row>
    <row r="15" spans="2:18" x14ac:dyDescent="0.2">
      <c r="B15" t="s">
        <v>46</v>
      </c>
      <c r="E15" t="s">
        <v>47</v>
      </c>
      <c r="H15" t="s">
        <v>50</v>
      </c>
      <c r="L15" s="1">
        <v>1</v>
      </c>
      <c r="M15" s="14">
        <v>0.25</v>
      </c>
      <c r="N15" s="12">
        <v>0.7</v>
      </c>
      <c r="O15" s="12">
        <v>0.45</v>
      </c>
      <c r="P15" s="12">
        <v>0.6</v>
      </c>
      <c r="Q15" s="13">
        <f>MIN(M15:P15)</f>
        <v>0.25</v>
      </c>
    </row>
    <row r="16" spans="2:18" x14ac:dyDescent="0.2">
      <c r="B16" t="s">
        <v>45</v>
      </c>
      <c r="E16" t="s">
        <v>48</v>
      </c>
      <c r="H16" t="s">
        <v>51</v>
      </c>
      <c r="L16" s="1">
        <v>2</v>
      </c>
      <c r="M16" s="14">
        <v>0.3</v>
      </c>
      <c r="N16" s="12">
        <v>0.6</v>
      </c>
      <c r="O16" s="12">
        <v>0.2</v>
      </c>
      <c r="P16" s="12">
        <v>0.5</v>
      </c>
      <c r="Q16" s="13">
        <f t="shared" ref="Q16:Q17" si="0">MIN(M16:P16)</f>
        <v>0.2</v>
      </c>
    </row>
    <row r="17" spans="2:17" x14ac:dyDescent="0.2">
      <c r="E17" t="s">
        <v>49</v>
      </c>
      <c r="H17" t="s">
        <v>52</v>
      </c>
      <c r="L17" s="1">
        <v>3</v>
      </c>
      <c r="M17" s="14">
        <v>0.45</v>
      </c>
      <c r="N17" s="14">
        <v>0.7</v>
      </c>
      <c r="O17" s="14">
        <v>0.6</v>
      </c>
      <c r="P17" s="14">
        <v>0.55000000000000004</v>
      </c>
      <c r="Q17" s="15">
        <f t="shared" si="0"/>
        <v>0.45</v>
      </c>
    </row>
    <row r="18" spans="2:17" x14ac:dyDescent="0.2">
      <c r="H18" t="s">
        <v>53</v>
      </c>
      <c r="L18" t="s">
        <v>56</v>
      </c>
      <c r="M18" s="14">
        <f>MAX(M15:M17)</f>
        <v>0.45</v>
      </c>
      <c r="N18" s="12">
        <f t="shared" ref="N18:P18" si="1">MAX(N15:N17)</f>
        <v>0.7</v>
      </c>
      <c r="O18" s="12">
        <f t="shared" si="1"/>
        <v>0.6</v>
      </c>
      <c r="P18" s="12">
        <f t="shared" si="1"/>
        <v>0.6</v>
      </c>
    </row>
    <row r="20" spans="2:17" x14ac:dyDescent="0.2">
      <c r="L20" s="2" t="s">
        <v>57</v>
      </c>
      <c r="M20" s="12">
        <f>1-M18</f>
        <v>0.55000000000000004</v>
      </c>
      <c r="N20" s="12">
        <f t="shared" ref="N20:P20" si="2">1-N18</f>
        <v>0.30000000000000004</v>
      </c>
      <c r="O20" s="12">
        <f t="shared" si="2"/>
        <v>0.4</v>
      </c>
      <c r="P20" s="12">
        <f t="shared" si="2"/>
        <v>0.4</v>
      </c>
    </row>
    <row r="23" spans="2:17" x14ac:dyDescent="0.2">
      <c r="B23" s="10">
        <v>0.25</v>
      </c>
      <c r="C23" s="10">
        <v>0.7</v>
      </c>
      <c r="D23" s="10">
        <v>0.45</v>
      </c>
      <c r="E23" s="10">
        <v>0.6</v>
      </c>
    </row>
    <row r="24" spans="2:17" x14ac:dyDescent="0.2">
      <c r="B24" s="10">
        <v>0.3</v>
      </c>
      <c r="C24" s="10">
        <v>0.6</v>
      </c>
      <c r="D24" s="10">
        <v>0.2</v>
      </c>
      <c r="E24" s="10">
        <v>0.5</v>
      </c>
    </row>
    <row r="25" spans="2:17" x14ac:dyDescent="0.2">
      <c r="B25" s="10">
        <v>0.45</v>
      </c>
      <c r="C25" s="10">
        <v>0.7</v>
      </c>
      <c r="D25" s="10">
        <v>0.6</v>
      </c>
      <c r="E25" s="10">
        <v>0.55000000000000004</v>
      </c>
    </row>
    <row r="27" spans="2:17" x14ac:dyDescent="0.2">
      <c r="B27" t="s">
        <v>65</v>
      </c>
      <c r="C27" t="s">
        <v>66</v>
      </c>
      <c r="D27" t="s">
        <v>67</v>
      </c>
      <c r="E27" t="s">
        <v>68</v>
      </c>
      <c r="G27" s="2" t="s">
        <v>61</v>
      </c>
    </row>
    <row r="28" spans="2:17" ht="16" x14ac:dyDescent="0.2">
      <c r="B28">
        <v>2.2222222222222223</v>
      </c>
      <c r="C28">
        <v>0</v>
      </c>
      <c r="D28">
        <v>0</v>
      </c>
      <c r="E28">
        <v>0</v>
      </c>
      <c r="G28" s="8">
        <f>SUM(B28:E28)</f>
        <v>2.2222222222222223</v>
      </c>
    </row>
    <row r="30" spans="2:17" x14ac:dyDescent="0.2">
      <c r="B30" s="1" t="s">
        <v>62</v>
      </c>
    </row>
    <row r="31" spans="2:17" x14ac:dyDescent="0.2">
      <c r="B31">
        <f>SUMPRODUCT(B23:E23,$B$28:$E$28)</f>
        <v>0.55555555555555558</v>
      </c>
      <c r="C31" s="9" t="s">
        <v>39</v>
      </c>
      <c r="D31">
        <v>1</v>
      </c>
      <c r="F31" s="2" t="s">
        <v>63</v>
      </c>
    </row>
    <row r="32" spans="2:17" x14ac:dyDescent="0.2">
      <c r="B32">
        <f t="shared" ref="B32:B34" si="3">SUMPRODUCT(B24:E24,$B$28:$E$28)</f>
        <v>0.66666666666666663</v>
      </c>
      <c r="C32" s="9" t="s">
        <v>39</v>
      </c>
      <c r="D32">
        <v>1</v>
      </c>
    </row>
    <row r="33" spans="2:9" x14ac:dyDescent="0.2">
      <c r="B33">
        <f t="shared" si="3"/>
        <v>1</v>
      </c>
      <c r="C33" s="9" t="s">
        <v>39</v>
      </c>
      <c r="D33">
        <v>1</v>
      </c>
      <c r="G33">
        <f>1/G28</f>
        <v>0.44999999999999996</v>
      </c>
      <c r="I33">
        <f>1-G33</f>
        <v>0.55000000000000004</v>
      </c>
    </row>
    <row r="34" spans="2:9" x14ac:dyDescent="0.2">
      <c r="B34">
        <f t="shared" si="3"/>
        <v>0</v>
      </c>
      <c r="C34" s="9" t="s">
        <v>39</v>
      </c>
      <c r="D34">
        <v>1</v>
      </c>
      <c r="I34" s="1" t="s">
        <v>69</v>
      </c>
    </row>
    <row r="36" spans="2:9" x14ac:dyDescent="0.2">
      <c r="B36" s="1" t="s">
        <v>64</v>
      </c>
    </row>
    <row r="37" spans="2:9" x14ac:dyDescent="0.2">
      <c r="B37" t="s">
        <v>35</v>
      </c>
      <c r="C37" t="s">
        <v>36</v>
      </c>
      <c r="D37" t="s">
        <v>37</v>
      </c>
      <c r="E37" t="s">
        <v>38</v>
      </c>
    </row>
    <row r="38" spans="2:9" x14ac:dyDescent="0.2">
      <c r="B38">
        <f>B28*$G$33</f>
        <v>1</v>
      </c>
      <c r="C38">
        <f t="shared" ref="C38:E38" si="4">C28*$G$33</f>
        <v>0</v>
      </c>
      <c r="D38">
        <f t="shared" si="4"/>
        <v>0</v>
      </c>
      <c r="E38">
        <f t="shared" si="4"/>
        <v>0</v>
      </c>
    </row>
  </sheetData>
  <mergeCells count="1">
    <mergeCell ref="B2:R6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2:S44"/>
  <sheetViews>
    <sheetView topLeftCell="A19" workbookViewId="0">
      <selection activeCell="J23" sqref="J23"/>
    </sheetView>
  </sheetViews>
  <sheetFormatPr baseColWidth="10" defaultColWidth="8.83203125" defaultRowHeight="15" x14ac:dyDescent="0.2"/>
  <sheetData>
    <row r="2" spans="2:19" x14ac:dyDescent="0.2">
      <c r="B2" s="31" t="s">
        <v>70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2:19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21" spans="2:19" x14ac:dyDescent="0.2">
      <c r="M21" t="s">
        <v>89</v>
      </c>
    </row>
    <row r="22" spans="2:19" x14ac:dyDescent="0.2">
      <c r="M22" s="6" t="s">
        <v>86</v>
      </c>
      <c r="N22" s="6">
        <v>1</v>
      </c>
      <c r="O22" s="6">
        <v>2</v>
      </c>
      <c r="P22" s="23">
        <v>3</v>
      </c>
      <c r="Q22" s="6">
        <v>4</v>
      </c>
      <c r="R22" t="s">
        <v>87</v>
      </c>
    </row>
    <row r="23" spans="2:19" x14ac:dyDescent="0.2">
      <c r="M23" s="21">
        <v>1</v>
      </c>
      <c r="N23" s="22">
        <v>35</v>
      </c>
      <c r="O23" s="22">
        <v>28</v>
      </c>
      <c r="P23" s="22">
        <v>20</v>
      </c>
      <c r="Q23" s="22">
        <v>45</v>
      </c>
      <c r="R23" s="20">
        <f>MIN(N23:Q23)</f>
        <v>20</v>
      </c>
      <c r="S23" t="s">
        <v>92</v>
      </c>
    </row>
    <row r="24" spans="2:19" x14ac:dyDescent="0.2">
      <c r="M24" s="6">
        <v>2</v>
      </c>
      <c r="N24" s="17">
        <v>40</v>
      </c>
      <c r="O24" s="17">
        <v>20</v>
      </c>
      <c r="P24" s="24">
        <v>15</v>
      </c>
      <c r="Q24" s="17">
        <v>25</v>
      </c>
      <c r="R24" s="18">
        <f t="shared" ref="R24:R25" si="0">MIN(N24:Q24)</f>
        <v>15</v>
      </c>
    </row>
    <row r="25" spans="2:19" x14ac:dyDescent="0.2">
      <c r="M25" s="6">
        <v>3</v>
      </c>
      <c r="N25" s="17">
        <v>15</v>
      </c>
      <c r="O25" s="17">
        <v>20</v>
      </c>
      <c r="P25" s="24">
        <v>23</v>
      </c>
      <c r="Q25" s="17">
        <v>16</v>
      </c>
      <c r="R25" s="18">
        <f t="shared" si="0"/>
        <v>15</v>
      </c>
    </row>
    <row r="26" spans="2:19" x14ac:dyDescent="0.2">
      <c r="M26" t="s">
        <v>88</v>
      </c>
      <c r="N26" s="19">
        <f>MAX(N23:N25)</f>
        <v>40</v>
      </c>
      <c r="O26" s="19">
        <f t="shared" ref="O26:Q26" si="1">MAX(O23:O25)</f>
        <v>28</v>
      </c>
      <c r="P26" s="25">
        <f t="shared" si="1"/>
        <v>23</v>
      </c>
      <c r="Q26" s="19">
        <f t="shared" si="1"/>
        <v>45</v>
      </c>
    </row>
    <row r="27" spans="2:19" x14ac:dyDescent="0.2">
      <c r="B27" s="6">
        <f t="array" ref="B27:D30">TRANSPOSE(N23:Q25)</f>
        <v>35</v>
      </c>
      <c r="C27" s="6">
        <v>40</v>
      </c>
      <c r="D27" s="6">
        <v>15</v>
      </c>
      <c r="P27" t="s">
        <v>93</v>
      </c>
    </row>
    <row r="28" spans="2:19" x14ac:dyDescent="0.2">
      <c r="B28" s="6">
        <v>28</v>
      </c>
      <c r="C28" s="6">
        <v>20</v>
      </c>
      <c r="D28" s="6">
        <v>20</v>
      </c>
      <c r="L28" t="s">
        <v>90</v>
      </c>
      <c r="N28" s="18">
        <f>50-N26</f>
        <v>10</v>
      </c>
      <c r="O28" s="18">
        <f t="shared" ref="O28:Q28" si="2">50-O26</f>
        <v>22</v>
      </c>
      <c r="P28" s="18">
        <f t="shared" si="2"/>
        <v>27</v>
      </c>
      <c r="Q28" s="18">
        <f t="shared" si="2"/>
        <v>5</v>
      </c>
    </row>
    <row r="29" spans="2:19" x14ac:dyDescent="0.2">
      <c r="B29" s="6">
        <v>20</v>
      </c>
      <c r="C29" s="6">
        <v>15</v>
      </c>
      <c r="D29" s="6">
        <v>23</v>
      </c>
    </row>
    <row r="30" spans="2:19" x14ac:dyDescent="0.2">
      <c r="B30" s="6">
        <v>45</v>
      </c>
      <c r="C30" s="6">
        <v>25</v>
      </c>
      <c r="D30" s="6">
        <v>16</v>
      </c>
    </row>
    <row r="33" spans="2:9" x14ac:dyDescent="0.2">
      <c r="B33" t="s">
        <v>58</v>
      </c>
      <c r="C33" t="s">
        <v>59</v>
      </c>
      <c r="D33" t="s">
        <v>60</v>
      </c>
      <c r="H33" s="2" t="s">
        <v>61</v>
      </c>
    </row>
    <row r="34" spans="2:9" x14ac:dyDescent="0.2">
      <c r="B34">
        <v>1.5841584158415842E-2</v>
      </c>
      <c r="C34">
        <v>0</v>
      </c>
      <c r="D34">
        <v>2.9702970297029698E-2</v>
      </c>
      <c r="H34">
        <f>SUM(B34:D34)</f>
        <v>4.5544554455445543E-2</v>
      </c>
    </row>
    <row r="36" spans="2:9" x14ac:dyDescent="0.2">
      <c r="B36" t="s">
        <v>62</v>
      </c>
    </row>
    <row r="37" spans="2:9" x14ac:dyDescent="0.2">
      <c r="B37">
        <f>SUMPRODUCT(B27:D27,$B$34:$D$34)</f>
        <v>1</v>
      </c>
      <c r="C37" t="s">
        <v>25</v>
      </c>
      <c r="D37">
        <v>1</v>
      </c>
      <c r="H37" s="2" t="s">
        <v>63</v>
      </c>
    </row>
    <row r="38" spans="2:9" x14ac:dyDescent="0.2">
      <c r="B38">
        <f t="shared" ref="B38:B40" si="3">SUMPRODUCT(B28:D28,$B$34:$D$34)</f>
        <v>1.0376237623762374</v>
      </c>
      <c r="C38" t="s">
        <v>25</v>
      </c>
      <c r="D38">
        <v>1</v>
      </c>
    </row>
    <row r="39" spans="2:9" x14ac:dyDescent="0.2">
      <c r="B39">
        <f t="shared" si="3"/>
        <v>1</v>
      </c>
      <c r="C39" t="s">
        <v>25</v>
      </c>
      <c r="D39">
        <v>1</v>
      </c>
    </row>
    <row r="40" spans="2:9" x14ac:dyDescent="0.2">
      <c r="B40">
        <f t="shared" si="3"/>
        <v>1.1881188118811881</v>
      </c>
      <c r="C40" t="s">
        <v>25</v>
      </c>
      <c r="D40">
        <v>1</v>
      </c>
      <c r="I40">
        <f>1/H34</f>
        <v>21.956521739130434</v>
      </c>
    </row>
    <row r="42" spans="2:9" x14ac:dyDescent="0.2">
      <c r="B42" s="1" t="s">
        <v>64</v>
      </c>
    </row>
    <row r="43" spans="2:9" x14ac:dyDescent="0.2">
      <c r="B43" t="s">
        <v>28</v>
      </c>
      <c r="C43" t="s">
        <v>29</v>
      </c>
      <c r="D43" t="s">
        <v>30</v>
      </c>
    </row>
    <row r="44" spans="2:9" x14ac:dyDescent="0.2">
      <c r="B44">
        <f>B34*$I$40</f>
        <v>0.34782608695652173</v>
      </c>
      <c r="C44">
        <f t="shared" ref="C44:D44" si="4">C34*$I$40</f>
        <v>0</v>
      </c>
      <c r="D44">
        <f t="shared" si="4"/>
        <v>0.65217391304347816</v>
      </c>
    </row>
  </sheetData>
  <mergeCells count="1">
    <mergeCell ref="B2:S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S44"/>
  <sheetViews>
    <sheetView topLeftCell="A16" workbookViewId="0">
      <selection activeCell="L28" sqref="L28:Q28"/>
    </sheetView>
  </sheetViews>
  <sheetFormatPr baseColWidth="10" defaultColWidth="8.83203125" defaultRowHeight="15" x14ac:dyDescent="0.2"/>
  <sheetData>
    <row r="2" spans="2:19" x14ac:dyDescent="0.2">
      <c r="B2" s="31" t="s">
        <v>70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2:19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22" spans="2:18" x14ac:dyDescent="0.2">
      <c r="M22" s="6" t="s">
        <v>86</v>
      </c>
      <c r="N22" s="6">
        <v>1</v>
      </c>
      <c r="O22" s="6">
        <v>2</v>
      </c>
      <c r="P22" s="6">
        <v>3</v>
      </c>
      <c r="Q22" s="6">
        <v>4</v>
      </c>
      <c r="R22" t="s">
        <v>87</v>
      </c>
    </row>
    <row r="23" spans="2:18" x14ac:dyDescent="0.2">
      <c r="M23" s="6">
        <v>1</v>
      </c>
      <c r="N23" s="17">
        <v>35</v>
      </c>
      <c r="O23" s="17">
        <v>28</v>
      </c>
      <c r="P23" s="17">
        <v>20</v>
      </c>
      <c r="Q23" s="17">
        <v>45</v>
      </c>
      <c r="R23" s="18">
        <f>MIN(N23:Q23)</f>
        <v>20</v>
      </c>
    </row>
    <row r="24" spans="2:18" x14ac:dyDescent="0.2">
      <c r="M24" s="6">
        <v>2</v>
      </c>
      <c r="N24" s="17">
        <v>40</v>
      </c>
      <c r="O24" s="17">
        <v>20</v>
      </c>
      <c r="P24" s="17">
        <v>15</v>
      </c>
      <c r="Q24" s="17">
        <v>25</v>
      </c>
      <c r="R24" s="18">
        <f t="shared" ref="R24:R25" si="0">MIN(N24:Q24)</f>
        <v>15</v>
      </c>
    </row>
    <row r="25" spans="2:18" x14ac:dyDescent="0.2">
      <c r="M25" s="6">
        <v>3</v>
      </c>
      <c r="N25" s="17">
        <v>15</v>
      </c>
      <c r="O25" s="17">
        <v>20</v>
      </c>
      <c r="P25" s="17">
        <v>23</v>
      </c>
      <c r="Q25" s="17">
        <v>16</v>
      </c>
      <c r="R25" s="18">
        <f t="shared" si="0"/>
        <v>15</v>
      </c>
    </row>
    <row r="26" spans="2:18" x14ac:dyDescent="0.2">
      <c r="M26" t="s">
        <v>88</v>
      </c>
      <c r="N26" s="19">
        <f>MAX(N23:N25)</f>
        <v>40</v>
      </c>
      <c r="O26" s="19">
        <f t="shared" ref="O26:Q26" si="1">MAX(O23:O25)</f>
        <v>28</v>
      </c>
      <c r="P26" s="19">
        <f t="shared" si="1"/>
        <v>23</v>
      </c>
      <c r="Q26" s="19">
        <f t="shared" si="1"/>
        <v>45</v>
      </c>
    </row>
    <row r="28" spans="2:18" x14ac:dyDescent="0.2">
      <c r="B28" s="17">
        <v>35</v>
      </c>
      <c r="C28" s="17">
        <v>28</v>
      </c>
      <c r="D28" s="17">
        <v>20</v>
      </c>
      <c r="E28" s="17">
        <v>45</v>
      </c>
      <c r="L28" t="s">
        <v>90</v>
      </c>
      <c r="N28" s="18">
        <f>50-N26</f>
        <v>10</v>
      </c>
      <c r="O28" s="18">
        <f t="shared" ref="O28:Q28" si="2">50-O26</f>
        <v>22</v>
      </c>
      <c r="P28" s="18">
        <f t="shared" si="2"/>
        <v>27</v>
      </c>
      <c r="Q28" s="18">
        <f t="shared" si="2"/>
        <v>5</v>
      </c>
    </row>
    <row r="29" spans="2:18" x14ac:dyDescent="0.2">
      <c r="B29" s="17">
        <v>40</v>
      </c>
      <c r="C29" s="17">
        <v>20</v>
      </c>
      <c r="D29" s="17">
        <v>15</v>
      </c>
      <c r="E29" s="17">
        <v>25</v>
      </c>
    </row>
    <row r="30" spans="2:18" x14ac:dyDescent="0.2">
      <c r="B30" s="17">
        <v>15</v>
      </c>
      <c r="C30" s="17">
        <v>20</v>
      </c>
      <c r="D30" s="17">
        <v>23</v>
      </c>
      <c r="E30" s="17">
        <v>16</v>
      </c>
    </row>
    <row r="32" spans="2:18" x14ac:dyDescent="0.2">
      <c r="B32" t="s">
        <v>65</v>
      </c>
      <c r="C32" t="s">
        <v>66</v>
      </c>
      <c r="D32" t="s">
        <v>67</v>
      </c>
      <c r="E32" t="s">
        <v>68</v>
      </c>
      <c r="G32" s="2" t="s">
        <v>61</v>
      </c>
    </row>
    <row r="33" spans="2:9" x14ac:dyDescent="0.2">
      <c r="B33">
        <v>5.9405940594059407E-3</v>
      </c>
      <c r="C33">
        <v>0</v>
      </c>
      <c r="D33">
        <v>3.9603960396039604E-2</v>
      </c>
      <c r="E33">
        <v>0</v>
      </c>
      <c r="G33">
        <f>SUM(B33:E33)</f>
        <v>4.5544554455445543E-2</v>
      </c>
    </row>
    <row r="35" spans="2:9" x14ac:dyDescent="0.2">
      <c r="B35" t="s">
        <v>62</v>
      </c>
    </row>
    <row r="36" spans="2:9" x14ac:dyDescent="0.2">
      <c r="B36">
        <f>SUMPRODUCT(B28:E28, $B$33:$E$33)</f>
        <v>1</v>
      </c>
      <c r="C36" s="9" t="s">
        <v>39</v>
      </c>
      <c r="D36">
        <v>1</v>
      </c>
      <c r="F36" s="2" t="s">
        <v>63</v>
      </c>
    </row>
    <row r="37" spans="2:9" x14ac:dyDescent="0.2">
      <c r="B37">
        <f t="shared" ref="B37:B39" si="3">SUMPRODUCT(B29:E29, $B$33:$E$33)</f>
        <v>0.83168316831683164</v>
      </c>
      <c r="C37" s="9" t="s">
        <v>39</v>
      </c>
      <c r="D37">
        <v>1</v>
      </c>
    </row>
    <row r="38" spans="2:9" x14ac:dyDescent="0.2">
      <c r="B38">
        <f t="shared" si="3"/>
        <v>1</v>
      </c>
      <c r="C38" s="9" t="s">
        <v>39</v>
      </c>
      <c r="D38">
        <v>1</v>
      </c>
    </row>
    <row r="39" spans="2:9" x14ac:dyDescent="0.2">
      <c r="B39">
        <f t="shared" si="3"/>
        <v>0</v>
      </c>
      <c r="C39" s="9" t="s">
        <v>39</v>
      </c>
      <c r="D39">
        <v>1</v>
      </c>
      <c r="G39">
        <f>1/G33</f>
        <v>21.956521739130434</v>
      </c>
      <c r="I39">
        <f>1-G39</f>
        <v>-20.956521739130434</v>
      </c>
    </row>
    <row r="40" spans="2:9" x14ac:dyDescent="0.2">
      <c r="I40" s="1" t="s">
        <v>69</v>
      </c>
    </row>
    <row r="42" spans="2:9" x14ac:dyDescent="0.2">
      <c r="B42" s="1" t="s">
        <v>64</v>
      </c>
    </row>
    <row r="43" spans="2:9" x14ac:dyDescent="0.2">
      <c r="B43" t="s">
        <v>35</v>
      </c>
      <c r="C43" t="s">
        <v>36</v>
      </c>
      <c r="D43" t="s">
        <v>37</v>
      </c>
      <c r="E43" t="s">
        <v>38</v>
      </c>
    </row>
    <row r="44" spans="2:9" x14ac:dyDescent="0.2">
      <c r="B44">
        <f>B33*$G$39</f>
        <v>0.13043478260869565</v>
      </c>
      <c r="C44">
        <f t="shared" ref="C44:E44" si="4">C33*$G$39</f>
        <v>0</v>
      </c>
      <c r="D44">
        <f t="shared" si="4"/>
        <v>0.86956521739130432</v>
      </c>
      <c r="E44">
        <f t="shared" si="4"/>
        <v>0</v>
      </c>
    </row>
  </sheetData>
  <mergeCells count="1">
    <mergeCell ref="B2:S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B2:S40"/>
  <sheetViews>
    <sheetView topLeftCell="A10" workbookViewId="0">
      <selection activeCell="B23" sqref="B23:D26"/>
    </sheetView>
  </sheetViews>
  <sheetFormatPr baseColWidth="10" defaultColWidth="8.83203125" defaultRowHeight="15" x14ac:dyDescent="0.2"/>
  <cols>
    <col min="2" max="2" width="13.1640625" bestFit="1" customWidth="1"/>
  </cols>
  <sheetData>
    <row r="2" spans="2:19" x14ac:dyDescent="0.2">
      <c r="B2" s="31" t="s">
        <v>71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2:19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x14ac:dyDescent="0.2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17" spans="2:17" x14ac:dyDescent="0.2">
      <c r="K17" t="s">
        <v>91</v>
      </c>
      <c r="L17">
        <v>1</v>
      </c>
      <c r="M17">
        <v>2</v>
      </c>
      <c r="N17">
        <v>3</v>
      </c>
      <c r="O17" s="27">
        <v>4</v>
      </c>
      <c r="P17" t="s">
        <v>87</v>
      </c>
    </row>
    <row r="18" spans="2:17" x14ac:dyDescent="0.2">
      <c r="K18" s="26">
        <v>1</v>
      </c>
      <c r="L18" s="26">
        <v>160</v>
      </c>
      <c r="M18" s="26">
        <v>320</v>
      </c>
      <c r="N18" s="26">
        <v>450</v>
      </c>
      <c r="O18" s="27">
        <v>170</v>
      </c>
      <c r="P18" s="26">
        <f>MIN(L18:O18)</f>
        <v>160</v>
      </c>
      <c r="Q18" t="s">
        <v>94</v>
      </c>
    </row>
    <row r="19" spans="2:17" x14ac:dyDescent="0.2">
      <c r="K19">
        <v>2</v>
      </c>
      <c r="L19">
        <v>120</v>
      </c>
      <c r="M19">
        <v>250</v>
      </c>
      <c r="N19">
        <v>410</v>
      </c>
      <c r="O19" s="27">
        <v>110</v>
      </c>
      <c r="P19">
        <f t="shared" ref="P19:P20" si="0">MIN(L19:O19)</f>
        <v>110</v>
      </c>
    </row>
    <row r="20" spans="2:17" x14ac:dyDescent="0.2">
      <c r="K20">
        <v>3</v>
      </c>
      <c r="L20">
        <v>180</v>
      </c>
      <c r="M20">
        <v>400</v>
      </c>
      <c r="N20">
        <v>450</v>
      </c>
      <c r="O20" s="27">
        <v>150</v>
      </c>
      <c r="P20">
        <f t="shared" si="0"/>
        <v>150</v>
      </c>
    </row>
    <row r="21" spans="2:17" x14ac:dyDescent="0.2">
      <c r="K21" t="s">
        <v>88</v>
      </c>
      <c r="L21">
        <f>MAX(L18:L20)</f>
        <v>180</v>
      </c>
      <c r="M21">
        <f t="shared" ref="M21:O21" si="1">MAX(M18:M20)</f>
        <v>400</v>
      </c>
      <c r="N21">
        <f t="shared" si="1"/>
        <v>450</v>
      </c>
      <c r="O21" s="27">
        <f t="shared" si="1"/>
        <v>170</v>
      </c>
    </row>
    <row r="22" spans="2:17" x14ac:dyDescent="0.2">
      <c r="O22" t="s">
        <v>95</v>
      </c>
    </row>
    <row r="23" spans="2:17" x14ac:dyDescent="0.2">
      <c r="B23" s="6">
        <f t="array" ref="B23:D26">TRANSPOSE(L18:O20)</f>
        <v>160</v>
      </c>
      <c r="C23" s="6">
        <v>120</v>
      </c>
      <c r="D23" s="6">
        <v>180</v>
      </c>
      <c r="K23" s="2" t="s">
        <v>57</v>
      </c>
      <c r="L23">
        <f>500-L21</f>
        <v>320</v>
      </c>
      <c r="M23">
        <f t="shared" ref="M23:O23" si="2">500-M21</f>
        <v>100</v>
      </c>
      <c r="N23">
        <f t="shared" si="2"/>
        <v>50</v>
      </c>
      <c r="O23">
        <f t="shared" si="2"/>
        <v>330</v>
      </c>
    </row>
    <row r="24" spans="2:17" x14ac:dyDescent="0.2">
      <c r="B24" s="6">
        <v>320</v>
      </c>
      <c r="C24" s="6">
        <v>250</v>
      </c>
      <c r="D24" s="6">
        <v>400</v>
      </c>
    </row>
    <row r="25" spans="2:17" x14ac:dyDescent="0.2">
      <c r="B25" s="6">
        <v>450</v>
      </c>
      <c r="C25" s="6">
        <v>410</v>
      </c>
      <c r="D25" s="6">
        <v>450</v>
      </c>
    </row>
    <row r="26" spans="2:17" x14ac:dyDescent="0.2">
      <c r="B26" s="6">
        <v>170</v>
      </c>
      <c r="C26" s="6">
        <v>110</v>
      </c>
      <c r="D26" s="6">
        <v>150</v>
      </c>
    </row>
    <row r="29" spans="2:17" x14ac:dyDescent="0.2">
      <c r="B29" t="s">
        <v>58</v>
      </c>
      <c r="C29" t="s">
        <v>59</v>
      </c>
      <c r="D29" t="s">
        <v>60</v>
      </c>
      <c r="J29" s="2" t="s">
        <v>61</v>
      </c>
    </row>
    <row r="30" spans="2:17" x14ac:dyDescent="0.2">
      <c r="B30">
        <v>4.54545454545454E-3</v>
      </c>
      <c r="C30">
        <v>0</v>
      </c>
      <c r="D30">
        <v>1.5151515151515197E-3</v>
      </c>
      <c r="J30">
        <f>SUM(B30:D30)</f>
        <v>6.0606060606060597E-3</v>
      </c>
    </row>
    <row r="32" spans="2:17" x14ac:dyDescent="0.2">
      <c r="B32" t="s">
        <v>62</v>
      </c>
    </row>
    <row r="33" spans="2:11" x14ac:dyDescent="0.2">
      <c r="B33">
        <f>SUMPRODUCT(B23:D23,$B$30:$D$30)</f>
        <v>1</v>
      </c>
      <c r="C33" t="s">
        <v>25</v>
      </c>
      <c r="D33">
        <v>1</v>
      </c>
      <c r="J33" s="2" t="s">
        <v>63</v>
      </c>
    </row>
    <row r="34" spans="2:11" x14ac:dyDescent="0.2">
      <c r="B34">
        <f t="shared" ref="B34:B36" si="3">SUMPRODUCT(B24:D24,$B$30:$D$30)</f>
        <v>2.0606060606060606</v>
      </c>
      <c r="C34" t="s">
        <v>25</v>
      </c>
      <c r="D34">
        <v>1</v>
      </c>
    </row>
    <row r="35" spans="2:11" x14ac:dyDescent="0.2">
      <c r="B35">
        <f t="shared" si="3"/>
        <v>2.7272727272727271</v>
      </c>
      <c r="C35" t="s">
        <v>25</v>
      </c>
      <c r="D35">
        <v>1</v>
      </c>
    </row>
    <row r="36" spans="2:11" x14ac:dyDescent="0.2">
      <c r="B36">
        <f t="shared" si="3"/>
        <v>0.99999999999999978</v>
      </c>
      <c r="C36" t="s">
        <v>25</v>
      </c>
      <c r="D36">
        <v>1</v>
      </c>
      <c r="K36">
        <f>1/J30</f>
        <v>165.00000000000003</v>
      </c>
    </row>
    <row r="38" spans="2:11" x14ac:dyDescent="0.2">
      <c r="B38" s="1" t="s">
        <v>64</v>
      </c>
    </row>
    <row r="39" spans="2:11" x14ac:dyDescent="0.2">
      <c r="B39" t="s">
        <v>28</v>
      </c>
      <c r="C39" t="s">
        <v>29</v>
      </c>
      <c r="D39" t="s">
        <v>30</v>
      </c>
    </row>
    <row r="40" spans="2:11" x14ac:dyDescent="0.2">
      <c r="B40">
        <f>B30*$K$36</f>
        <v>0.74999999999999922</v>
      </c>
      <c r="C40">
        <f t="shared" ref="C40:D40" si="4">C30*$K$36</f>
        <v>0</v>
      </c>
      <c r="D40">
        <f t="shared" si="4"/>
        <v>0.25000000000000078</v>
      </c>
    </row>
  </sheetData>
  <mergeCells count="1">
    <mergeCell ref="B2:S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S39"/>
  <sheetViews>
    <sheetView topLeftCell="A7" workbookViewId="0">
      <selection activeCell="J34" sqref="J34:J35"/>
    </sheetView>
  </sheetViews>
  <sheetFormatPr baseColWidth="10" defaultColWidth="8.83203125" defaultRowHeight="15" x14ac:dyDescent="0.2"/>
  <sheetData>
    <row r="2" spans="2:19" x14ac:dyDescent="0.2">
      <c r="B2" s="31" t="s">
        <v>71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19" x14ac:dyDescent="0.2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19" x14ac:dyDescent="0.2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2:19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2:19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2:19" x14ac:dyDescent="0.2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2:19" x14ac:dyDescent="0.2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17" spans="2:16" x14ac:dyDescent="0.2">
      <c r="K17" t="s">
        <v>91</v>
      </c>
      <c r="L17">
        <v>1</v>
      </c>
      <c r="M17">
        <v>2</v>
      </c>
      <c r="N17">
        <v>3</v>
      </c>
      <c r="O17">
        <v>4</v>
      </c>
      <c r="P17" t="s">
        <v>87</v>
      </c>
    </row>
    <row r="18" spans="2:16" x14ac:dyDescent="0.2">
      <c r="K18">
        <v>1</v>
      </c>
      <c r="L18">
        <v>160</v>
      </c>
      <c r="M18">
        <v>320</v>
      </c>
      <c r="N18">
        <v>450</v>
      </c>
      <c r="O18">
        <v>170</v>
      </c>
      <c r="P18">
        <f>MIN(L18:O18)</f>
        <v>160</v>
      </c>
    </row>
    <row r="19" spans="2:16" x14ac:dyDescent="0.2">
      <c r="K19">
        <v>2</v>
      </c>
      <c r="L19">
        <v>120</v>
      </c>
      <c r="M19">
        <v>250</v>
      </c>
      <c r="N19">
        <v>410</v>
      </c>
      <c r="O19">
        <v>110</v>
      </c>
      <c r="P19">
        <f t="shared" ref="P19:P20" si="0">MIN(L19:O19)</f>
        <v>110</v>
      </c>
    </row>
    <row r="20" spans="2:16" x14ac:dyDescent="0.2">
      <c r="K20">
        <v>3</v>
      </c>
      <c r="L20">
        <v>180</v>
      </c>
      <c r="M20">
        <v>400</v>
      </c>
      <c r="N20">
        <v>450</v>
      </c>
      <c r="O20">
        <v>150</v>
      </c>
      <c r="P20">
        <f t="shared" si="0"/>
        <v>150</v>
      </c>
    </row>
    <row r="21" spans="2:16" x14ac:dyDescent="0.2">
      <c r="K21" t="s">
        <v>88</v>
      </c>
      <c r="L21">
        <f>MAX(L18:L20)</f>
        <v>180</v>
      </c>
      <c r="M21">
        <f t="shared" ref="M21:O21" si="1">MAX(M18:M20)</f>
        <v>400</v>
      </c>
      <c r="N21">
        <f t="shared" si="1"/>
        <v>450</v>
      </c>
      <c r="O21">
        <f t="shared" si="1"/>
        <v>170</v>
      </c>
    </row>
    <row r="23" spans="2:16" x14ac:dyDescent="0.2">
      <c r="B23" s="6">
        <v>160</v>
      </c>
      <c r="C23" s="6">
        <v>320</v>
      </c>
      <c r="D23" s="6">
        <v>450</v>
      </c>
      <c r="E23" s="6">
        <v>170</v>
      </c>
      <c r="K23" s="2" t="s">
        <v>57</v>
      </c>
      <c r="L23">
        <f>500-L21</f>
        <v>320</v>
      </c>
      <c r="M23">
        <f t="shared" ref="M23:O23" si="2">500-M21</f>
        <v>100</v>
      </c>
      <c r="N23">
        <f t="shared" si="2"/>
        <v>50</v>
      </c>
      <c r="O23">
        <f t="shared" si="2"/>
        <v>330</v>
      </c>
    </row>
    <row r="24" spans="2:16" x14ac:dyDescent="0.2">
      <c r="B24" s="6">
        <v>120</v>
      </c>
      <c r="C24" s="6">
        <v>250</v>
      </c>
      <c r="D24" s="6">
        <v>410</v>
      </c>
      <c r="E24" s="6">
        <v>110</v>
      </c>
    </row>
    <row r="25" spans="2:16" x14ac:dyDescent="0.2">
      <c r="B25" s="6">
        <v>180</v>
      </c>
      <c r="C25" s="6">
        <v>400</v>
      </c>
      <c r="D25" s="6">
        <v>450</v>
      </c>
      <c r="E25" s="6">
        <v>150</v>
      </c>
    </row>
    <row r="27" spans="2:16" x14ac:dyDescent="0.2">
      <c r="B27" t="s">
        <v>65</v>
      </c>
      <c r="C27" t="s">
        <v>66</v>
      </c>
      <c r="D27" t="s">
        <v>67</v>
      </c>
      <c r="E27" t="s">
        <v>68</v>
      </c>
      <c r="G27" s="2" t="s">
        <v>61</v>
      </c>
    </row>
    <row r="28" spans="2:16" x14ac:dyDescent="0.2">
      <c r="B28">
        <v>3.0303030303030351E-3</v>
      </c>
      <c r="C28">
        <v>0</v>
      </c>
      <c r="D28">
        <v>0</v>
      </c>
      <c r="E28">
        <v>3.0303030303030264E-3</v>
      </c>
      <c r="G28">
        <f>SUM(B28:E28)</f>
        <v>6.0606060606060615E-3</v>
      </c>
    </row>
    <row r="30" spans="2:16" x14ac:dyDescent="0.2">
      <c r="B30" t="s">
        <v>62</v>
      </c>
    </row>
    <row r="31" spans="2:16" x14ac:dyDescent="0.2">
      <c r="B31">
        <f>SUMPRODUCT(B23:E23, $B$28:$E$28)</f>
        <v>1</v>
      </c>
      <c r="C31" s="9" t="s">
        <v>39</v>
      </c>
      <c r="D31">
        <v>1</v>
      </c>
      <c r="G31" s="2" t="s">
        <v>63</v>
      </c>
    </row>
    <row r="32" spans="2:16" x14ac:dyDescent="0.2">
      <c r="B32">
        <f t="shared" ref="B32:B34" si="3">SUMPRODUCT(B24:E24, $B$28:$E$28)</f>
        <v>0.69696969696969713</v>
      </c>
      <c r="C32" s="9" t="s">
        <v>39</v>
      </c>
      <c r="D32">
        <v>1</v>
      </c>
    </row>
    <row r="33" spans="2:10" x14ac:dyDescent="0.2">
      <c r="B33">
        <f t="shared" si="3"/>
        <v>1.0000000000000002</v>
      </c>
      <c r="C33" s="9" t="s">
        <v>39</v>
      </c>
      <c r="D33">
        <v>1</v>
      </c>
    </row>
    <row r="34" spans="2:10" x14ac:dyDescent="0.2">
      <c r="B34">
        <f t="shared" si="3"/>
        <v>0</v>
      </c>
      <c r="C34" s="9" t="s">
        <v>39</v>
      </c>
      <c r="D34">
        <v>1</v>
      </c>
      <c r="H34">
        <f>1/G28</f>
        <v>164.99999999999997</v>
      </c>
      <c r="J34">
        <f>1-H34</f>
        <v>-163.99999999999997</v>
      </c>
    </row>
    <row r="35" spans="2:10" x14ac:dyDescent="0.2">
      <c r="J35" s="1" t="s">
        <v>69</v>
      </c>
    </row>
    <row r="37" spans="2:10" x14ac:dyDescent="0.2">
      <c r="B37" s="1" t="s">
        <v>64</v>
      </c>
    </row>
    <row r="38" spans="2:10" x14ac:dyDescent="0.2">
      <c r="B38" t="s">
        <v>35</v>
      </c>
      <c r="C38" t="s">
        <v>36</v>
      </c>
      <c r="D38" t="s">
        <v>37</v>
      </c>
      <c r="E38" t="s">
        <v>38</v>
      </c>
    </row>
    <row r="39" spans="2:10" x14ac:dyDescent="0.2">
      <c r="B39">
        <f>B28*$H$34</f>
        <v>0.50000000000000067</v>
      </c>
      <c r="C39">
        <f t="shared" ref="C39:E39" si="4">C28*$H$34</f>
        <v>0</v>
      </c>
      <c r="D39">
        <f t="shared" si="4"/>
        <v>0</v>
      </c>
      <c r="E39">
        <f t="shared" si="4"/>
        <v>0.49999999999999928</v>
      </c>
    </row>
  </sheetData>
  <mergeCells count="1">
    <mergeCell ref="B2:S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2:P9"/>
  <sheetViews>
    <sheetView zoomScale="106" workbookViewId="0">
      <selection activeCell="M31" sqref="M31"/>
    </sheetView>
  </sheetViews>
  <sheetFormatPr baseColWidth="10" defaultColWidth="8.83203125" defaultRowHeight="15" x14ac:dyDescent="0.2"/>
  <sheetData>
    <row r="2" spans="2:16" ht="16" x14ac:dyDescent="0.2">
      <c r="B2" s="8" t="s">
        <v>72</v>
      </c>
    </row>
    <row r="3" spans="2:16" x14ac:dyDescent="0.2">
      <c r="B3" t="s">
        <v>73</v>
      </c>
    </row>
    <row r="4" spans="2:16" x14ac:dyDescent="0.2">
      <c r="B4" t="s">
        <v>74</v>
      </c>
    </row>
    <row r="5" spans="2:16" x14ac:dyDescent="0.2">
      <c r="B5" t="s">
        <v>75</v>
      </c>
      <c r="P5" t="s">
        <v>79</v>
      </c>
    </row>
    <row r="6" spans="2:16" x14ac:dyDescent="0.2">
      <c r="B6" t="s">
        <v>76</v>
      </c>
      <c r="P6" t="s">
        <v>80</v>
      </c>
    </row>
    <row r="7" spans="2:16" x14ac:dyDescent="0.2">
      <c r="B7" t="s">
        <v>81</v>
      </c>
      <c r="P7" t="s">
        <v>82</v>
      </c>
    </row>
    <row r="8" spans="2:16" x14ac:dyDescent="0.2">
      <c r="C8" t="s">
        <v>84</v>
      </c>
      <c r="P8" t="s">
        <v>83</v>
      </c>
    </row>
    <row r="9" spans="2:16" x14ac:dyDescent="0.2">
      <c r="P9" t="s">
        <v>85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067B-CF99-4175-8BAA-0795E001618B}">
  <dimension ref="B2:V36"/>
  <sheetViews>
    <sheetView topLeftCell="A3" zoomScale="119" workbookViewId="0">
      <selection activeCell="N8" sqref="N8"/>
    </sheetView>
  </sheetViews>
  <sheetFormatPr baseColWidth="10" defaultColWidth="8.83203125" defaultRowHeight="15" x14ac:dyDescent="0.2"/>
  <sheetData>
    <row r="2" spans="2:22" x14ac:dyDescent="0.2">
      <c r="V2">
        <f ca="1">RANDBETWEEN(1,100)</f>
        <v>72</v>
      </c>
    </row>
    <row r="6" spans="2:22" x14ac:dyDescent="0.2">
      <c r="B6" s="1" t="s">
        <v>106</v>
      </c>
      <c r="R6" s="3" t="s">
        <v>15</v>
      </c>
    </row>
    <row r="7" spans="2:22" x14ac:dyDescent="0.2">
      <c r="B7" s="1" t="s">
        <v>2</v>
      </c>
      <c r="D7" s="1" t="s">
        <v>99</v>
      </c>
      <c r="H7" s="1" t="s">
        <v>100</v>
      </c>
      <c r="I7" s="1"/>
      <c r="M7" s="2" t="s">
        <v>109</v>
      </c>
      <c r="N7" s="1">
        <v>1</v>
      </c>
      <c r="O7" s="1">
        <v>2</v>
      </c>
      <c r="P7" s="1">
        <v>3</v>
      </c>
      <c r="Q7" s="1">
        <v>4</v>
      </c>
      <c r="R7" s="4"/>
    </row>
    <row r="8" spans="2:22" x14ac:dyDescent="0.2">
      <c r="B8" t="s">
        <v>97</v>
      </c>
      <c r="D8" t="s">
        <v>101</v>
      </c>
      <c r="H8" t="s">
        <v>103</v>
      </c>
      <c r="M8" s="1">
        <v>1</v>
      </c>
      <c r="N8" s="6">
        <v>58</v>
      </c>
      <c r="O8" s="6">
        <v>78</v>
      </c>
      <c r="P8" s="7">
        <v>66</v>
      </c>
      <c r="Q8" s="6">
        <v>34</v>
      </c>
      <c r="R8" s="4">
        <f>MIN((N8:Q8))</f>
        <v>34</v>
      </c>
    </row>
    <row r="9" spans="2:22" x14ac:dyDescent="0.2">
      <c r="B9" t="s">
        <v>98</v>
      </c>
      <c r="D9" t="s">
        <v>102</v>
      </c>
      <c r="H9" t="s">
        <v>104</v>
      </c>
      <c r="M9" s="1">
        <v>2</v>
      </c>
      <c r="N9" s="6">
        <v>25</v>
      </c>
      <c r="O9" s="6">
        <v>43</v>
      </c>
      <c r="P9" s="7">
        <v>67</v>
      </c>
      <c r="Q9" s="6">
        <v>82</v>
      </c>
      <c r="R9" s="4">
        <f t="shared" ref="R9:R10" si="0">MIN((N9:Q9))</f>
        <v>25</v>
      </c>
    </row>
    <row r="10" spans="2:22" x14ac:dyDescent="0.2">
      <c r="D10" t="s">
        <v>107</v>
      </c>
      <c r="H10" t="s">
        <v>105</v>
      </c>
      <c r="M10" s="1">
        <v>3</v>
      </c>
      <c r="N10" s="7">
        <v>48</v>
      </c>
      <c r="O10" s="7">
        <v>53</v>
      </c>
      <c r="P10" s="7">
        <v>32</v>
      </c>
      <c r="Q10" s="7">
        <v>28</v>
      </c>
      <c r="R10" s="4">
        <f t="shared" si="0"/>
        <v>28</v>
      </c>
    </row>
    <row r="11" spans="2:22" x14ac:dyDescent="0.2">
      <c r="H11" t="s">
        <v>108</v>
      </c>
      <c r="N11" s="4">
        <f>MAX(N8:N10)</f>
        <v>58</v>
      </c>
      <c r="O11" s="4">
        <f t="shared" ref="O11:Q11" si="1">MAX(O8:O10)</f>
        <v>78</v>
      </c>
      <c r="P11" s="4">
        <f t="shared" si="1"/>
        <v>67</v>
      </c>
      <c r="Q11" s="4">
        <f t="shared" si="1"/>
        <v>82</v>
      </c>
      <c r="R11" s="4"/>
      <c r="S11" s="3" t="s">
        <v>16</v>
      </c>
    </row>
    <row r="12" spans="2:22" x14ac:dyDescent="0.2">
      <c r="M12" s="5" t="s">
        <v>17</v>
      </c>
      <c r="N12">
        <f>100-N11</f>
        <v>42</v>
      </c>
      <c r="O12">
        <f t="shared" ref="O12:Q12" si="2">100-O11</f>
        <v>22</v>
      </c>
      <c r="P12">
        <f t="shared" si="2"/>
        <v>33</v>
      </c>
      <c r="Q12">
        <f t="shared" si="2"/>
        <v>18</v>
      </c>
    </row>
    <row r="16" spans="2:22" x14ac:dyDescent="0.2">
      <c r="B16" s="1" t="s">
        <v>18</v>
      </c>
      <c r="K16" s="1" t="s">
        <v>23</v>
      </c>
    </row>
    <row r="17" spans="2:11" ht="16" x14ac:dyDescent="0.2">
      <c r="B17" s="6">
        <f t="array" ref="B17:D20">TRANSPOSE(N8:Q10)</f>
        <v>58</v>
      </c>
      <c r="C17" s="6">
        <v>25</v>
      </c>
      <c r="D17" s="6">
        <v>48</v>
      </c>
      <c r="K17" s="8">
        <f>SUM(B24:D24)</f>
        <v>2.0737327188940089E-2</v>
      </c>
    </row>
    <row r="18" spans="2:11" x14ac:dyDescent="0.2">
      <c r="B18" s="6">
        <v>78</v>
      </c>
      <c r="C18" s="6">
        <v>43</v>
      </c>
      <c r="D18" s="6">
        <v>53</v>
      </c>
    </row>
    <row r="19" spans="2:11" x14ac:dyDescent="0.2">
      <c r="B19" s="6">
        <v>66</v>
      </c>
      <c r="C19" s="6">
        <v>67</v>
      </c>
      <c r="D19" s="6">
        <v>32</v>
      </c>
    </row>
    <row r="20" spans="2:11" x14ac:dyDescent="0.2">
      <c r="B20" s="6">
        <v>34</v>
      </c>
      <c r="C20" s="6">
        <v>82</v>
      </c>
      <c r="D20" s="6">
        <v>28</v>
      </c>
    </row>
    <row r="22" spans="2:11" ht="17" x14ac:dyDescent="0.25">
      <c r="B22" s="1" t="s">
        <v>19</v>
      </c>
    </row>
    <row r="23" spans="2:11" x14ac:dyDescent="0.2">
      <c r="B23" t="s">
        <v>20</v>
      </c>
      <c r="C23" t="s">
        <v>21</v>
      </c>
      <c r="D23" t="s">
        <v>22</v>
      </c>
    </row>
    <row r="24" spans="2:11" x14ac:dyDescent="0.2">
      <c r="B24">
        <v>1.4592933947772653E-2</v>
      </c>
      <c r="C24">
        <v>6.1443932411674373E-3</v>
      </c>
      <c r="D24">
        <v>0</v>
      </c>
    </row>
    <row r="26" spans="2:11" x14ac:dyDescent="0.2">
      <c r="B26" s="1" t="s">
        <v>24</v>
      </c>
    </row>
    <row r="27" spans="2:11" x14ac:dyDescent="0.2">
      <c r="B27">
        <f>SUMPRODUCT(B17:D17,$B$24:$D$24)</f>
        <v>0.99999999999999978</v>
      </c>
      <c r="C27" s="9" t="s">
        <v>25</v>
      </c>
      <c r="D27">
        <v>1</v>
      </c>
    </row>
    <row r="28" spans="2:11" x14ac:dyDescent="0.2">
      <c r="B28">
        <f t="shared" ref="B28:B30" si="3">SUMPRODUCT(B18:D18,$B$24:$D$24)</f>
        <v>1.4024577572964667</v>
      </c>
      <c r="C28" s="9" t="s">
        <v>25</v>
      </c>
      <c r="D28">
        <v>1</v>
      </c>
    </row>
    <row r="29" spans="2:11" x14ac:dyDescent="0.2">
      <c r="B29">
        <f t="shared" si="3"/>
        <v>1.3748079877112134</v>
      </c>
      <c r="C29" s="9" t="s">
        <v>25</v>
      </c>
      <c r="D29">
        <v>1</v>
      </c>
    </row>
    <row r="30" spans="2:11" x14ac:dyDescent="0.2">
      <c r="B30">
        <f t="shared" si="3"/>
        <v>1</v>
      </c>
      <c r="C30" s="9" t="s">
        <v>25</v>
      </c>
      <c r="D30">
        <v>1</v>
      </c>
    </row>
    <row r="33" spans="2:19" x14ac:dyDescent="0.2">
      <c r="B33" s="1" t="s">
        <v>27</v>
      </c>
      <c r="K33" s="1" t="s">
        <v>26</v>
      </c>
    </row>
    <row r="34" spans="2:19" x14ac:dyDescent="0.2">
      <c r="B34" t="s">
        <v>28</v>
      </c>
      <c r="C34" t="s">
        <v>29</v>
      </c>
      <c r="D34" t="s">
        <v>30</v>
      </c>
      <c r="K34">
        <f>1/K17</f>
        <v>48.222222222222229</v>
      </c>
    </row>
    <row r="35" spans="2:19" x14ac:dyDescent="0.2">
      <c r="B35">
        <f>B24*$K$34</f>
        <v>0.70370370370370361</v>
      </c>
      <c r="C35">
        <f t="shared" ref="C35:D35" si="4">C24*$K$34</f>
        <v>0.29629629629629645</v>
      </c>
      <c r="D35">
        <f t="shared" si="4"/>
        <v>0</v>
      </c>
    </row>
    <row r="36" spans="2:19" ht="16" thickBo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B7BD-348A-4E1D-88A7-AC0E02170396}">
  <dimension ref="B2:V36"/>
  <sheetViews>
    <sheetView tabSelected="1" topLeftCell="A11" zoomScale="133" workbookViewId="0">
      <selection activeCell="N14" sqref="N14"/>
    </sheetView>
  </sheetViews>
  <sheetFormatPr baseColWidth="10" defaultColWidth="8.83203125" defaultRowHeight="15" x14ac:dyDescent="0.2"/>
  <sheetData>
    <row r="2" spans="2:22" x14ac:dyDescent="0.2">
      <c r="V2">
        <f ca="1">RANDBETWEEN(1,100)</f>
        <v>81</v>
      </c>
    </row>
    <row r="6" spans="2:22" x14ac:dyDescent="0.2">
      <c r="B6" s="1" t="s">
        <v>106</v>
      </c>
      <c r="R6" s="3" t="s">
        <v>15</v>
      </c>
    </row>
    <row r="7" spans="2:22" x14ac:dyDescent="0.2">
      <c r="B7" s="1" t="s">
        <v>2</v>
      </c>
      <c r="D7" s="1" t="s">
        <v>99</v>
      </c>
      <c r="H7" s="1" t="s">
        <v>100</v>
      </c>
      <c r="I7" s="1"/>
      <c r="M7" s="2" t="s">
        <v>109</v>
      </c>
      <c r="N7" s="1">
        <v>1</v>
      </c>
      <c r="O7" s="1">
        <v>2</v>
      </c>
      <c r="P7" s="1">
        <v>3</v>
      </c>
      <c r="Q7" s="1">
        <v>4</v>
      </c>
      <c r="R7" s="4"/>
    </row>
    <row r="8" spans="2:22" x14ac:dyDescent="0.2">
      <c r="B8" t="s">
        <v>97</v>
      </c>
      <c r="D8" t="s">
        <v>101</v>
      </c>
      <c r="H8" t="s">
        <v>103</v>
      </c>
      <c r="M8" s="1">
        <v>1</v>
      </c>
      <c r="N8" s="6">
        <v>58</v>
      </c>
      <c r="O8" s="6">
        <v>78</v>
      </c>
      <c r="P8" s="7">
        <v>66</v>
      </c>
      <c r="Q8" s="6">
        <v>34</v>
      </c>
      <c r="R8" s="4">
        <f>MIN((N8:Q8))</f>
        <v>34</v>
      </c>
    </row>
    <row r="9" spans="2:22" x14ac:dyDescent="0.2">
      <c r="B9" t="s">
        <v>98</v>
      </c>
      <c r="D9" t="s">
        <v>102</v>
      </c>
      <c r="H9" t="s">
        <v>104</v>
      </c>
      <c r="M9" s="1">
        <v>2</v>
      </c>
      <c r="N9" s="6">
        <v>25</v>
      </c>
      <c r="O9" s="6">
        <v>43</v>
      </c>
      <c r="P9" s="7">
        <v>67</v>
      </c>
      <c r="Q9" s="6">
        <v>82</v>
      </c>
      <c r="R9" s="4">
        <f t="shared" ref="R9:R10" si="0">MIN((N9:Q9))</f>
        <v>25</v>
      </c>
    </row>
    <row r="10" spans="2:22" x14ac:dyDescent="0.2">
      <c r="D10" t="s">
        <v>107</v>
      </c>
      <c r="H10" t="s">
        <v>105</v>
      </c>
      <c r="M10" s="1">
        <v>3</v>
      </c>
      <c r="N10" s="7">
        <v>48</v>
      </c>
      <c r="O10" s="7">
        <v>53</v>
      </c>
      <c r="P10" s="7">
        <v>32</v>
      </c>
      <c r="Q10" s="7">
        <v>28</v>
      </c>
      <c r="R10" s="4">
        <f t="shared" si="0"/>
        <v>28</v>
      </c>
    </row>
    <row r="11" spans="2:22" x14ac:dyDescent="0.2">
      <c r="H11" t="s">
        <v>108</v>
      </c>
      <c r="N11" s="4">
        <f>MAX(N8:N10)</f>
        <v>58</v>
      </c>
      <c r="O11" s="4">
        <f t="shared" ref="O11:Q11" si="1">MAX(O8:O10)</f>
        <v>78</v>
      </c>
      <c r="P11" s="4">
        <f t="shared" si="1"/>
        <v>67</v>
      </c>
      <c r="Q11" s="4">
        <f t="shared" si="1"/>
        <v>82</v>
      </c>
      <c r="R11" s="4"/>
      <c r="S11" s="3" t="s">
        <v>16</v>
      </c>
    </row>
    <row r="12" spans="2:22" x14ac:dyDescent="0.2">
      <c r="M12" s="5" t="s">
        <v>17</v>
      </c>
      <c r="N12">
        <f>100-N11</f>
        <v>42</v>
      </c>
      <c r="O12">
        <f t="shared" ref="O12:Q12" si="2">100-O11</f>
        <v>22</v>
      </c>
      <c r="P12">
        <f t="shared" si="2"/>
        <v>33</v>
      </c>
      <c r="Q12">
        <f t="shared" si="2"/>
        <v>18</v>
      </c>
    </row>
    <row r="16" spans="2:22" x14ac:dyDescent="0.2">
      <c r="B16" s="1"/>
      <c r="K16" s="1" t="s">
        <v>23</v>
      </c>
    </row>
    <row r="17" spans="2:11" ht="16" x14ac:dyDescent="0.2">
      <c r="B17" s="6">
        <v>58</v>
      </c>
      <c r="C17" s="6">
        <v>78</v>
      </c>
      <c r="D17" s="7">
        <v>66</v>
      </c>
      <c r="E17" s="6">
        <v>34</v>
      </c>
      <c r="K17" s="8">
        <f>SUM(B24:E24)</f>
        <v>2.0737327188940093E-2</v>
      </c>
    </row>
    <row r="18" spans="2:11" x14ac:dyDescent="0.2">
      <c r="B18" s="6">
        <v>25</v>
      </c>
      <c r="C18" s="6">
        <v>43</v>
      </c>
      <c r="D18" s="7">
        <v>67</v>
      </c>
      <c r="E18" s="6">
        <v>82</v>
      </c>
    </row>
    <row r="19" spans="2:11" x14ac:dyDescent="0.2">
      <c r="B19" s="7">
        <v>48</v>
      </c>
      <c r="C19" s="7">
        <v>53</v>
      </c>
      <c r="D19" s="7">
        <v>32</v>
      </c>
      <c r="E19" s="7">
        <v>28</v>
      </c>
    </row>
    <row r="20" spans="2:11" x14ac:dyDescent="0.2">
      <c r="B20" s="28"/>
      <c r="C20" s="28"/>
      <c r="D20" s="28"/>
    </row>
    <row r="22" spans="2:11" ht="17" x14ac:dyDescent="0.25">
      <c r="B22" s="1" t="s">
        <v>19</v>
      </c>
    </row>
    <row r="23" spans="2:11" x14ac:dyDescent="0.2">
      <c r="B23" t="s">
        <v>31</v>
      </c>
      <c r="C23" t="s">
        <v>32</v>
      </c>
      <c r="D23" t="s">
        <v>33</v>
      </c>
      <c r="E23" t="s">
        <v>34</v>
      </c>
    </row>
    <row r="24" spans="2:11" x14ac:dyDescent="0.2">
      <c r="B24">
        <v>1.2288786482334869E-2</v>
      </c>
      <c r="C24">
        <v>0</v>
      </c>
      <c r="D24">
        <v>0</v>
      </c>
      <c r="E24">
        <v>8.4485407066052232E-3</v>
      </c>
    </row>
    <row r="26" spans="2:11" x14ac:dyDescent="0.2">
      <c r="B26" s="1" t="s">
        <v>24</v>
      </c>
    </row>
    <row r="27" spans="2:11" x14ac:dyDescent="0.2">
      <c r="B27">
        <f>SUMPRODUCT(B17:E17,$B$24:$E$24)</f>
        <v>1</v>
      </c>
      <c r="C27" s="9" t="s">
        <v>39</v>
      </c>
      <c r="D27">
        <v>1</v>
      </c>
    </row>
    <row r="28" spans="2:11" x14ac:dyDescent="0.2">
      <c r="B28">
        <f t="shared" ref="B28:B30" si="3">SUMPRODUCT(B18:E18,$B$24:$E$24)</f>
        <v>1</v>
      </c>
      <c r="C28" s="9" t="s">
        <v>39</v>
      </c>
      <c r="D28">
        <v>1</v>
      </c>
    </row>
    <row r="29" spans="2:11" x14ac:dyDescent="0.2">
      <c r="B29">
        <f t="shared" si="3"/>
        <v>0.82642089093701998</v>
      </c>
      <c r="C29" s="9" t="s">
        <v>39</v>
      </c>
      <c r="D29">
        <v>1</v>
      </c>
    </row>
    <row r="30" spans="2:11" x14ac:dyDescent="0.2">
      <c r="B30">
        <f t="shared" si="3"/>
        <v>0</v>
      </c>
      <c r="C30" s="9" t="s">
        <v>39</v>
      </c>
      <c r="D30">
        <v>1</v>
      </c>
    </row>
    <row r="33" spans="2:19" x14ac:dyDescent="0.2">
      <c r="B33" s="1" t="s">
        <v>27</v>
      </c>
      <c r="K33" s="1" t="s">
        <v>26</v>
      </c>
    </row>
    <row r="34" spans="2:19" x14ac:dyDescent="0.2">
      <c r="B34" t="s">
        <v>28</v>
      </c>
      <c r="C34" t="s">
        <v>29</v>
      </c>
      <c r="D34" t="s">
        <v>30</v>
      </c>
      <c r="E34" t="s">
        <v>96</v>
      </c>
      <c r="K34">
        <f>1/K17</f>
        <v>48.222222222222221</v>
      </c>
      <c r="N34">
        <f>1-K34</f>
        <v>-47.222222222222221</v>
      </c>
    </row>
    <row r="35" spans="2:19" x14ac:dyDescent="0.2">
      <c r="B35">
        <f>B24*$K$34</f>
        <v>0.59259259259259256</v>
      </c>
      <c r="C35">
        <f t="shared" ref="C35:D35" si="4">C24*$K$34</f>
        <v>0</v>
      </c>
      <c r="D35">
        <f t="shared" si="4"/>
        <v>0</v>
      </c>
      <c r="E35">
        <f>E24*$K$34</f>
        <v>0.40740740740740744</v>
      </c>
      <c r="N35" s="1" t="s">
        <v>69</v>
      </c>
    </row>
    <row r="36" spans="2:19" ht="16" thickBo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</sheetData>
  <phoneticPr fontId="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443C-6653-4645-8F11-5CE6CD346D70}">
  <dimension ref="B2:V36"/>
  <sheetViews>
    <sheetView workbookViewId="0">
      <selection activeCell="O33" sqref="O33"/>
    </sheetView>
  </sheetViews>
  <sheetFormatPr baseColWidth="10" defaultColWidth="8.83203125" defaultRowHeight="15" x14ac:dyDescent="0.2"/>
  <sheetData>
    <row r="2" spans="2:22" x14ac:dyDescent="0.2">
      <c r="V2">
        <f ca="1">RANDBETWEEN(1,100)</f>
        <v>83</v>
      </c>
    </row>
    <row r="6" spans="2:22" x14ac:dyDescent="0.2">
      <c r="B6" s="1" t="s">
        <v>106</v>
      </c>
      <c r="R6" s="3" t="s">
        <v>15</v>
      </c>
    </row>
    <row r="7" spans="2:22" x14ac:dyDescent="0.2">
      <c r="B7" s="1" t="s">
        <v>2</v>
      </c>
      <c r="D7" s="1" t="s">
        <v>99</v>
      </c>
      <c r="H7" s="1" t="s">
        <v>100</v>
      </c>
      <c r="I7" s="1"/>
      <c r="M7" s="2" t="s">
        <v>109</v>
      </c>
      <c r="N7" s="1">
        <v>1</v>
      </c>
      <c r="O7" s="1">
        <v>2</v>
      </c>
      <c r="P7" s="1">
        <v>3</v>
      </c>
      <c r="Q7" s="1">
        <v>4</v>
      </c>
      <c r="R7" s="4"/>
    </row>
    <row r="8" spans="2:22" x14ac:dyDescent="0.2">
      <c r="B8" t="s">
        <v>97</v>
      </c>
      <c r="D8" t="s">
        <v>101</v>
      </c>
      <c r="H8" t="s">
        <v>103</v>
      </c>
      <c r="M8" s="1">
        <v>1</v>
      </c>
      <c r="N8" s="10">
        <v>0.36</v>
      </c>
      <c r="O8" s="10">
        <v>0.86</v>
      </c>
      <c r="P8" s="29">
        <v>0.92</v>
      </c>
      <c r="Q8" s="10">
        <v>0.13</v>
      </c>
      <c r="R8" s="4">
        <f>MIN((N8:Q8))</f>
        <v>0.13</v>
      </c>
    </row>
    <row r="9" spans="2:22" x14ac:dyDescent="0.2">
      <c r="B9" t="s">
        <v>98</v>
      </c>
      <c r="D9" t="s">
        <v>102</v>
      </c>
      <c r="H9" t="s">
        <v>104</v>
      </c>
      <c r="M9" s="1">
        <v>2</v>
      </c>
      <c r="N9" s="10">
        <v>0.5</v>
      </c>
      <c r="O9" s="10">
        <v>0.51</v>
      </c>
      <c r="P9" s="29">
        <v>0.35</v>
      </c>
      <c r="Q9" s="10">
        <v>0.73</v>
      </c>
      <c r="R9" s="4">
        <f t="shared" ref="R9:R10" si="0">MIN((N9:Q9))</f>
        <v>0.35</v>
      </c>
    </row>
    <row r="10" spans="2:22" x14ac:dyDescent="0.2">
      <c r="D10" t="s">
        <v>107</v>
      </c>
      <c r="H10" t="s">
        <v>105</v>
      </c>
      <c r="M10" s="1">
        <v>3</v>
      </c>
      <c r="N10" s="29">
        <v>0.47</v>
      </c>
      <c r="O10" s="29">
        <v>0.68</v>
      </c>
      <c r="P10" s="29">
        <v>0.53</v>
      </c>
      <c r="Q10" s="29">
        <v>0.72</v>
      </c>
      <c r="R10" s="4">
        <f t="shared" si="0"/>
        <v>0.47</v>
      </c>
    </row>
    <row r="11" spans="2:22" x14ac:dyDescent="0.2">
      <c r="H11" t="s">
        <v>108</v>
      </c>
      <c r="N11" s="4">
        <f>MAX(N8:N10)</f>
        <v>0.5</v>
      </c>
      <c r="O11" s="4">
        <f t="shared" ref="O11:Q11" si="1">MAX(O8:O10)</f>
        <v>0.86</v>
      </c>
      <c r="P11" s="4">
        <f t="shared" si="1"/>
        <v>0.92</v>
      </c>
      <c r="Q11" s="4">
        <f t="shared" si="1"/>
        <v>0.73</v>
      </c>
      <c r="R11" s="4"/>
      <c r="S11" s="3" t="s">
        <v>16</v>
      </c>
    </row>
    <row r="12" spans="2:22" x14ac:dyDescent="0.2">
      <c r="M12" s="5" t="s">
        <v>17</v>
      </c>
      <c r="N12">
        <f>1-N11</f>
        <v>0.5</v>
      </c>
      <c r="O12">
        <f t="shared" ref="O12:Q12" si="2">1-O11</f>
        <v>0.14000000000000001</v>
      </c>
      <c r="P12">
        <f t="shared" si="2"/>
        <v>7.999999999999996E-2</v>
      </c>
      <c r="Q12">
        <f t="shared" si="2"/>
        <v>0.27</v>
      </c>
    </row>
    <row r="16" spans="2:22" x14ac:dyDescent="0.2">
      <c r="B16" s="1" t="s">
        <v>18</v>
      </c>
      <c r="K16" s="1" t="s">
        <v>23</v>
      </c>
    </row>
    <row r="17" spans="2:11" ht="16" x14ac:dyDescent="0.2">
      <c r="B17" s="6">
        <f t="array" ref="B17:D20">TRANSPOSE(N8:Q10)</f>
        <v>0.36</v>
      </c>
      <c r="C17" s="6">
        <v>0.5</v>
      </c>
      <c r="D17" s="6">
        <v>0.47</v>
      </c>
      <c r="K17" s="8">
        <f>SUM(B24:D24)</f>
        <v>2.08955223880597</v>
      </c>
    </row>
    <row r="18" spans="2:11" x14ac:dyDescent="0.2">
      <c r="B18" s="6">
        <v>0.86</v>
      </c>
      <c r="C18" s="6">
        <v>0.51</v>
      </c>
      <c r="D18" s="6">
        <v>0.68</v>
      </c>
    </row>
    <row r="19" spans="2:11" x14ac:dyDescent="0.2">
      <c r="B19" s="6">
        <v>0.92</v>
      </c>
      <c r="C19" s="6">
        <v>0.35</v>
      </c>
      <c r="D19" s="6">
        <v>0.53</v>
      </c>
    </row>
    <row r="20" spans="2:11" x14ac:dyDescent="0.2">
      <c r="B20" s="6">
        <v>0.13</v>
      </c>
      <c r="C20" s="6">
        <v>0.73</v>
      </c>
      <c r="D20" s="6">
        <v>0.72</v>
      </c>
    </row>
    <row r="22" spans="2:11" ht="17" x14ac:dyDescent="0.25">
      <c r="B22" s="1" t="s">
        <v>19</v>
      </c>
    </row>
    <row r="23" spans="2:11" x14ac:dyDescent="0.2">
      <c r="B23" t="s">
        <v>20</v>
      </c>
      <c r="C23" t="s">
        <v>21</v>
      </c>
      <c r="D23" t="s">
        <v>22</v>
      </c>
    </row>
    <row r="24" spans="2:11" x14ac:dyDescent="0.2">
      <c r="B24">
        <v>0</v>
      </c>
      <c r="C24">
        <v>0.59701492537313405</v>
      </c>
      <c r="D24">
        <v>1.4925373134328357</v>
      </c>
    </row>
    <row r="26" spans="2:11" x14ac:dyDescent="0.2">
      <c r="B26" s="1" t="s">
        <v>24</v>
      </c>
    </row>
    <row r="27" spans="2:11" x14ac:dyDescent="0.2">
      <c r="B27">
        <f>SUMPRODUCT(B17:D17,$B$24:$D$24)</f>
        <v>0.99999999999999978</v>
      </c>
      <c r="C27" s="9" t="s">
        <v>25</v>
      </c>
      <c r="D27">
        <v>1</v>
      </c>
    </row>
    <row r="28" spans="2:11" x14ac:dyDescent="0.2">
      <c r="B28">
        <f t="shared" ref="B28:B30" si="3">SUMPRODUCT(B18:D18,$B$24:$D$24)</f>
        <v>1.3194029850746267</v>
      </c>
      <c r="C28" s="9" t="s">
        <v>25</v>
      </c>
      <c r="D28">
        <v>1</v>
      </c>
    </row>
    <row r="29" spans="2:11" x14ac:dyDescent="0.2">
      <c r="B29">
        <f t="shared" si="3"/>
        <v>0.99999999999999978</v>
      </c>
      <c r="C29" s="9" t="s">
        <v>25</v>
      </c>
      <c r="D29">
        <v>1</v>
      </c>
    </row>
    <row r="30" spans="2:11" x14ac:dyDescent="0.2">
      <c r="B30">
        <f t="shared" si="3"/>
        <v>1.5104477611940295</v>
      </c>
      <c r="C30" s="9" t="s">
        <v>25</v>
      </c>
      <c r="D30">
        <v>1</v>
      </c>
    </row>
    <row r="33" spans="2:19" x14ac:dyDescent="0.2">
      <c r="B33" s="1" t="s">
        <v>27</v>
      </c>
      <c r="K33" s="1" t="s">
        <v>26</v>
      </c>
    </row>
    <row r="34" spans="2:19" x14ac:dyDescent="0.2">
      <c r="B34" t="s">
        <v>28</v>
      </c>
      <c r="C34" t="s">
        <v>29</v>
      </c>
      <c r="D34" t="s">
        <v>30</v>
      </c>
      <c r="K34">
        <f>1/K17</f>
        <v>0.47857142857142859</v>
      </c>
    </row>
    <row r="35" spans="2:19" x14ac:dyDescent="0.2">
      <c r="B35">
        <f>B24*$K$34</f>
        <v>0</v>
      </c>
      <c r="C35">
        <f t="shared" ref="C35:D35" si="4">C24*$K$34</f>
        <v>0.28571428571428559</v>
      </c>
      <c r="D35">
        <f t="shared" si="4"/>
        <v>0.7142857142857143</v>
      </c>
    </row>
    <row r="36" spans="2:19" ht="16" thickBo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C887-D666-4378-8B45-0BD1D0895EB0}">
  <dimension ref="B2:V36"/>
  <sheetViews>
    <sheetView workbookViewId="0">
      <selection activeCell="H17" sqref="H17"/>
    </sheetView>
  </sheetViews>
  <sheetFormatPr baseColWidth="10" defaultColWidth="8.83203125" defaultRowHeight="15" x14ac:dyDescent="0.2"/>
  <sheetData>
    <row r="2" spans="2:22" x14ac:dyDescent="0.2">
      <c r="V2">
        <f ca="1">RANDBETWEEN(1,100)</f>
        <v>74</v>
      </c>
    </row>
    <row r="6" spans="2:22" x14ac:dyDescent="0.2">
      <c r="B6" s="1" t="s">
        <v>106</v>
      </c>
      <c r="R6" s="3" t="s">
        <v>15</v>
      </c>
    </row>
    <row r="7" spans="2:22" x14ac:dyDescent="0.2">
      <c r="B7" s="1" t="s">
        <v>2</v>
      </c>
      <c r="D7" s="1" t="s">
        <v>99</v>
      </c>
      <c r="H7" s="1" t="s">
        <v>100</v>
      </c>
      <c r="I7" s="1"/>
      <c r="M7" s="2" t="s">
        <v>109</v>
      </c>
      <c r="N7" s="1">
        <v>1</v>
      </c>
      <c r="O7" s="1">
        <v>2</v>
      </c>
      <c r="P7" s="1">
        <v>3</v>
      </c>
      <c r="Q7" s="1">
        <v>4</v>
      </c>
    </row>
    <row r="8" spans="2:22" x14ac:dyDescent="0.2">
      <c r="B8" t="s">
        <v>97</v>
      </c>
      <c r="D8" t="s">
        <v>101</v>
      </c>
      <c r="H8" t="s">
        <v>103</v>
      </c>
      <c r="M8" s="1">
        <v>1</v>
      </c>
      <c r="N8" s="10">
        <v>0.36</v>
      </c>
      <c r="O8" s="10">
        <v>0.86</v>
      </c>
      <c r="P8" s="29">
        <v>0.92</v>
      </c>
      <c r="Q8" s="10">
        <v>0.13</v>
      </c>
      <c r="R8" s="30">
        <f>MIN((N8:Q8))</f>
        <v>0.13</v>
      </c>
    </row>
    <row r="9" spans="2:22" x14ac:dyDescent="0.2">
      <c r="B9" t="s">
        <v>98</v>
      </c>
      <c r="D9" t="s">
        <v>102</v>
      </c>
      <c r="H9" t="s">
        <v>104</v>
      </c>
      <c r="M9" s="1">
        <v>2</v>
      </c>
      <c r="N9" s="10">
        <v>0.5</v>
      </c>
      <c r="O9" s="10">
        <v>0.51</v>
      </c>
      <c r="P9" s="29">
        <v>0.35</v>
      </c>
      <c r="Q9" s="10">
        <v>0.73</v>
      </c>
      <c r="R9">
        <f t="shared" ref="R9:R10" si="0">MIN((N9:Q9))</f>
        <v>0.35</v>
      </c>
    </row>
    <row r="10" spans="2:22" x14ac:dyDescent="0.2">
      <c r="D10" t="s">
        <v>107</v>
      </c>
      <c r="H10" t="s">
        <v>105</v>
      </c>
      <c r="M10" s="1">
        <v>3</v>
      </c>
      <c r="N10" s="29">
        <v>0.47</v>
      </c>
      <c r="O10" s="29">
        <v>0.68</v>
      </c>
      <c r="P10" s="29">
        <v>0.53</v>
      </c>
      <c r="Q10" s="29">
        <v>0.72</v>
      </c>
      <c r="R10">
        <f t="shared" si="0"/>
        <v>0.47</v>
      </c>
    </row>
    <row r="11" spans="2:22" x14ac:dyDescent="0.2">
      <c r="H11" t="s">
        <v>108</v>
      </c>
      <c r="N11" s="14">
        <f>MAX(N8:N10)</f>
        <v>0.5</v>
      </c>
      <c r="O11" s="12">
        <f t="shared" ref="O11:Q11" si="1">MAX(O8:O10)</f>
        <v>0.86</v>
      </c>
      <c r="P11" s="12">
        <f t="shared" si="1"/>
        <v>0.92</v>
      </c>
      <c r="Q11" s="12">
        <f t="shared" si="1"/>
        <v>0.73</v>
      </c>
      <c r="S11" s="3" t="s">
        <v>16</v>
      </c>
    </row>
    <row r="12" spans="2:22" x14ac:dyDescent="0.2">
      <c r="M12" s="5" t="s">
        <v>17</v>
      </c>
      <c r="N12" s="12">
        <f>1-N11</f>
        <v>0.5</v>
      </c>
      <c r="O12" s="12">
        <f t="shared" ref="O12:Q12" si="2">1-O11</f>
        <v>0.14000000000000001</v>
      </c>
      <c r="P12" s="12">
        <f t="shared" si="2"/>
        <v>7.999999999999996E-2</v>
      </c>
      <c r="Q12" s="12">
        <f t="shared" si="2"/>
        <v>0.27</v>
      </c>
    </row>
    <row r="16" spans="2:22" x14ac:dyDescent="0.2">
      <c r="B16" s="1"/>
      <c r="K16" s="1" t="s">
        <v>23</v>
      </c>
    </row>
    <row r="17" spans="2:11" ht="16" x14ac:dyDescent="0.2">
      <c r="B17" s="10">
        <v>0.36</v>
      </c>
      <c r="C17" s="10">
        <v>0.86</v>
      </c>
      <c r="D17" s="29">
        <v>0.92</v>
      </c>
      <c r="E17" s="10">
        <v>0.13</v>
      </c>
      <c r="K17" s="8">
        <f>SUM(B24:E24)</f>
        <v>2.0895522397733139</v>
      </c>
    </row>
    <row r="18" spans="2:11" x14ac:dyDescent="0.2">
      <c r="B18" s="10">
        <v>0.5</v>
      </c>
      <c r="C18" s="10">
        <v>0.51</v>
      </c>
      <c r="D18" s="29">
        <v>0.35</v>
      </c>
      <c r="E18" s="10">
        <v>0.73</v>
      </c>
    </row>
    <row r="19" spans="2:11" x14ac:dyDescent="0.2">
      <c r="B19" s="29">
        <v>0.47</v>
      </c>
      <c r="C19" s="29">
        <v>0.68</v>
      </c>
      <c r="D19" s="29">
        <v>0.53</v>
      </c>
      <c r="E19" s="29">
        <v>0.72</v>
      </c>
    </row>
    <row r="20" spans="2:11" x14ac:dyDescent="0.2">
      <c r="B20" s="28"/>
      <c r="C20" s="28"/>
      <c r="D20" s="28"/>
    </row>
    <row r="22" spans="2:11" ht="17" x14ac:dyDescent="0.25">
      <c r="B22" s="1" t="s">
        <v>19</v>
      </c>
    </row>
    <row r="23" spans="2:11" x14ac:dyDescent="0.2">
      <c r="B23" t="s">
        <v>31</v>
      </c>
      <c r="C23" t="s">
        <v>32</v>
      </c>
      <c r="D23" t="s">
        <v>33</v>
      </c>
      <c r="E23" t="s">
        <v>34</v>
      </c>
    </row>
    <row r="24" spans="2:11" x14ac:dyDescent="0.2">
      <c r="B24">
        <v>1.7910447846642741</v>
      </c>
      <c r="C24">
        <v>0</v>
      </c>
      <c r="D24">
        <v>0.29850745510903987</v>
      </c>
      <c r="E24">
        <v>0</v>
      </c>
    </row>
    <row r="26" spans="2:11" x14ac:dyDescent="0.2">
      <c r="B26" s="1" t="s">
        <v>24</v>
      </c>
    </row>
    <row r="27" spans="2:11" x14ac:dyDescent="0.2">
      <c r="B27">
        <f>SUMPRODUCT(B17:E17,$B$24:$E$24)</f>
        <v>0.91940298117945529</v>
      </c>
      <c r="C27" s="9" t="s">
        <v>39</v>
      </c>
      <c r="D27">
        <v>1</v>
      </c>
    </row>
    <row r="28" spans="2:11" x14ac:dyDescent="0.2">
      <c r="B28">
        <f>SUMPRODUCT(B18:E18,$B$24:$E$24)</f>
        <v>1.000000001620301</v>
      </c>
      <c r="C28" s="9" t="s">
        <v>39</v>
      </c>
      <c r="D28">
        <v>1</v>
      </c>
    </row>
    <row r="29" spans="2:11" x14ac:dyDescent="0.2">
      <c r="B29">
        <f t="shared" ref="B29:B30" si="3">SUMPRODUCT(B19:E19,$B$24:$E$24)</f>
        <v>0.99999999999999989</v>
      </c>
      <c r="C29" s="9" t="s">
        <v>39</v>
      </c>
      <c r="D29">
        <v>1</v>
      </c>
    </row>
    <row r="30" spans="2:11" x14ac:dyDescent="0.2">
      <c r="B30">
        <f t="shared" si="3"/>
        <v>0</v>
      </c>
      <c r="C30" s="9" t="s">
        <v>39</v>
      </c>
      <c r="D30">
        <v>1</v>
      </c>
    </row>
    <row r="33" spans="2:19" x14ac:dyDescent="0.2">
      <c r="B33" s="1" t="s">
        <v>27</v>
      </c>
      <c r="K33" s="1" t="s">
        <v>26</v>
      </c>
    </row>
    <row r="34" spans="2:19" x14ac:dyDescent="0.2">
      <c r="B34" t="s">
        <v>28</v>
      </c>
      <c r="C34" t="s">
        <v>29</v>
      </c>
      <c r="D34" t="s">
        <v>30</v>
      </c>
      <c r="E34" t="s">
        <v>96</v>
      </c>
      <c r="K34">
        <f>1/K17</f>
        <v>0.4785714283498772</v>
      </c>
      <c r="N34">
        <f>1-K34</f>
        <v>0.5214285716501228</v>
      </c>
    </row>
    <row r="35" spans="2:19" x14ac:dyDescent="0.2">
      <c r="B35">
        <f>B24*$K$34</f>
        <v>0.85714286083537994</v>
      </c>
      <c r="C35">
        <f t="shared" ref="C35:D35" si="4">C24*$K$34</f>
        <v>0</v>
      </c>
      <c r="D35">
        <f t="shared" si="4"/>
        <v>0.14285713916462006</v>
      </c>
      <c r="E35">
        <f>E24*$K$34</f>
        <v>0</v>
      </c>
      <c r="N35" s="1" t="s">
        <v>69</v>
      </c>
    </row>
    <row r="36" spans="2:19" ht="16" thickBot="1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Пример 1</vt:lpstr>
      <vt:lpstr>Пример 1 - политик В</vt:lpstr>
      <vt:lpstr>Пример 2</vt:lpstr>
      <vt:lpstr>Пример 2 - компания В</vt:lpstr>
      <vt:lpstr>Пример 3</vt:lpstr>
      <vt:lpstr>Пример 3 - компания С</vt:lpstr>
      <vt:lpstr>Пример 4</vt:lpstr>
      <vt:lpstr>Пример 4 - компания В</vt:lpstr>
      <vt:lpstr>Задание на семинар</vt:lpstr>
      <vt:lpstr>Задача</vt:lpstr>
      <vt:lpstr>Задача O</vt:lpstr>
      <vt:lpstr>Задача СТ</vt:lpstr>
      <vt:lpstr>Задача O 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Быков</dc:creator>
  <cp:lastModifiedBy>Microsoft Office User</cp:lastModifiedBy>
  <dcterms:created xsi:type="dcterms:W3CDTF">2022-03-12T12:04:40Z</dcterms:created>
  <dcterms:modified xsi:type="dcterms:W3CDTF">2023-04-13T17:58:32Z</dcterms:modified>
</cp:coreProperties>
</file>