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900" yWindow="760" windowWidth="14060" windowHeight="11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 l="1"/>
  <c r="E24" i="1"/>
  <c r="B24" i="1"/>
  <c r="E21" i="1"/>
  <c r="E15" i="1"/>
  <c r="E17" i="1"/>
  <c r="E19" i="1"/>
  <c r="B15" i="1"/>
  <c r="B17" i="1"/>
  <c r="B19" i="1"/>
  <c r="B21" i="1"/>
  <c r="E16" i="1"/>
  <c r="B16" i="1"/>
  <c r="E13" i="1"/>
  <c r="E14" i="1"/>
  <c r="B14" i="1"/>
  <c r="B13" i="1"/>
  <c r="E10" i="1"/>
  <c r="B10" i="1"/>
  <c r="E2" i="1"/>
  <c r="E1" i="1"/>
  <c r="E5" i="1"/>
  <c r="E6" i="1"/>
  <c r="E7" i="1"/>
  <c r="E8" i="1"/>
  <c r="B8" i="1"/>
  <c r="B7" i="1"/>
  <c r="B6" i="1"/>
  <c r="B5" i="1"/>
  <c r="B2" i="1"/>
</calcChain>
</file>

<file path=xl/sharedStrings.xml><?xml version="1.0" encoding="utf-8"?>
<sst xmlns="http://schemas.openxmlformats.org/spreadsheetml/2006/main" count="51" uniqueCount="28">
  <si>
    <t>ABMBA</t>
  </si>
  <si>
    <t>g mol-1</t>
  </si>
  <si>
    <t>g C g-1 ABMBA</t>
  </si>
  <si>
    <t>µg mL-1</t>
  </si>
  <si>
    <t>µL added</t>
  </si>
  <si>
    <t>mL added</t>
  </si>
  <si>
    <t>µg added</t>
  </si>
  <si>
    <t>µg C added</t>
  </si>
  <si>
    <t>ng C added</t>
  </si>
  <si>
    <t>13C glucose</t>
  </si>
  <si>
    <t>g C g-1 13C-glucose</t>
  </si>
  <si>
    <t>mL H2O</t>
  </si>
  <si>
    <t>ng C mL-1</t>
  </si>
  <si>
    <t>Methanol</t>
  </si>
  <si>
    <t>g mL-1</t>
  </si>
  <si>
    <t>g C g-1 MeOH</t>
  </si>
  <si>
    <t>g C mL-1</t>
  </si>
  <si>
    <t>µL added (50% MeOH)</t>
  </si>
  <si>
    <t>Total C</t>
  </si>
  <si>
    <t>mgC µL-1</t>
  </si>
  <si>
    <t>µgC added</t>
  </si>
  <si>
    <t>µg C mL-1</t>
  </si>
  <si>
    <t>mL water added</t>
  </si>
  <si>
    <t>µg C mL-1 final solution</t>
  </si>
  <si>
    <t>Total C in final solution</t>
  </si>
  <si>
    <t>g C mL-1 MeOH</t>
  </si>
  <si>
    <t>mgC µL-1 MeOH</t>
  </si>
  <si>
    <t>mg C L-1 final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</si>
</sst>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workbookViewId="0">
      <selection activeCell="C27" sqref="C27"/>
    </sheetView>
  </sheetViews>
  <sheetFormatPr baseColWidth="10" defaultRowHeight="15" x14ac:dyDescent="0"/>
  <cols>
    <col min="2" max="2" width="12.1640625" bestFit="1" customWidth="1"/>
  </cols>
  <sheetData>
    <row r="1" spans="1:6">
      <c r="A1" s="1" t="s">
        <v>0</v>
      </c>
      <c r="B1">
        <v>228.97380000000001</v>
      </c>
      <c r="C1" t="s">
        <v>1</v>
      </c>
      <c r="D1" s="1" t="s">
        <v>9</v>
      </c>
      <c r="E1">
        <f>13*6+1*12+16*6</f>
        <v>186</v>
      </c>
      <c r="F1" t="s">
        <v>1</v>
      </c>
    </row>
    <row r="2" spans="1:6">
      <c r="B2">
        <f>12*8/B1</f>
        <v>0.4192619417592755</v>
      </c>
      <c r="C2" t="s">
        <v>2</v>
      </c>
      <c r="E2">
        <f>13*6/E1</f>
        <v>0.41935483870967744</v>
      </c>
      <c r="F2" t="s">
        <v>10</v>
      </c>
    </row>
    <row r="3" spans="1:6">
      <c r="B3">
        <v>0.2</v>
      </c>
      <c r="C3" t="s">
        <v>3</v>
      </c>
      <c r="E3">
        <v>0.25</v>
      </c>
      <c r="F3" t="s">
        <v>3</v>
      </c>
    </row>
    <row r="4" spans="1:6">
      <c r="B4">
        <v>2.76</v>
      </c>
      <c r="C4" t="s">
        <v>4</v>
      </c>
      <c r="E4">
        <v>1.19</v>
      </c>
      <c r="F4" t="s">
        <v>4</v>
      </c>
    </row>
    <row r="5" spans="1:6">
      <c r="B5">
        <f>B4/1000</f>
        <v>2.7599999999999999E-3</v>
      </c>
      <c r="C5" t="s">
        <v>5</v>
      </c>
      <c r="E5">
        <f>E4/1000</f>
        <v>1.1899999999999999E-3</v>
      </c>
      <c r="F5" t="s">
        <v>5</v>
      </c>
    </row>
    <row r="6" spans="1:6">
      <c r="B6">
        <f>B5*B3</f>
        <v>5.5199999999999997E-4</v>
      </c>
      <c r="C6" t="s">
        <v>6</v>
      </c>
      <c r="E6">
        <f>E5*E3</f>
        <v>2.9749999999999997E-4</v>
      </c>
      <c r="F6" t="s">
        <v>6</v>
      </c>
    </row>
    <row r="7" spans="1:6">
      <c r="B7">
        <f>B6*B2</f>
        <v>2.3143259185112006E-4</v>
      </c>
      <c r="C7" t="s">
        <v>7</v>
      </c>
      <c r="E7">
        <f>E6*E2</f>
        <v>1.2475806451612903E-4</v>
      </c>
      <c r="F7" t="s">
        <v>7</v>
      </c>
    </row>
    <row r="8" spans="1:6">
      <c r="B8">
        <f>B7*1000</f>
        <v>0.23143259185112006</v>
      </c>
      <c r="C8" t="s">
        <v>8</v>
      </c>
      <c r="E8">
        <f>E7*1000</f>
        <v>0.12475806451612903</v>
      </c>
      <c r="F8" t="s">
        <v>8</v>
      </c>
    </row>
    <row r="9" spans="1:6">
      <c r="B9">
        <v>25</v>
      </c>
      <c r="C9" t="s">
        <v>11</v>
      </c>
      <c r="E9">
        <v>25</v>
      </c>
      <c r="F9" t="s">
        <v>11</v>
      </c>
    </row>
    <row r="10" spans="1:6">
      <c r="B10">
        <f>B8/B9</f>
        <v>9.2573036740448023E-3</v>
      </c>
      <c r="C10" t="s">
        <v>12</v>
      </c>
      <c r="E10">
        <f>E8/E9</f>
        <v>4.9903225806451615E-3</v>
      </c>
      <c r="F10" t="s">
        <v>12</v>
      </c>
    </row>
    <row r="12" spans="1:6">
      <c r="A12" t="s">
        <v>13</v>
      </c>
      <c r="B12" s="2">
        <v>0.79249999999999998</v>
      </c>
      <c r="C12" t="s">
        <v>14</v>
      </c>
      <c r="D12" t="s">
        <v>13</v>
      </c>
      <c r="E12" s="2">
        <v>0.79249999999999998</v>
      </c>
      <c r="F12" t="s">
        <v>14</v>
      </c>
    </row>
    <row r="13" spans="1:6">
      <c r="B13">
        <f>12/(12+4+16)</f>
        <v>0.375</v>
      </c>
      <c r="C13" t="s">
        <v>15</v>
      </c>
      <c r="E13">
        <f>12/(12+4+16)</f>
        <v>0.375</v>
      </c>
      <c r="F13" t="s">
        <v>15</v>
      </c>
    </row>
    <row r="14" spans="1:6">
      <c r="B14">
        <f>B12*B13</f>
        <v>0.29718749999999999</v>
      </c>
      <c r="C14" t="s">
        <v>25</v>
      </c>
      <c r="E14">
        <f>E12*E13</f>
        <v>0.29718749999999999</v>
      </c>
      <c r="F14" t="s">
        <v>16</v>
      </c>
    </row>
    <row r="15" spans="1:6">
      <c r="B15">
        <f>B14</f>
        <v>0.29718749999999999</v>
      </c>
      <c r="C15" t="s">
        <v>26</v>
      </c>
      <c r="E15">
        <f>E14</f>
        <v>0.29718749999999999</v>
      </c>
      <c r="F15" t="s">
        <v>19</v>
      </c>
    </row>
    <row r="16" spans="1:6">
      <c r="B16">
        <f>B4</f>
        <v>2.76</v>
      </c>
      <c r="C16" t="s">
        <v>4</v>
      </c>
      <c r="E16">
        <f>E4/2</f>
        <v>0.59499999999999997</v>
      </c>
      <c r="F16" t="s">
        <v>17</v>
      </c>
    </row>
    <row r="17" spans="1:6">
      <c r="B17">
        <f>B16*B15*1000</f>
        <v>820.23749999999995</v>
      </c>
      <c r="C17" t="s">
        <v>20</v>
      </c>
      <c r="E17">
        <f>E16*E15*1000</f>
        <v>176.82656249999997</v>
      </c>
      <c r="F17" t="s">
        <v>20</v>
      </c>
    </row>
    <row r="18" spans="1:6">
      <c r="B18">
        <v>25</v>
      </c>
      <c r="C18" t="s">
        <v>11</v>
      </c>
      <c r="E18">
        <v>25</v>
      </c>
      <c r="F18" t="s">
        <v>11</v>
      </c>
    </row>
    <row r="19" spans="1:6">
      <c r="B19">
        <f>B17/B18</f>
        <v>32.8095</v>
      </c>
      <c r="C19" t="s">
        <v>21</v>
      </c>
      <c r="E19">
        <f>E17/E18</f>
        <v>7.0730624999999989</v>
      </c>
      <c r="F19" t="s">
        <v>21</v>
      </c>
    </row>
    <row r="21" spans="1:6">
      <c r="A21" t="s">
        <v>18</v>
      </c>
      <c r="B21">
        <f>B10/1000+B19</f>
        <v>32.809509257303674</v>
      </c>
      <c r="C21" t="s">
        <v>21</v>
      </c>
      <c r="E21">
        <f>E10/1000+E19</f>
        <v>7.0730674903225799</v>
      </c>
      <c r="F21" t="s">
        <v>21</v>
      </c>
    </row>
    <row r="22" spans="1:6">
      <c r="B22">
        <v>2.67</v>
      </c>
      <c r="C22" t="s">
        <v>5</v>
      </c>
      <c r="E22">
        <v>2.67</v>
      </c>
      <c r="F22" t="s">
        <v>5</v>
      </c>
    </row>
    <row r="23" spans="1:6">
      <c r="B23">
        <v>0.5</v>
      </c>
      <c r="C23" t="s">
        <v>22</v>
      </c>
      <c r="E23">
        <v>0.5</v>
      </c>
      <c r="F23" t="s">
        <v>22</v>
      </c>
    </row>
    <row r="24" spans="1:6">
      <c r="B24">
        <f>B21*B22/(B23+B22)</f>
        <v>27.634507797161142</v>
      </c>
      <c r="C24" t="s">
        <v>23</v>
      </c>
      <c r="E24">
        <f>E21*E22/(E23+E22)</f>
        <v>5.9574417032054532</v>
      </c>
      <c r="F24" t="s">
        <v>23</v>
      </c>
    </row>
    <row r="26" spans="1:6">
      <c r="A26" s="1" t="s">
        <v>24</v>
      </c>
      <c r="B26" s="1">
        <f>SUM(B24,E24)</f>
        <v>33.591949500366596</v>
      </c>
      <c r="C26" s="1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Whitman</dc:creator>
  <cp:lastModifiedBy>Thea Whitman</cp:lastModifiedBy>
  <dcterms:created xsi:type="dcterms:W3CDTF">2015-04-13T21:04:37Z</dcterms:created>
  <dcterms:modified xsi:type="dcterms:W3CDTF">2015-04-13T21:21:44Z</dcterms:modified>
</cp:coreProperties>
</file>