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167" documentId="13_ncr:1_{BF4D5FF7-AF88-4F29-99F7-FE3ED6107A03}" xr6:coauthVersionLast="47" xr6:coauthVersionMax="47" xr10:uidLastSave="{4AA8635D-0566-4F1C-9A15-9D28F5057F97}"/>
  <bookViews>
    <workbookView xWindow="-110" yWindow="-110" windowWidth="38620" windowHeight="21100" tabRatio="908" activeTab="1" xr2:uid="{00000000-000D-0000-FFFF-FFFF00000000}"/>
  </bookViews>
  <sheets>
    <sheet name="1-5.Manufacturer &amp; product info" sheetId="1" r:id="rId1"/>
    <sheet name="6-8.Ingre&amp;Nutrition&amp;Allergens" sheetId="2" r:id="rId2"/>
    <sheet name="9-13.Quality Attributes " sheetId="11" r:id="rId3"/>
    <sheet name="14-16.Quantity&amp;packaging" sheetId="16" r:id="rId4"/>
    <sheet name="17-20.HACCP,Artwork&amp;SpecAuthor." sheetId="5" r:id="rId5"/>
    <sheet name="21 USP" sheetId="17" r:id="rId6"/>
    <sheet name="22 FAQ" sheetId="18" r:id="rId7"/>
  </sheets>
  <definedNames>
    <definedName name="_xlnm.Print_Area" localSheetId="3">'14-16.Quantity&amp;packaging'!$A$1:$F$30</definedName>
    <definedName name="_xlnm.Print_Area" localSheetId="0">'1-5.Manufacturer &amp; product info'!$A$1:$E$38</definedName>
    <definedName name="_xlnm.Print_Area" localSheetId="4">'17-20.HACCP,Artwork&amp;SpecAuthor.'!$A$1:$E$29</definedName>
    <definedName name="_xlnm.Print_Area" localSheetId="1">'6-8.Ingre&amp;Nutrition&amp;Allergens'!$A$1:$J$29</definedName>
    <definedName name="_xlnm.Print_Area" localSheetId="2">'9-13.Quality Attributes '!$A$1:$F$34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6" i="2" l="1"/>
  <c r="E26" i="2"/>
  <c r="U19" i="16" l="1"/>
  <c r="T19" i="16"/>
  <c r="S16" i="16"/>
  <c r="S15" i="16"/>
  <c r="P15" i="16"/>
  <c r="P16" i="16"/>
  <c r="R18" i="16"/>
  <c r="R16" i="16"/>
  <c r="Q17" i="16"/>
  <c r="N15" i="16" l="1"/>
  <c r="N16" i="16"/>
  <c r="G20" i="16"/>
  <c r="G19" i="16"/>
  <c r="K16" i="16"/>
  <c r="K15" i="16"/>
  <c r="I17" i="16" l="1"/>
  <c r="I16" i="16"/>
  <c r="I15" i="16"/>
  <c r="G17" i="16"/>
  <c r="G16" i="16"/>
  <c r="G15" i="16"/>
  <c r="E11" i="2"/>
  <c r="B27" i="16"/>
  <c r="D27" i="16"/>
  <c r="C4" i="16"/>
  <c r="B5" i="16"/>
  <c r="C5" i="16" s="1"/>
  <c r="D26" i="16"/>
  <c r="B26" i="16"/>
  <c r="AD2" i="16"/>
  <c r="AB2" i="16" l="1"/>
  <c r="AC2" i="16" s="1"/>
  <c r="D28" i="16"/>
  <c r="B28" i="16"/>
  <c r="AE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tc={97D1A4BE-CA1A-4679-A62C-0C4D59368C82}</author>
    <author>tc={FB0F03A7-9E66-4375-B9C8-3A4F645F9A76}</author>
  </authors>
  <commentList>
    <comment ref="A27" authorId="0" shapeId="0" xr:uid="{97D1A4BE-CA1A-4679-A62C-0C4D59368C82}">
      <text>
        <t>[Threaded comment]
Your version of Excel allows you to read this threaded comment; however, any edits to it will get removed if the file is opened in a newer version of Excel. Learn more: https://go.microsoft.com/fwlink/?linkid=870924
Comment:
    Sodium in mg x 2.5 /1000 = salt in g</t>
      </text>
    </comment>
    <comment ref="A35" authorId="1" shapeId="0" xr:uid="{FB0F03A7-9E66-4375-B9C8-3A4F645F9A76}">
      <text>
        <t>[Threaded comment]
Your version of Excel allows you to read this threaded comment; however, any edits to it will get removed if the file is opened in a newer version of Excel. Learn more: https://go.microsoft.com/fwlink/?linkid=870924
Comment:
    Emma Removed Molluscs on site based on Feb 2025 audit , 2024 &amp; 2025 BRC audit report .  
Reply:
    Also based on G008 and G009 spec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tc={F8DEFA65-9789-424E-93B6-1EC56A7B07B1}</author>
  </authors>
  <commentList>
    <comment ref="D24" authorId="0" shapeId="0" xr:uid="{F8DEFA65-9789-424E-93B6-1EC56A7B07B1}">
      <text>
        <t>[Threaded comment]
Your version of Excel allows you to read this threaded comment; however, any edits to it will get removed if the file is opened in a newer version of Excel. Learn more: https://go.microsoft.com/fwlink/?linkid=870924
Comment:
    Mika’s photo indicate only 5 box/layer already sticking out</t>
      </text>
    </comment>
  </commentList>
</comments>
</file>

<file path=xl/sharedStrings.xml><?xml version="1.0" encoding="utf-8"?>
<sst xmlns="http://schemas.openxmlformats.org/spreadsheetml/2006/main" count="518" uniqueCount="315">
  <si>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</si>
  <si>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</si>
  <si>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Furikake Seasoning</t>
  </si>
  <si>
    <t>Product Description in Details:</t>
  </si>
  <si>
    <t>Purchase UoM:</t>
  </si>
  <si>
    <t>12/8x100g</t>
  </si>
  <si>
    <t>TBI Product Code:</t>
  </si>
  <si>
    <t>G009</t>
  </si>
  <si>
    <t>Product Barcode:</t>
  </si>
  <si>
    <t>5060740660983</t>
  </si>
  <si>
    <t>Dispaly case Barcode:</t>
  </si>
  <si>
    <t>35060740660984</t>
  </si>
  <si>
    <t>Master case Barcode:</t>
  </si>
  <si>
    <t>65060740660985</t>
  </si>
  <si>
    <t>Name of Supplier:</t>
  </si>
  <si>
    <t>DALIAN MISHIMA FOODS CO.,LTD.</t>
  </si>
  <si>
    <t>Name of Manufacturer:</t>
  </si>
  <si>
    <t>Address of Manufacturer:</t>
  </si>
  <si>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</si>
  <si>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</si>
  <si>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</si>
  <si>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</si>
  <si>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Yes</t>
  </si>
  <si>
    <t>BRC</t>
  </si>
  <si>
    <t>✔</t>
    <phoneticPr fontId="33" type="noConversion"/>
  </si>
  <si>
    <t>ISO22000</t>
  </si>
  <si>
    <t>ASC</t>
  </si>
  <si>
    <t>Global G.A.P.</t>
  </si>
  <si>
    <t>Sedex</t>
  </si>
  <si>
    <t>Halal</t>
  </si>
  <si>
    <t>Kosher</t>
  </si>
  <si>
    <t>Organic</t>
  </si>
  <si>
    <t>3.Dietary Requirements</t>
  </si>
  <si>
    <t>*Please tick in the box</t>
  </si>
  <si>
    <t>Vegetarians</t>
  </si>
  <si>
    <t xml:space="preserve">Vegans </t>
  </si>
  <si>
    <t>4.Shelf Life &amp; Storage Condition</t>
  </si>
  <si>
    <t>Storage Condition / Temperature Range (°C)</t>
  </si>
  <si>
    <t>Store in cool and dry place away from direct sunglight</t>
  </si>
  <si>
    <t>Shelf Life</t>
  </si>
  <si>
    <t>Minimum Remaining Shelf Life before on board/
Minimum Shelf Life on Delivery</t>
  </si>
  <si>
    <t>Ambient products</t>
  </si>
  <si>
    <t>Frozen Products</t>
  </si>
  <si>
    <t>Once Opened</t>
  </si>
  <si>
    <t>Once open, seal well and store in cool dry place</t>
  </si>
  <si>
    <t>Once Defrosted</t>
  </si>
  <si>
    <t>Once Defrosted suitable for Refreezing?</t>
  </si>
  <si>
    <t>Date Code Format E.g. DD/MM/YY</t>
  </si>
  <si>
    <t>Batch Code Format / Traceability Code</t>
  </si>
  <si>
    <t>DDMMYYYYA01 、DDMMYYYYA02</t>
    <phoneticPr fontId="33" type="noConversion"/>
  </si>
  <si>
    <t>5.Instructions for Use</t>
  </si>
  <si>
    <t>An an all-purpose condiment. Simply sprinkle on rice, salad , sandwiches and any other dishes you like .</t>
  </si>
  <si>
    <t>6.Product Composition</t>
  </si>
  <si>
    <t>Ingredients</t>
  </si>
  <si>
    <t>Components</t>
  </si>
  <si>
    <t>% 
Composition</t>
  </si>
  <si>
    <t>Supplier Names</t>
  </si>
  <si>
    <t>Country of Origin</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</si>
  <si>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</si>
  <si>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</si>
  <si>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</si>
  <si>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</si>
  <si>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white sesame seed</t>
    <phoneticPr fontId="33" type="noConversion"/>
  </si>
  <si>
    <t xml:space="preserve">Zhumadian Dingzhi Food Co., Ltd </t>
    <phoneticPr fontId="33" type="noConversion"/>
  </si>
  <si>
    <t>CHINA</t>
    <phoneticPr fontId="33" type="noConversion"/>
  </si>
  <si>
    <t>black sesame seed</t>
    <phoneticPr fontId="33" type="noConversion"/>
  </si>
  <si>
    <t>sugar</t>
    <phoneticPr fontId="33" type="noConversion"/>
  </si>
  <si>
    <t>salt</t>
    <phoneticPr fontId="33" type="noConversion"/>
  </si>
  <si>
    <t>yeast extract powder</t>
    <phoneticPr fontId="33" type="noConversion"/>
  </si>
  <si>
    <r>
      <t xml:space="preserve">yeast extract, </t>
    </r>
    <r>
      <rPr>
        <sz val="11"/>
        <rFont val="Calibri Light"/>
        <family val="3"/>
        <charset val="134"/>
        <scheme val="major"/>
      </rPr>
      <t>s</t>
    </r>
    <r>
      <rPr>
        <sz val="11"/>
        <rFont val="Calibri Light"/>
        <family val="2"/>
        <scheme val="major"/>
      </rPr>
      <t>alt</t>
    </r>
  </si>
  <si>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</si>
  <si>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</si>
  <si>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</si>
  <si>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</si>
  <si>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</si>
  <si>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</si>
  <si>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</si>
  <si>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Fat</t>
  </si>
  <si>
    <t>35.2g</t>
    <phoneticPr fontId="33" type="noConversion"/>
  </si>
  <si>
    <t xml:space="preserve">   of which saturate fat</t>
    <phoneticPr fontId="33" type="noConversion"/>
  </si>
  <si>
    <t>2.4g</t>
    <phoneticPr fontId="33" type="noConversion"/>
  </si>
  <si>
    <t xml:space="preserve">   of which monounsaturated fat*</t>
  </si>
  <si>
    <t xml:space="preserve">   of which, polyunsaturated fat*</t>
  </si>
  <si>
    <t>Carbohydrate</t>
  </si>
  <si>
    <t>15.9g</t>
    <phoneticPr fontId="33" type="noConversion"/>
  </si>
  <si>
    <t xml:space="preserve">   of which sugar</t>
  </si>
  <si>
    <t>10.6g</t>
    <phoneticPr fontId="33" type="noConversion"/>
  </si>
  <si>
    <t xml:space="preserve">   of which Polyols*</t>
  </si>
  <si>
    <t xml:space="preserve">   of which starch*</t>
  </si>
  <si>
    <t>Fibre*</t>
    <phoneticPr fontId="33" type="noConversion"/>
  </si>
  <si>
    <t>15.0g</t>
    <phoneticPr fontId="33" type="noConversion"/>
  </si>
  <si>
    <t>Protein</t>
  </si>
  <si>
    <t>18.9g</t>
    <phoneticPr fontId="33" type="noConversion"/>
  </si>
  <si>
    <t>Salt</t>
  </si>
  <si>
    <t>5.77g</t>
  </si>
  <si>
    <t>NOTE: Must attach lab analyses report</t>
  </si>
  <si>
    <t>8.The fourteen Allergens – Regulation (EU) No 1169/2011</t>
  </si>
  <si>
    <t>Potential Component</t>
  </si>
  <si>
    <t xml:space="preserve">Product contains? </t>
  </si>
  <si>
    <t>Yes/No</t>
  </si>
  <si>
    <t>No</t>
  </si>
  <si>
    <t>Crustaceans and products thereof:</t>
  </si>
  <si>
    <t>Fish and products thereof:</t>
  </si>
  <si>
    <t>Molluscs and products thereof:</t>
  </si>
  <si>
    <t>Peanuts and products thereof:</t>
  </si>
  <si>
    <t>Soybeans and products thereof:</t>
  </si>
  <si>
    <t>Milk and products thereof:</t>
  </si>
  <si>
    <t>Nuts and products thereof:</t>
  </si>
  <si>
    <t>Celery and products thereof:</t>
  </si>
  <si>
    <t>Mustard and products thereof:</t>
  </si>
  <si>
    <t>Sesame seeds and products thereof:</t>
  </si>
  <si>
    <t>Sulphur Dioxide or Sulphites:</t>
  </si>
  <si>
    <t>Lupin and products thereof:</t>
  </si>
  <si>
    <t>Egg and products thereof:</t>
  </si>
  <si>
    <t>9.Pesticide residues &amp; Heavy Metal Standard</t>
  </si>
  <si>
    <t>Test Item</t>
  </si>
  <si>
    <t>EU MRL standard</t>
  </si>
  <si>
    <t>Test Frequency</t>
  </si>
  <si>
    <r>
      <rPr>
        <sz val="11"/>
        <color theme="1"/>
        <rFont val="Calibri Light"/>
        <family val="3"/>
        <charset val="134"/>
        <scheme val="major"/>
      </rPr>
      <t>≤</t>
    </r>
    <r>
      <rPr>
        <sz val="11"/>
        <color theme="1"/>
        <rFont val="Calibri Light"/>
        <family val="2"/>
        <scheme val="major"/>
      </rPr>
      <t>1.0mg/kg</t>
    </r>
    <phoneticPr fontId="33" type="noConversion"/>
  </si>
  <si>
    <t>once a year</t>
  </si>
  <si>
    <t>10.Acrylamide</t>
  </si>
  <si>
    <t xml:space="preserve">Are Products at risk of acrylamide? </t>
  </si>
  <si>
    <t>No</t>
    <phoneticPr fontId="33" type="noConversion"/>
  </si>
  <si>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</si>
  <si>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</si>
  <si>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</si>
  <si>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</si>
  <si>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</si>
  <si>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</si>
  <si>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</si>
  <si>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</si>
  <si>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</si>
  <si>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</si>
  <si>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</si>
  <si>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</si>
  <si>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</si>
  <si>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TVC</t>
  </si>
  <si>
    <t>Quality Indicator</t>
  </si>
  <si>
    <r>
      <t>&lt;10</t>
    </r>
    <r>
      <rPr>
        <vertAlign val="superscript"/>
        <sz val="10"/>
        <color theme="1"/>
        <rFont val="Arial"/>
        <family val="2"/>
      </rPr>
      <t>4</t>
    </r>
  </si>
  <si>
    <t>*please clarify by filling in how many samples per day/PO rather than by each lot</t>
  </si>
  <si>
    <t>Escherichia coli</t>
  </si>
  <si>
    <t>Hygiene indicator</t>
  </si>
  <si>
    <t>&lt;20</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</si>
  <si>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</si>
  <si>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</si>
  <si>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</si>
  <si>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</si>
  <si>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</si>
  <si>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</si>
  <si>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</si>
  <si>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</si>
  <si>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</si>
  <si>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</si>
  <si>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</si>
  <si>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</si>
  <si>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</si>
  <si>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t>&lt;10</t>
    </r>
    <r>
      <rPr>
        <vertAlign val="superscript"/>
        <sz val="10"/>
        <color theme="1"/>
        <rFont val="Arial"/>
        <family val="2"/>
      </rPr>
      <t>3</t>
    </r>
  </si>
  <si>
    <t>Bacillus spp.</t>
  </si>
  <si>
    <t>Clostridium perfringens</t>
  </si>
  <si>
    <t>&lt;10</t>
  </si>
  <si>
    <t>Staphylococcus aureus and other coagulase-positive staphylococci</t>
  </si>
  <si>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</si>
  <si>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</si>
  <si>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</si>
  <si>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</si>
  <si>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Sensory: Its natural color, fragrance, taste, no peculiar smell, and no foreign body to be visible by naked eye. 
Moisture: ≤5.0% 
Net content: ≥100g</t>
  </si>
  <si>
    <t>Sensory: Strange color, fragrance, taste, peculiar smell, or with foreign body to be visible by naked eye. 
Moisture: &gt;5.0%
Net content: &lt;100g</t>
  </si>
  <si>
    <t xml:space="preserve">14.Quantity Attributes </t>
  </si>
  <si>
    <t>Unit (g)</t>
  </si>
  <si>
    <t>Case (kg)</t>
  </si>
  <si>
    <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</si>
  <si>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</si>
  <si>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</si>
  <si>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</si>
  <si>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</si>
  <si>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</si>
  <si>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t>
  </si>
  <si>
    <t>Description/Color</t>
  </si>
  <si>
    <r>
      <t xml:space="preserve">Materials
</t>
    </r>
    <r>
      <rPr>
        <sz val="8"/>
        <color theme="1"/>
        <rFont val="Calibri Light"/>
        <family val="2"/>
        <scheme val="major"/>
      </rPr>
      <t>*please indicate the plastic material from below 01-07</t>
    </r>
  </si>
  <si>
    <t>Weight 
(g)</t>
  </si>
  <si>
    <t xml:space="preserve">Dimensions
(mm)   </t>
  </si>
  <si>
    <t>Primary：</t>
  </si>
  <si>
    <t>Secondary:</t>
  </si>
  <si>
    <t>Tertiary:</t>
  </si>
  <si>
    <t xml:space="preserve">16.Pallet Configuration </t>
  </si>
  <si>
    <t>EU Pallet Configuration 
(0.8m x 1.2m)</t>
  </si>
  <si>
    <t>UK Pallet Configuration 
(1.0m x 1.2m)</t>
  </si>
  <si>
    <t>Cases per layer</t>
  </si>
  <si>
    <t>Number of layers</t>
  </si>
  <si>
    <t>Pallet Top-View</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</si>
  <si>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</si>
  <si>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</si>
  <si>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</si>
  <si>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</si>
  <si>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</si>
  <si>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</si>
  <si>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</si>
  <si>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19.Artwork</t>
  </si>
  <si>
    <t>Inner Label / Package Design artwork</t>
  </si>
  <si>
    <t>Outer Label / Package Design artwork</t>
  </si>
  <si>
    <t>20.Packaging Photos</t>
  </si>
  <si>
    <t>Finished Product with Primary package</t>
    <phoneticPr fontId="33" type="noConversion"/>
  </si>
  <si>
    <t>Outer Case (Secondary)</t>
  </si>
  <si>
    <t>Tertiary</t>
    <phoneticPr fontId="33" type="noConversion"/>
  </si>
  <si>
    <t>Specification Authorization</t>
  </si>
  <si>
    <t>Manufacture Name</t>
  </si>
  <si>
    <t>Signature</t>
  </si>
  <si>
    <t>Print Name</t>
  </si>
  <si>
    <t>Position in Company</t>
  </si>
  <si>
    <t>Date</t>
  </si>
  <si>
    <t xml:space="preserve">The Basic ingredients team use only </t>
  </si>
  <si>
    <r>
      <rPr>
        <b/>
        <sz val="11"/>
        <color theme="1"/>
        <rFont val="Futura Bk BT"/>
        <family val="2"/>
      </rPr>
      <t>HIGH FIBRE, SOURCE OF PROTEIN</t>
    </r>
    <r>
      <rPr>
        <sz val="11"/>
        <color theme="1"/>
        <rFont val="Futura Bk BT"/>
        <family val="2"/>
      </rPr>
      <t xml:space="preserve">: Enjoy 15g of fibre and 19g of protein per 100g. UK government guidelines say our dietary fibre intake should be 30g a day. Currently, only 9% of adults meet the recommended amount of fibre. Are you taking enough fibre in your daily diet?  A claim that a food is a source of protein can be made where at least 12% of the energy value of the food is provided by protein. In Emma Basic Furikake, protein contributes to 16% of the total energy value.
</t>
    </r>
  </si>
  <si>
    <t>Pallet height (m)</t>
  </si>
  <si>
    <t>Pallet weight (kg)</t>
  </si>
  <si>
    <t>20FCL Max Load without palletized</t>
  </si>
  <si>
    <t>40FCL Max Load without palletized</t>
  </si>
  <si>
    <t>*pallet height must lower than 1.75m &amp; weight under 1000kg</t>
  </si>
  <si>
    <t>Cases Per Container</t>
  </si>
  <si>
    <t>Cases Per Pallet</t>
  </si>
  <si>
    <t>No of Pallets</t>
  </si>
  <si>
    <t>No of Selling Units</t>
  </si>
  <si>
    <t>Selling Units Per Pallet</t>
  </si>
  <si>
    <t>Plastic</t>
  </si>
  <si>
    <t>PA PE
Recycle (7+4)</t>
  </si>
  <si>
    <t>L</t>
  </si>
  <si>
    <t>W</t>
  </si>
  <si>
    <t>H</t>
  </si>
  <si>
    <t>Brown cardboard</t>
  </si>
  <si>
    <t>Cardboard</t>
  </si>
  <si>
    <t>Country of Origin MRL Standard</t>
  </si>
  <si>
    <t>No.4 Jinma Road, E&amp;T Development Zone, Dalian, Liaoning, China</t>
  </si>
  <si>
    <t>Satisfactory 满意 (即合格)</t>
  </si>
  <si>
    <t>Boarderline 边界线</t>
  </si>
  <si>
    <t>Unsatisfactory 不满意(即不合格)</t>
  </si>
  <si>
    <t>COA</t>
  </si>
  <si>
    <r>
      <rPr>
        <sz val="11"/>
        <color theme="1"/>
        <rFont val="Arial"/>
        <family val="2"/>
      </rPr>
      <t>≤10</t>
    </r>
    <r>
      <rPr>
        <vertAlign val="superscript"/>
        <sz val="11"/>
        <color theme="1"/>
        <rFont val="Arial"/>
        <family val="2"/>
      </rPr>
      <t>4</t>
    </r>
  </si>
  <si>
    <t>-</t>
  </si>
  <si>
    <r>
      <rPr>
        <sz val="11"/>
        <color theme="1"/>
        <rFont val="Aptos Narrow"/>
        <family val="2"/>
      </rPr>
      <t>&gt;10</t>
    </r>
    <r>
      <rPr>
        <vertAlign val="superscript"/>
        <sz val="11"/>
        <color theme="1"/>
        <rFont val="Aptos Narrow"/>
        <family val="2"/>
      </rPr>
      <t>4</t>
    </r>
  </si>
  <si>
    <t>each batch</t>
  </si>
  <si>
    <r>
      <rPr>
        <sz val="9"/>
        <color rgb="FF000000"/>
        <rFont val="SimSun"/>
      </rPr>
      <t>菌落总数【内控】≤</t>
    </r>
    <r>
      <rPr>
        <sz val="9"/>
        <color rgb="FF000000"/>
        <rFont val="Times New Roman"/>
        <family val="1"/>
      </rPr>
      <t>10</t>
    </r>
    <r>
      <rPr>
        <vertAlign val="superscript"/>
        <sz val="9"/>
        <color rgb="FF000000"/>
        <rFont val="Times New Roman"/>
        <family val="1"/>
      </rPr>
      <t>4</t>
    </r>
  </si>
  <si>
    <t>detected</t>
  </si>
  <si>
    <t>once per year</t>
  </si>
  <si>
    <r>
      <rPr>
        <sz val="9"/>
        <color rgb="FF000000"/>
        <rFont val="SimSun"/>
      </rPr>
      <t>沙门氏菌</t>
    </r>
    <r>
      <rPr>
        <sz val="9"/>
        <color rgb="FF000000"/>
        <rFont val="Times New Roman"/>
        <family val="1"/>
      </rPr>
      <t>n=5</t>
    </r>
    <r>
      <rPr>
        <sz val="9"/>
        <color rgb="FF000000"/>
        <rFont val="SimSun"/>
      </rPr>
      <t>、</t>
    </r>
    <r>
      <rPr>
        <sz val="9"/>
        <color rgb="FF000000"/>
        <rFont val="Times New Roman"/>
        <family val="1"/>
      </rPr>
      <t>c=0</t>
    </r>
    <r>
      <rPr>
        <sz val="9"/>
        <color rgb="FF000000"/>
        <rFont val="SimSun"/>
      </rPr>
      <t>、</t>
    </r>
    <r>
      <rPr>
        <sz val="9"/>
        <color rgb="FF000000"/>
        <rFont val="Times New Roman"/>
        <family val="1"/>
      </rPr>
      <t>m=0</t>
    </r>
    <r>
      <rPr>
        <sz val="9"/>
        <color rgb="FF000000"/>
        <rFont val="SimSun"/>
      </rPr>
      <t>、</t>
    </r>
    <r>
      <rPr>
        <sz val="9"/>
        <color rgb="FF000000"/>
        <rFont val="Times New Roman"/>
        <family val="1"/>
      </rPr>
      <t>M=</t>
    </r>
    <r>
      <rPr>
        <sz val="9"/>
        <color rgb="FF000000"/>
        <rFont val="SimSun"/>
      </rPr>
      <t>—</t>
    </r>
  </si>
  <si>
    <t>≤100CFU/g</t>
  </si>
  <si>
    <t>100-1000CFU/g</t>
  </si>
  <si>
    <t>&gt;1000CFU/g</t>
  </si>
  <si>
    <r>
      <rPr>
        <sz val="9"/>
        <color rgb="FF000000"/>
        <rFont val="SimSun"/>
      </rPr>
      <t>金黄色葡萄球菌</t>
    </r>
    <r>
      <rPr>
        <sz val="9"/>
        <color rgb="FF000000"/>
        <rFont val="Times New Roman"/>
        <family val="1"/>
      </rPr>
      <t>n=5</t>
    </r>
    <r>
      <rPr>
        <sz val="9"/>
        <color rgb="FF000000"/>
        <rFont val="SimSun"/>
      </rPr>
      <t>、</t>
    </r>
    <r>
      <rPr>
        <sz val="9"/>
        <color rgb="FF000000"/>
        <rFont val="Times New Roman"/>
        <family val="1"/>
      </rPr>
      <t>c=1</t>
    </r>
    <r>
      <rPr>
        <sz val="9"/>
        <color rgb="FF000000"/>
        <rFont val="SimSun"/>
      </rPr>
      <t>、</t>
    </r>
    <r>
      <rPr>
        <sz val="9"/>
        <color rgb="FF000000"/>
        <rFont val="Times New Roman"/>
        <family val="1"/>
      </rPr>
      <t>m=100CFU/g</t>
    </r>
    <r>
      <rPr>
        <sz val="9"/>
        <color rgb="FF000000"/>
        <rFont val="SimSun"/>
      </rPr>
      <t>、</t>
    </r>
    <r>
      <rPr>
        <sz val="9"/>
        <color rgb="FF000000"/>
        <rFont val="Times New Roman"/>
        <family val="1"/>
      </rPr>
      <t>M=1000CFU/g</t>
    </r>
  </si>
  <si>
    <t>≤10</t>
  </si>
  <si>
    <t>&gt;10</t>
  </si>
  <si>
    <r>
      <rPr>
        <sz val="9"/>
        <color rgb="FF000000"/>
        <rFont val="SimSun"/>
      </rPr>
      <t>大肠菌群【内控】≤</t>
    </r>
    <r>
      <rPr>
        <sz val="9"/>
        <color rgb="FF000000"/>
        <rFont val="Times New Roman"/>
        <family val="1"/>
      </rPr>
      <t>10</t>
    </r>
  </si>
  <si>
    <t>Drying temperature and time</t>
  </si>
  <si>
    <t>Continuous monitoring</t>
  </si>
  <si>
    <t>X-ray machine</t>
  </si>
  <si>
    <t>Fe:3.0;  SUS:3.0</t>
  </si>
  <si>
    <t>Fe1.2;  SUS:1.0</t>
  </si>
  <si>
    <t>continuous monitoring</t>
  </si>
  <si>
    <t>Dalian Mishima Foods Co.,Ltd.</t>
  </si>
  <si>
    <t>裴宇</t>
  </si>
  <si>
    <t>Peiyu</t>
  </si>
  <si>
    <t>Office worker</t>
  </si>
  <si>
    <t>Dry, Crispy mixture of sesame and seaweed</t>
  </si>
  <si>
    <t>16 months</t>
  </si>
  <si>
    <t>Lead of final product</t>
  </si>
  <si>
    <t xml:space="preserve"> Not detected</t>
  </si>
  <si>
    <t>Coliforms</t>
  </si>
  <si>
    <t>−</t>
  </si>
  <si>
    <t>Measures to prevent Cross-contamination</t>
  </si>
  <si>
    <t xml:space="preserve">Precautionary allergen labelling (May Contain statement) needed? </t>
  </si>
  <si>
    <r>
      <t xml:space="preserve">Cereals containing gluten
</t>
    </r>
    <r>
      <rPr>
        <sz val="10"/>
        <color rgb="FF000000"/>
        <rFont val="Calibri Light"/>
        <family val="2"/>
      </rPr>
      <t>including wheat, Rye, Barley, Oats, Spelt &amp; Khorasan and products thereof:</t>
    </r>
  </si>
  <si>
    <t>N/A (Contains)</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</si>
  <si>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</si>
  <si>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Nancy Deng</t>
  </si>
  <si>
    <t>邓瞿友忱</t>
  </si>
  <si>
    <t>Technical Account Manager</t>
  </si>
  <si>
    <t>DRYING</t>
  </si>
  <si>
    <t>Moisture ≤ 5</t>
  </si>
  <si>
    <t>481Kcal/2014kJ</t>
  </si>
  <si>
    <t>green laver/sea lettuce/Ulva lactuca L</t>
  </si>
  <si>
    <t xml:space="preserve">Content </t>
  </si>
  <si>
    <t xml:space="preserve">Title </t>
  </si>
  <si>
    <t xml:space="preserve"> USP No 1</t>
  </si>
  <si>
    <t xml:space="preserve"> USP No 2</t>
  </si>
  <si>
    <t xml:space="preserve"> USP No 3</t>
  </si>
  <si>
    <t xml:space="preserve"> USP No 4</t>
  </si>
  <si>
    <t xml:space="preserve"> USP No 5</t>
  </si>
  <si>
    <r>
      <rPr>
        <b/>
        <sz val="12"/>
        <color theme="1"/>
        <rFont val="Futura Bk BT"/>
        <family val="2"/>
      </rPr>
      <t>ADD INCREDIBLY DELICIOUS FLAVOUR TO ANY DISH</t>
    </r>
    <r>
      <rPr>
        <sz val="12"/>
        <color theme="1"/>
        <rFont val="Futura Bk BT"/>
        <family val="2"/>
      </rPr>
      <t xml:space="preserve">: Commonly used in Japan to sprinkle over plain rice. Can also sprinkle on eggs, avocados, poached salmon, salads, sandwiches, pasta, and noodle dishes. A final touch on any dishes to add crunch and enhance the flavor. </t>
    </r>
  </si>
  <si>
    <r>
      <rPr>
        <b/>
        <sz val="12"/>
        <color theme="1"/>
        <rFont val="Futura Bk BT"/>
        <family val="2"/>
      </rPr>
      <t>EASY TO USE BOTTLE</t>
    </r>
    <r>
      <rPr>
        <sz val="12"/>
        <color theme="1"/>
        <rFont val="Futura Bk BT"/>
        <family val="2"/>
      </rPr>
      <t>: The conventional furikake packaging is a flat bag, not so convenient. Emma Basic furikake comes in a double flip lids bottle, easy to shake &amp; sprinkle, perfect to use in cooking or as a table condiment.</t>
    </r>
  </si>
  <si>
    <r>
      <rPr>
        <b/>
        <sz val="12"/>
        <color theme="1"/>
        <rFont val="Futura Bk BT"/>
        <family val="2"/>
      </rPr>
      <t>VEGAN</t>
    </r>
    <r>
      <rPr>
        <sz val="12"/>
        <color theme="1"/>
        <rFont val="Futura Bk BT"/>
        <family val="2"/>
      </rPr>
      <t>: The product is produced in accordance with best practices for vegan products. There is a precautionary allergen statement included in the label, which should not be an obstacle to labelling a product as vegan.</t>
    </r>
  </si>
  <si>
    <r>
      <rPr>
        <b/>
        <sz val="12"/>
        <color theme="1"/>
        <rFont val="Futura Bk BT"/>
        <family val="2"/>
      </rPr>
      <t>NO ADDITIVES</t>
    </r>
    <r>
      <rPr>
        <sz val="12"/>
        <color theme="1"/>
        <rFont val="Futura Bk BT"/>
        <family val="2"/>
      </rPr>
      <t xml:space="preserve">: Emma Basic Furikake seasoning is a clean label product that contains no additives. </t>
    </r>
  </si>
  <si>
    <t>dried nori seaweed/Porphyra</t>
  </si>
  <si>
    <t xml:space="preserve">Zhumadian Dingzhi Food Co., Ltd </t>
  </si>
  <si>
    <t>Dalian Fengyu Food Co., Ltd</t>
  </si>
  <si>
    <t>Nantong Sun Food Co., Ltd</t>
  </si>
  <si>
    <t>Guangdong Huatang Industrial Co., Ltd</t>
  </si>
  <si>
    <t>Dalian Yanhua Group Co., Ltd</t>
  </si>
  <si>
    <t>Weiling Food Technology Co., Ltd</t>
  </si>
  <si>
    <t>18 months</t>
  </si>
  <si>
    <t>DD/MM/YYYY</t>
  </si>
  <si>
    <t xml:space="preserve">Emma Basic - Seaweed Furikake seasoning 100g | Rice Topping | Avocado Topping | High Fibre | Source of Protein | No additives </t>
  </si>
  <si>
    <t>CTN Per Pallet</t>
  </si>
  <si>
    <t>12box/case</t>
  </si>
  <si>
    <t>6box/layer, 2 layers/case</t>
  </si>
  <si>
    <t>✔</t>
  </si>
  <si>
    <t xml:space="preserve">Handled on manufacturing site? </t>
  </si>
  <si>
    <t>Handled on the same line use the same equipments ?</t>
  </si>
  <si>
    <t>Risk Rating：Low risk /Medium Risk /High Risk /Critical Risk</t>
  </si>
  <si>
    <t xml:space="preserve">Yes/No </t>
  </si>
  <si>
    <t>Yes /No</t>
  </si>
  <si>
    <t>no</t>
  </si>
  <si>
    <t xml:space="preserve">Yes </t>
  </si>
  <si>
    <t xml:space="preserve"> 1. Give priority to the production of semi-finished products that do not contain allergic substances; 2. Allergic substances are stored and labelled in designated areas; 3. After production, the entire area is thoroughly cleaned; 4. Verification of cleaning results.</t>
  </si>
  <si>
    <t>High Risk</t>
  </si>
  <si>
    <t xml:space="preserve">No </t>
  </si>
  <si>
    <t>Low Risk</t>
  </si>
  <si>
    <t>Including 1. Give priority to the production of semi-finished products that do not contain allergic substances; 2. Allergic substances are stored and labelled in designated areas; 3. After production, the entire area is thoroughly cleaned; 4. Verification of cleaning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</si>
</sst>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2]\ * #,##0.00_-;\-[$€-2]\ * #,##0.00_-;_-[$€-2]\ * &quot;-&quot;??_-;_-@_-"/>
  </numFmts>
  <fonts count="63">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sz val="11"/>
      <color rgb="FFFF0000"/>
      <name val="Calibri Light"/>
      <family val="2"/>
      <scheme val="major"/>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1"/>
      <color theme="1"/>
      <name val="Futura Bk BT"/>
      <family val="2"/>
    </font>
    <font>
      <sz val="10"/>
      <color rgb="FF000000"/>
      <name val="Arial"/>
      <family val="2"/>
    </font>
    <font>
      <sz val="10"/>
      <color theme="1"/>
      <name val="Arial"/>
      <family val="2"/>
    </font>
    <font>
      <vertAlign val="superscript"/>
      <sz val="10"/>
      <color theme="1"/>
      <name val="Arial"/>
      <family val="2"/>
    </font>
    <font>
      <sz val="9"/>
      <name val="Calibri"/>
      <family val="3"/>
      <charset val="134"/>
      <scheme val="minor"/>
    </font>
    <font>
      <sz val="11"/>
      <color theme="1"/>
      <name val="Calibri Light"/>
      <family val="3"/>
      <charset val="134"/>
      <scheme val="major"/>
    </font>
    <font>
      <sz val="11"/>
      <name val="Calibri Light"/>
      <family val="3"/>
      <charset val="134"/>
      <scheme val="major"/>
    </font>
    <font>
      <sz val="14"/>
      <color theme="1"/>
      <name val="Calibri Light"/>
      <family val="3"/>
      <charset val="134"/>
      <scheme val="major"/>
    </font>
    <font>
      <sz val="10"/>
      <name val="Calibri Light"/>
      <family val="3"/>
      <charset val="134"/>
      <scheme val="major"/>
    </font>
    <font>
      <sz val="12"/>
      <color rgb="FF333333"/>
      <name val="PMingLiU"/>
      <family val="1"/>
    </font>
    <font>
      <b/>
      <sz val="11"/>
      <color theme="1"/>
      <name val="Futura Bk BT"/>
      <family val="2"/>
    </font>
    <font>
      <sz val="11"/>
      <color rgb="FF000000"/>
      <name val="Calibri Light"/>
      <family val="2"/>
    </font>
    <font>
      <b/>
      <sz val="11"/>
      <color rgb="FF000000"/>
      <name val="Arial"/>
      <family val="2"/>
    </font>
    <font>
      <i/>
      <sz val="11"/>
      <color rgb="FFFF0000"/>
      <name val="Calibri Light"/>
      <family val="2"/>
      <scheme val="major"/>
    </font>
    <font>
      <sz val="11"/>
      <color theme="1"/>
      <name val="Aptos Narrow"/>
      <family val="2"/>
    </font>
    <font>
      <sz val="11"/>
      <color theme="1"/>
      <name val="Arial"/>
      <family val="2"/>
    </font>
    <font>
      <sz val="9"/>
      <color rgb="FF000000"/>
      <name val="SimSun"/>
    </font>
    <font>
      <sz val="10"/>
      <color theme="1"/>
      <name val="Arial"/>
      <family val="2"/>
    </font>
    <font>
      <b/>
      <sz val="14"/>
      <color theme="1"/>
      <name val="Calibri Light"/>
      <family val="2"/>
      <scheme val="major"/>
    </font>
    <font>
      <vertAlign val="superscript"/>
      <sz val="11"/>
      <color theme="1"/>
      <name val="Arial"/>
      <family val="2"/>
    </font>
    <font>
      <vertAlign val="superscript"/>
      <sz val="11"/>
      <color theme="1"/>
      <name val="Aptos Narrow"/>
      <family val="2"/>
    </font>
    <font>
      <sz val="9"/>
      <color rgb="FF000000"/>
      <name val="Times New Roman"/>
      <family val="1"/>
    </font>
    <font>
      <vertAlign val="superscript"/>
      <sz val="9"/>
      <color rgb="FF000000"/>
      <name val="Times New Roman"/>
      <family val="1"/>
    </font>
    <font>
      <sz val="11"/>
      <color theme="1"/>
      <name val="Calibri Light"/>
      <family val="2"/>
      <scheme val="major"/>
    </font>
    <font>
      <sz val="11"/>
      <name val="Aptos Narrow"/>
      <family val="2"/>
    </font>
    <font>
      <sz val="12"/>
      <color rgb="FF000000"/>
      <name val="Calibri Light"/>
      <family val="2"/>
    </font>
    <font>
      <i/>
      <sz val="10"/>
      <color rgb="FFFF0000"/>
      <name val="Calibri Light"/>
      <family val="2"/>
    </font>
    <font>
      <sz val="10"/>
      <color rgb="FF000000"/>
      <name val="Calibri Light"/>
      <family val="2"/>
    </font>
    <font>
      <b/>
      <sz val="10"/>
      <name val="Calibri Light"/>
      <family val="2"/>
      <scheme val="major"/>
    </font>
    <font>
      <b/>
      <sz val="12"/>
      <color theme="1"/>
      <name val="Calibri"/>
      <family val="2"/>
      <scheme val="minor"/>
    </font>
    <font>
      <b/>
      <sz val="12"/>
      <color theme="1"/>
      <name val="Futura Bk BT"/>
      <family val="2"/>
    </font>
    <font>
      <sz val="12"/>
      <color theme="1"/>
      <name val="Futura Bk BT"/>
      <family val="2"/>
    </font>
    <font>
      <b/>
      <sz val="11"/>
      <color rgb="FF000000"/>
      <name val="Calibri Light"/>
      <family val="2"/>
    </font>
    <font>
      <sz val="9"/>
      <color indexed="81"/>
      <name val="Tahoma"/>
      <family val="2"/>
    </font>
  </fonts>
  <fills count="11">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rgb="FFC6E0B4"/>
        <bgColor rgb="FFC6E0B4"/>
      </patternFill>
    </fill>
    <fill>
      <patternFill patternType="solid">
        <fgColor theme="9"/>
        <bgColor indexed="64"/>
      </patternFill>
    </fill>
    <fill>
      <patternFill patternType="solid">
        <fgColor rgb="FFFFFF00"/>
        <bgColor indexed="64"/>
      </patternFill>
    </fill>
    <fill>
      <patternFill patternType="solid">
        <fgColor rgb="FF92D050"/>
        <bgColor rgb="FFC6E0B4"/>
      </patternFill>
    </fill>
    <fill>
      <patternFill patternType="solid">
        <fgColor rgb="FFFFC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28" fillId="0" borderId="0"/>
  </cellStyleXfs>
  <cellXfs count="218">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11" fillId="0" borderId="1" xfId="0" applyFont="1" applyBorder="1" applyAlignment="1">
      <alignment horizontal="center" vertical="center" wrapText="1"/>
    </xf>
    <xf numFmtId="0" fontId="13" fillId="2" borderId="1" xfId="0" applyFont="1" applyFill="1" applyBorder="1" applyAlignment="1">
      <alignment horizontal="right" vertical="center" wrapText="1"/>
    </xf>
    <xf numFmtId="0" fontId="13" fillId="0" borderId="5" xfId="0" applyFont="1" applyBorder="1" applyAlignment="1">
      <alignment horizontal="right" vertical="center" wrapText="1"/>
    </xf>
    <xf numFmtId="0" fontId="14" fillId="0" borderId="0" xfId="0" applyFont="1" applyAlignment="1">
      <alignment horizontal="center" vertical="center" wrapText="1"/>
    </xf>
    <xf numFmtId="0" fontId="11" fillId="4" borderId="1" xfId="0" applyFont="1" applyFill="1" applyBorder="1" applyAlignment="1">
      <alignment horizontal="center" vertical="center"/>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1" fillId="2" borderId="2" xfId="0" applyFont="1" applyFill="1" applyBorder="1" applyAlignment="1">
      <alignment horizontal="center" vertical="center" wrapText="1"/>
    </xf>
    <xf numFmtId="0" fontId="20" fillId="0" borderId="0" xfId="0" applyFont="1"/>
    <xf numFmtId="0" fontId="12" fillId="0" borderId="0" xfId="0" applyFont="1"/>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left" wrapText="1"/>
    </xf>
    <xf numFmtId="0" fontId="1" fillId="2" borderId="1" xfId="0" applyFont="1" applyFill="1" applyBorder="1" applyAlignment="1">
      <alignment vertical="center"/>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11" fillId="0" borderId="0" xfId="0" applyFont="1"/>
    <xf numFmtId="0" fontId="2" fillId="0" borderId="0" xfId="0" applyFont="1" applyAlignment="1">
      <alignment horizontal="right" vertical="center"/>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2" fillId="4" borderId="1" xfId="0" applyFont="1" applyFill="1" applyBorder="1" applyAlignment="1">
      <alignment horizontal="center" vertical="center"/>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34" fillId="0" borderId="0" xfId="0" applyFont="1" applyAlignment="1">
      <alignment vertical="center"/>
    </xf>
    <xf numFmtId="0" fontId="34" fillId="0" borderId="0" xfId="0" applyFont="1"/>
    <xf numFmtId="0" fontId="37" fillId="0" borderId="1" xfId="0" applyFont="1" applyBorder="1" applyAlignment="1">
      <alignment horizontal="center" vertical="center" wrapText="1"/>
    </xf>
    <xf numFmtId="0" fontId="34" fillId="0" borderId="1" xfId="0" applyFont="1" applyBorder="1" applyAlignment="1">
      <alignment horizontal="left" vertical="center"/>
    </xf>
    <xf numFmtId="0" fontId="38" fillId="0" borderId="0" xfId="0" applyFont="1" applyAlignment="1">
      <alignment vertical="center"/>
    </xf>
    <xf numFmtId="0" fontId="6" fillId="0" borderId="0" xfId="0" applyFont="1" applyAlignment="1">
      <alignment horizontal="left"/>
    </xf>
    <xf numFmtId="0" fontId="2" fillId="0" borderId="0" xfId="0" applyFont="1" applyAlignment="1">
      <alignment horizontal="center" vertical="center" wrapText="1"/>
    </xf>
    <xf numFmtId="0" fontId="2" fillId="0" borderId="7"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0" xfId="0" applyFont="1" applyAlignment="1">
      <alignment horizontal="center" wrapText="1"/>
    </xf>
    <xf numFmtId="0" fontId="29" fillId="5" borderId="1" xfId="0" applyFont="1" applyFill="1" applyBorder="1" applyAlignment="1">
      <alignment horizontal="left" vertical="center" wrapText="1"/>
    </xf>
    <xf numFmtId="0" fontId="2" fillId="0" borderId="5" xfId="0" applyFont="1" applyBorder="1" applyAlignment="1">
      <alignment horizontal="center" vertical="center"/>
    </xf>
    <xf numFmtId="0" fontId="22" fillId="0" borderId="0" xfId="0" applyFont="1"/>
    <xf numFmtId="0" fontId="0" fillId="0" borderId="0" xfId="0" applyAlignment="1">
      <alignment horizontal="left" wrapText="1"/>
    </xf>
    <xf numFmtId="0" fontId="0" fillId="0" borderId="0" xfId="0" applyAlignment="1">
      <alignment vertical="top" wrapText="1"/>
    </xf>
    <xf numFmtId="0" fontId="40" fillId="6" borderId="21" xfId="0" applyFont="1" applyFill="1" applyBorder="1" applyAlignment="1">
      <alignment vertical="center"/>
    </xf>
    <xf numFmtId="0" fontId="40" fillId="0" borderId="21" xfId="0" applyFont="1" applyBorder="1" applyAlignment="1">
      <alignment horizontal="center" vertical="center"/>
    </xf>
    <xf numFmtId="0" fontId="3" fillId="2" borderId="1" xfId="0" applyFont="1" applyFill="1" applyBorder="1" applyAlignment="1">
      <alignment vertical="center"/>
    </xf>
    <xf numFmtId="0" fontId="4" fillId="0" borderId="0" xfId="0" applyFont="1" applyAlignment="1">
      <alignment vertical="center"/>
    </xf>
    <xf numFmtId="165" fontId="2" fillId="0" borderId="0" xfId="0" applyNumberFormat="1" applyFont="1" applyAlignment="1">
      <alignment vertical="center"/>
    </xf>
    <xf numFmtId="0" fontId="41" fillId="2" borderId="1" xfId="0" applyFont="1" applyFill="1" applyBorder="1" applyAlignment="1">
      <alignment horizontal="center" vertical="center" wrapText="1"/>
    </xf>
    <xf numFmtId="0" fontId="42" fillId="0" borderId="0" xfId="0" applyFont="1" applyAlignment="1">
      <alignment horizontal="left" vertical="center"/>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47" fillId="0" borderId="0" xfId="0" applyFont="1" applyAlignment="1">
      <alignment horizontal="left" vertical="center"/>
    </xf>
    <xf numFmtId="0" fontId="44" fillId="0" borderId="0" xfId="0" applyFont="1" applyAlignment="1">
      <alignment horizontal="center" vertical="center" wrapText="1"/>
    </xf>
    <xf numFmtId="0" fontId="22" fillId="0" borderId="0" xfId="0" applyFont="1" applyAlignment="1">
      <alignment vertical="center"/>
    </xf>
    <xf numFmtId="0" fontId="45" fillId="0" borderId="0" xfId="0" applyFont="1" applyAlignment="1">
      <alignment vertical="center"/>
    </xf>
    <xf numFmtId="0" fontId="40" fillId="0" borderId="21" xfId="0" applyFont="1" applyBorder="1" applyAlignment="1">
      <alignment horizontal="center" vertical="center" wrapText="1"/>
    </xf>
    <xf numFmtId="0" fontId="58" fillId="7" borderId="1" xfId="0" applyFont="1" applyFill="1" applyBorder="1" applyAlignment="1">
      <alignment wrapText="1"/>
    </xf>
    <xf numFmtId="0" fontId="59" fillId="0" borderId="1" xfId="0" quotePrefix="1" applyFont="1" applyBorder="1" applyAlignment="1">
      <alignment horizontal="left" vertical="center" wrapText="1"/>
    </xf>
    <xf numFmtId="0" fontId="60" fillId="0" borderId="1" xfId="0" applyFont="1" applyBorder="1" applyAlignment="1">
      <alignment horizontal="left" vertical="center" wrapText="1"/>
    </xf>
    <xf numFmtId="0" fontId="2" fillId="8" borderId="0" xfId="0" applyFont="1" applyFill="1" applyAlignment="1">
      <alignment vertical="center"/>
    </xf>
    <xf numFmtId="1" fontId="2" fillId="0" borderId="0" xfId="0" applyNumberFormat="1" applyFont="1" applyAlignment="1">
      <alignment vertical="center"/>
    </xf>
    <xf numFmtId="0" fontId="5" fillId="3" borderId="0" xfId="0" applyFont="1" applyFill="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0" fontId="52" fillId="0" borderId="1" xfId="0" applyFont="1" applyBorder="1" applyAlignment="1">
      <alignment horizontal="left" vertical="center" wrapText="1"/>
    </xf>
    <xf numFmtId="0" fontId="6" fillId="0" borderId="0" xfId="0" applyFont="1" applyAlignment="1">
      <alignment horizontal="left"/>
    </xf>
    <xf numFmtId="0" fontId="3" fillId="2" borderId="1" xfId="0" applyFont="1" applyFill="1" applyBorder="1" applyAlignment="1">
      <alignment horizontal="left" vertical="center" wrapText="1"/>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0" fontId="2" fillId="0" borderId="5" xfId="0" applyFont="1" applyBorder="1" applyAlignment="1">
      <alignment horizontal="left" vertical="center"/>
    </xf>
    <xf numFmtId="0" fontId="52" fillId="0" borderId="7" xfId="0" applyFont="1" applyBorder="1" applyAlignment="1">
      <alignment horizontal="left" vertical="center"/>
    </xf>
    <xf numFmtId="0" fontId="52" fillId="0" borderId="5" xfId="0" applyFont="1" applyBorder="1" applyAlignment="1">
      <alignment horizontal="left" vertical="center" wrapText="1"/>
    </xf>
    <xf numFmtId="14" fontId="52" fillId="0" borderId="1" xfId="0" applyNumberFormat="1" applyFont="1" applyBorder="1" applyAlignment="1">
      <alignment horizontal="lef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left" vertical="center"/>
    </xf>
    <xf numFmtId="0" fontId="4" fillId="2" borderId="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xf numFmtId="0" fontId="57" fillId="0" borderId="5" xfId="0" applyFont="1" applyBorder="1" applyAlignment="1">
      <alignment horizontal="left" vertical="center" wrapText="1"/>
    </xf>
    <xf numFmtId="0" fontId="57" fillId="0" borderId="6" xfId="0" applyFont="1" applyBorder="1" applyAlignment="1">
      <alignment horizontal="left" vertical="center" wrapText="1"/>
    </xf>
    <xf numFmtId="0" fontId="57" fillId="0" borderId="7" xfId="0" applyFont="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35" fillId="0" borderId="5" xfId="0" applyFont="1" applyBorder="1" applyAlignment="1">
      <alignment horizontal="left" vertical="center" wrapText="1"/>
    </xf>
    <xf numFmtId="0" fontId="16" fillId="2"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2" fillId="0" borderId="5" xfId="0" quotePrefix="1"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6" fillId="0" borderId="10" xfId="0" applyFont="1" applyBorder="1" applyAlignment="1">
      <alignment horizontal="left"/>
    </xf>
    <xf numFmtId="0" fontId="2" fillId="0" borderId="6" xfId="0" quotePrefix="1" applyFont="1" applyBorder="1" applyAlignment="1">
      <alignment horizontal="left" vertical="center" wrapText="1"/>
    </xf>
    <xf numFmtId="0" fontId="2" fillId="0" borderId="7" xfId="0" quotePrefix="1" applyFont="1" applyBorder="1" applyAlignment="1">
      <alignment horizontal="left" vertical="center" wrapText="1"/>
    </xf>
    <xf numFmtId="10" fontId="11" fillId="0" borderId="5" xfId="0" applyNumberFormat="1" applyFont="1" applyBorder="1" applyAlignment="1">
      <alignment horizontal="center" vertical="center" wrapText="1"/>
    </xf>
    <xf numFmtId="10" fontId="11" fillId="0" borderId="6" xfId="0" applyNumberFormat="1" applyFont="1" applyBorder="1" applyAlignment="1">
      <alignment horizontal="center" vertical="center" wrapText="1"/>
    </xf>
    <xf numFmtId="0" fontId="13" fillId="0" borderId="0" xfId="0" applyFont="1" applyAlignment="1">
      <alignment horizontal="left" vertical="center" wrapText="1"/>
    </xf>
    <xf numFmtId="0" fontId="54" fillId="0" borderId="21" xfId="0" applyFont="1" applyBorder="1" applyAlignment="1">
      <alignment horizontal="left"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53"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7" xfId="0" applyFont="1" applyBorder="1" applyAlignment="1">
      <alignment horizontal="left" vertical="center"/>
    </xf>
    <xf numFmtId="0" fontId="25" fillId="2" borderId="4"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36" fillId="0" borderId="1" xfId="0" applyFont="1" applyBorder="1" applyAlignment="1">
      <alignment horizontal="left" vertical="top" wrapText="1"/>
    </xf>
    <xf numFmtId="0" fontId="26" fillId="0" borderId="1" xfId="0" applyFont="1" applyBorder="1" applyAlignment="1">
      <alignment horizontal="left" vertical="top" wrapText="1"/>
    </xf>
    <xf numFmtId="0" fontId="36" fillId="0" borderId="8" xfId="0" applyFont="1" applyBorder="1" applyAlignment="1">
      <alignment horizontal="left" vertical="top" wrapText="1"/>
    </xf>
    <xf numFmtId="0" fontId="26" fillId="0" borderId="10" xfId="0" applyFont="1" applyBorder="1" applyAlignment="1">
      <alignment horizontal="left" vertical="top" wrapText="1"/>
    </xf>
    <xf numFmtId="0" fontId="26" fillId="0" borderId="14" xfId="0" applyFont="1" applyBorder="1" applyAlignment="1">
      <alignment horizontal="left" vertical="top"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40" fillId="0" borderId="25" xfId="0" applyFont="1" applyBorder="1" applyAlignment="1">
      <alignment horizontal="center" vertical="center"/>
    </xf>
    <xf numFmtId="0" fontId="0" fillId="0" borderId="26" xfId="0" applyBorder="1" applyAlignment="1">
      <alignment horizontal="center" vertical="center"/>
    </xf>
    <xf numFmtId="0" fontId="0" fillId="0" borderId="6" xfId="0" applyBorder="1" applyAlignment="1">
      <alignment horizontal="center" vertical="center"/>
    </xf>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2" borderId="1" xfId="0" applyFont="1" applyFill="1" applyBorder="1" applyAlignment="1">
      <alignment horizontal="right"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54" fillId="9" borderId="21" xfId="0" applyFont="1" applyFill="1" applyBorder="1" applyAlignment="1">
      <alignment horizontal="center" vertical="center" wrapText="1"/>
    </xf>
    <xf numFmtId="0" fontId="54" fillId="9" borderId="22" xfId="0" applyFont="1" applyFill="1" applyBorder="1" applyAlignment="1">
      <alignment horizontal="center" vertical="center" wrapText="1"/>
    </xf>
    <xf numFmtId="0" fontId="54" fillId="9" borderId="23" xfId="0" applyFont="1" applyFill="1" applyBorder="1" applyAlignment="1">
      <alignment horizontal="center" vertical="center" wrapText="1"/>
    </xf>
    <xf numFmtId="0" fontId="54" fillId="9" borderId="23" xfId="0" applyFont="1" applyFill="1" applyBorder="1" applyAlignment="1">
      <alignment horizontal="center" vertical="center" wrapText="1"/>
    </xf>
    <xf numFmtId="0" fontId="55" fillId="9" borderId="21" xfId="0" applyFont="1" applyFill="1" applyBorder="1" applyAlignment="1">
      <alignment horizontal="right" vertical="center" wrapText="1"/>
    </xf>
    <xf numFmtId="0" fontId="54" fillId="9" borderId="21" xfId="0" applyFont="1" applyFill="1" applyBorder="1" applyAlignment="1">
      <alignment horizontal="center" vertical="center" wrapText="1"/>
    </xf>
    <xf numFmtId="0" fontId="54" fillId="9" borderId="24" xfId="0" applyFont="1" applyFill="1" applyBorder="1" applyAlignment="1">
      <alignment horizontal="center" vertical="center" wrapText="1"/>
    </xf>
    <xf numFmtId="0" fontId="54" fillId="9" borderId="24" xfId="0" applyFont="1" applyFill="1" applyBorder="1" applyAlignment="1">
      <alignment horizontal="center" vertical="center" wrapText="1"/>
    </xf>
    <xf numFmtId="0" fontId="61" fillId="0" borderId="21" xfId="0" applyFont="1" applyBorder="1" applyAlignment="1">
      <alignment horizontal="center" vertical="center"/>
    </xf>
    <xf numFmtId="0" fontId="40" fillId="10" borderId="21" xfId="0" applyFont="1" applyFill="1" applyBorder="1" applyAlignment="1">
      <alignment horizontal="center" vertical="center" wrapText="1"/>
    </xf>
    <xf numFmtId="0" fontId="61" fillId="0" borderId="21" xfId="0" applyFont="1" applyBorder="1" applyAlignment="1">
      <alignment horizontal="center" vertical="center" wrapText="1"/>
    </xf>
    <xf numFmtId="0" fontId="40" fillId="7" borderId="21" xfId="0" applyFont="1" applyFill="1" applyBorder="1" applyAlignment="1">
      <alignment horizontal="center" vertical="center" wrapText="1"/>
    </xf>
    <xf numFmtId="0" fontId="54" fillId="0" borderId="27" xfId="0" applyFont="1" applyBorder="1" applyAlignment="1">
      <alignment horizontal="left" vertical="center" wrapText="1"/>
    </xf>
    <xf numFmtId="0" fontId="54" fillId="0" borderId="28" xfId="0" applyFont="1" applyBorder="1" applyAlignment="1">
      <alignment horizontal="left" vertical="center" wrapText="1"/>
    </xf>
    <xf numFmtId="0" fontId="54" fillId="0" borderId="29" xfId="0" applyFont="1" applyBorder="1" applyAlignment="1">
      <alignment horizontal="left" vertical="center" wrapText="1"/>
    </xf>
    <xf numFmtId="0" fontId="40" fillId="7" borderId="21" xfId="0" applyFont="1" applyFill="1" applyBorder="1" applyAlignment="1">
      <alignment horizontal="center" vertical="center"/>
    </xf>
  </cellXfs>
  <cellStyles count="2">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jpe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jpe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6</xdr:col>
      <xdr:colOff>344714</xdr:colOff>
      <xdr:row>13</xdr:row>
      <xdr:rowOff>274336</xdr:rowOff>
    </xdr:from>
    <xdr:to>
      <xdr:col>9</xdr:col>
      <xdr:colOff>1095350</xdr:colOff>
      <xdr:row>23</xdr:row>
      <xdr:rowOff>251823</xdr:rowOff>
    </xdr:to>
    <xdr:pic>
      <xdr:nvPicPr>
        <xdr:cNvPr id="2" name="Picture 1" descr="A calculator with numbers and symbols&#10;&#10;Description automatically generated">
          <a:extLst>
            <a:ext uri="{FF2B5EF4-FFF2-40B4-BE49-F238E27FC236}">
              <a16:creationId xmlns:a16="http://schemas.microsoft.com/office/drawing/2014/main" id="{5DAAB4D4-BBBE-40EF-A91F-F5AB37CD3E2C}"/>
            </a:ext>
          </a:extLst>
        </xdr:cNvPr>
        <xdr:cNvPicPr>
          <a:picLocks noChangeAspect="1"/>
        </xdr:cNvPicPr>
      </xdr:nvPicPr>
      <xdr:blipFill>
        <a:blip xmlns:r="http://schemas.openxmlformats.org/officeDocument/2006/relationships" r:embed="rId1"/>
        <a:stretch>
          <a:fillRect/>
        </a:stretch>
      </xdr:blipFill>
      <xdr:spPr>
        <a:xfrm>
          <a:off x="6794500" y="4102479"/>
          <a:ext cx="6374921" cy="2771487"/>
        </a:xfrm>
        <a:prstGeom prst="rect">
          <a:avLst/>
        </a:prstGeom>
      </xdr:spPr>
    </xdr:pic>
    <xdr:clientData/>
  </xdr:twoCellAnchor>
  <xdr:twoCellAnchor editAs="oneCell">
    <xdr:from>
      <xdr:col>14</xdr:col>
      <xdr:colOff>628621</xdr:colOff>
      <xdr:row>13</xdr:row>
      <xdr:rowOff>108857</xdr:rowOff>
    </xdr:from>
    <xdr:to>
      <xdr:col>24</xdr:col>
      <xdr:colOff>70728</xdr:colOff>
      <xdr:row>27</xdr:row>
      <xdr:rowOff>77107</xdr:rowOff>
    </xdr:to>
    <xdr:pic>
      <xdr:nvPicPr>
        <xdr:cNvPr id="3" name="Picture 2" descr="A white text on a black background&#10;&#10;Description automatically generated">
          <a:extLst>
            <a:ext uri="{FF2B5EF4-FFF2-40B4-BE49-F238E27FC236}">
              <a16:creationId xmlns:a16="http://schemas.microsoft.com/office/drawing/2014/main" id="{69F58C1C-B7A1-4B72-822A-EB89E9A04E0D}"/>
            </a:ext>
          </a:extLst>
        </xdr:cNvPr>
        <xdr:cNvPicPr>
          <a:picLocks noChangeAspect="1"/>
        </xdr:cNvPicPr>
      </xdr:nvPicPr>
      <xdr:blipFill>
        <a:blip xmlns:r="http://schemas.openxmlformats.org/officeDocument/2006/relationships" r:embed="rId2"/>
        <a:stretch>
          <a:fillRect/>
        </a:stretch>
      </xdr:blipFill>
      <xdr:spPr>
        <a:xfrm>
          <a:off x="16784835" y="3937000"/>
          <a:ext cx="6064250" cy="3778250"/>
        </a:xfrm>
        <a:prstGeom prst="rect">
          <a:avLst/>
        </a:prstGeom>
      </xdr:spPr>
    </xdr:pic>
    <xdr:clientData/>
  </xdr:twoCellAnchor>
  <xdr:twoCellAnchor editAs="oneCell">
    <xdr:from>
      <xdr:col>11</xdr:col>
      <xdr:colOff>0</xdr:colOff>
      <xdr:row>29</xdr:row>
      <xdr:rowOff>0</xdr:rowOff>
    </xdr:from>
    <xdr:to>
      <xdr:col>19</xdr:col>
      <xdr:colOff>159057</xdr:colOff>
      <xdr:row>33</xdr:row>
      <xdr:rowOff>1503852</xdr:rowOff>
    </xdr:to>
    <xdr:pic>
      <xdr:nvPicPr>
        <xdr:cNvPr id="4" name="Picture 3">
          <a:extLst>
            <a:ext uri="{FF2B5EF4-FFF2-40B4-BE49-F238E27FC236}">
              <a16:creationId xmlns:a16="http://schemas.microsoft.com/office/drawing/2014/main" id="{BEF1D291-3748-427D-9D7B-D91C7140B681}"/>
            </a:ext>
          </a:extLst>
        </xdr:cNvPr>
        <xdr:cNvPicPr>
          <a:picLocks noChangeAspect="1"/>
        </xdr:cNvPicPr>
      </xdr:nvPicPr>
      <xdr:blipFill>
        <a:blip xmlns:r="http://schemas.openxmlformats.org/officeDocument/2006/relationships" r:embed="rId3"/>
        <a:stretch>
          <a:fillRect/>
        </a:stretch>
      </xdr:blipFill>
      <xdr:spPr>
        <a:xfrm>
          <a:off x="13380357" y="8273143"/>
          <a:ext cx="5456772" cy="49872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2126875</xdr:colOff>
      <xdr:row>33</xdr:row>
      <xdr:rowOff>611841</xdr:rowOff>
    </xdr:from>
    <xdr:to>
      <xdr:col>1</xdr:col>
      <xdr:colOff>748553</xdr:colOff>
      <xdr:row>33</xdr:row>
      <xdr:rowOff>1509522</xdr:rowOff>
    </xdr:to>
    <xdr:pic>
      <xdr:nvPicPr>
        <xdr:cNvPr id="2" name="Picture 1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126875" y="10795747"/>
          <a:ext cx="1060078" cy="897681"/>
        </a:xfrm>
        <a:prstGeom prst="rect">
          <a:avLst/>
        </a:prstGeom>
        <a:noFill/>
        <a:ln w="1">
          <a:noFill/>
          <a:miter lim="800000"/>
          <a:headEnd/>
          <a:tailEnd type="none" w="med" len="med"/>
        </a:ln>
        <a:effectLst/>
      </xdr:spPr>
    </xdr:pic>
    <xdr:clientData/>
  </xdr:twoCellAnchor>
  <xdr:twoCellAnchor editAs="oneCell">
    <xdr:from>
      <xdr:col>8</xdr:col>
      <xdr:colOff>528918</xdr:colOff>
      <xdr:row>14</xdr:row>
      <xdr:rowOff>242047</xdr:rowOff>
    </xdr:from>
    <xdr:to>
      <xdr:col>16</xdr:col>
      <xdr:colOff>640771</xdr:colOff>
      <xdr:row>27</xdr:row>
      <xdr:rowOff>171661</xdr:rowOff>
    </xdr:to>
    <xdr:pic>
      <xdr:nvPicPr>
        <xdr:cNvPr id="3" name="Picture 5">
          <a:extLst>
            <a:ext uri="{FF2B5EF4-FFF2-40B4-BE49-F238E27FC236}">
              <a16:creationId xmlns:a16="http://schemas.microsoft.com/office/drawing/2014/main" id="{C9CAA18E-2F6D-4E9B-9739-1DF21B0AF377}"/>
            </a:ext>
          </a:extLst>
        </xdr:cNvPr>
        <xdr:cNvPicPr>
          <a:picLocks noChangeAspect="1"/>
        </xdr:cNvPicPr>
      </xdr:nvPicPr>
      <xdr:blipFill>
        <a:blip xmlns:r="http://schemas.openxmlformats.org/officeDocument/2006/relationships" r:embed="rId2"/>
        <a:stretch>
          <a:fillRect/>
        </a:stretch>
      </xdr:blipFill>
      <xdr:spPr>
        <a:xfrm>
          <a:off x="10542494" y="4823012"/>
          <a:ext cx="6154513" cy="40901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144502</xdr:colOff>
      <xdr:row>20</xdr:row>
      <xdr:rowOff>65979</xdr:rowOff>
    </xdr:from>
    <xdr:to>
      <xdr:col>3</xdr:col>
      <xdr:colOff>182602</xdr:colOff>
      <xdr:row>21</xdr:row>
      <xdr:rowOff>313629</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8087" y="5065442"/>
          <a:ext cx="2417027" cy="4427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31514</xdr:colOff>
      <xdr:row>0</xdr:row>
      <xdr:rowOff>24309</xdr:rowOff>
    </xdr:from>
    <xdr:to>
      <xdr:col>26</xdr:col>
      <xdr:colOff>1147060</xdr:colOff>
      <xdr:row>17</xdr:row>
      <xdr:rowOff>157259</xdr:rowOff>
    </xdr:to>
    <xdr:pic>
      <xdr:nvPicPr>
        <xdr:cNvPr id="7" name="Picture 6" descr="A screenshot of a shipping container&#10;&#10;Description automatically generated">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17501758" y="24309"/>
          <a:ext cx="7217741" cy="4554718"/>
        </a:xfrm>
        <a:prstGeom prst="rect">
          <a:avLst/>
        </a:prstGeom>
      </xdr:spPr>
    </xdr:pic>
    <xdr:clientData/>
  </xdr:twoCellAnchor>
  <xdr:twoCellAnchor editAs="oneCell">
    <xdr:from>
      <xdr:col>3</xdr:col>
      <xdr:colOff>466260</xdr:colOff>
      <xdr:row>30</xdr:row>
      <xdr:rowOff>27070</xdr:rowOff>
    </xdr:from>
    <xdr:to>
      <xdr:col>5</xdr:col>
      <xdr:colOff>439033</xdr:colOff>
      <xdr:row>30</xdr:row>
      <xdr:rowOff>1802782</xdr:rowOff>
    </xdr:to>
    <xdr:pic>
      <xdr:nvPicPr>
        <xdr:cNvPr id="13" name="Picture 12" descr="A blue cubes stacked on top of each other&#10;&#10;Description automatically generated">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3"/>
        <a:stretch>
          <a:fillRect/>
        </a:stretch>
      </xdr:blipFill>
      <xdr:spPr>
        <a:xfrm>
          <a:off x="4768772" y="8901582"/>
          <a:ext cx="1375968" cy="1775712"/>
        </a:xfrm>
        <a:prstGeom prst="rect">
          <a:avLst/>
        </a:prstGeom>
      </xdr:spPr>
    </xdr:pic>
    <xdr:clientData/>
  </xdr:twoCellAnchor>
  <xdr:twoCellAnchor editAs="oneCell">
    <xdr:from>
      <xdr:col>1</xdr:col>
      <xdr:colOff>568015</xdr:colOff>
      <xdr:row>30</xdr:row>
      <xdr:rowOff>12081</xdr:rowOff>
    </xdr:from>
    <xdr:to>
      <xdr:col>2</xdr:col>
      <xdr:colOff>687658</xdr:colOff>
      <xdr:row>30</xdr:row>
      <xdr:rowOff>1721917</xdr:rowOff>
    </xdr:to>
    <xdr:pic>
      <xdr:nvPicPr>
        <xdr:cNvPr id="14" name="Picture 13" descr="A blue cubes stacked on top of each other&#10;&#10;Description automatically generated">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4"/>
        <a:stretch>
          <a:fillRect/>
        </a:stretch>
      </xdr:blipFill>
      <xdr:spPr>
        <a:xfrm>
          <a:off x="2491600" y="8886593"/>
          <a:ext cx="1309107" cy="1709836"/>
        </a:xfrm>
        <a:prstGeom prst="rect">
          <a:avLst/>
        </a:prstGeom>
      </xdr:spPr>
    </xdr:pic>
    <xdr:clientData/>
  </xdr:twoCellAnchor>
  <xdr:twoCellAnchor editAs="oneCell">
    <xdr:from>
      <xdr:col>6</xdr:col>
      <xdr:colOff>188952</xdr:colOff>
      <xdr:row>23</xdr:row>
      <xdr:rowOff>211311</xdr:rowOff>
    </xdr:from>
    <xdr:to>
      <xdr:col>13</xdr:col>
      <xdr:colOff>150676</xdr:colOff>
      <xdr:row>30</xdr:row>
      <xdr:rowOff>1463412</xdr:rowOff>
    </xdr:to>
    <xdr:pic>
      <xdr:nvPicPr>
        <xdr:cNvPr id="4" name="Picture 3">
          <a:extLst>
            <a:ext uri="{FF2B5EF4-FFF2-40B4-BE49-F238E27FC236}">
              <a16:creationId xmlns:a16="http://schemas.microsoft.com/office/drawing/2014/main" id="{0517A7DC-E936-0CAE-8D09-C98478D9522E}"/>
            </a:ext>
          </a:extLst>
        </xdr:cNvPr>
        <xdr:cNvPicPr>
          <a:picLocks noChangeAspect="1"/>
        </xdr:cNvPicPr>
      </xdr:nvPicPr>
      <xdr:blipFill>
        <a:blip xmlns:r="http://schemas.openxmlformats.org/officeDocument/2006/relationships" r:embed="rId5"/>
        <a:stretch>
          <a:fillRect/>
        </a:stretch>
      </xdr:blipFill>
      <xdr:spPr>
        <a:xfrm>
          <a:off x="7026818" y="6298018"/>
          <a:ext cx="5661236" cy="2994479"/>
        </a:xfrm>
        <a:prstGeom prst="rect">
          <a:avLst/>
        </a:prstGeom>
      </xdr:spPr>
    </xdr:pic>
    <xdr:clientData/>
  </xdr:twoCellAnchor>
  <xdr:twoCellAnchor editAs="oneCell">
    <xdr:from>
      <xdr:col>14</xdr:col>
      <xdr:colOff>620285</xdr:colOff>
      <xdr:row>20</xdr:row>
      <xdr:rowOff>112287</xdr:rowOff>
    </xdr:from>
    <xdr:to>
      <xdr:col>21</xdr:col>
      <xdr:colOff>767916</xdr:colOff>
      <xdr:row>30</xdr:row>
      <xdr:rowOff>693845</xdr:rowOff>
    </xdr:to>
    <xdr:pic>
      <xdr:nvPicPr>
        <xdr:cNvPr id="6" name="Picture 5">
          <a:extLst>
            <a:ext uri="{FF2B5EF4-FFF2-40B4-BE49-F238E27FC236}">
              <a16:creationId xmlns:a16="http://schemas.microsoft.com/office/drawing/2014/main" id="{3EFF7289-DCA3-71A1-EE2B-02DE5DBC227E}"/>
            </a:ext>
          </a:extLst>
        </xdr:cNvPr>
        <xdr:cNvPicPr>
          <a:picLocks noChangeAspect="1"/>
        </xdr:cNvPicPr>
      </xdr:nvPicPr>
      <xdr:blipFill>
        <a:blip xmlns:r="http://schemas.openxmlformats.org/officeDocument/2006/relationships" r:embed="rId6"/>
        <a:stretch>
          <a:fillRect/>
        </a:stretch>
      </xdr:blipFill>
      <xdr:spPr>
        <a:xfrm>
          <a:off x="13815895" y="5114848"/>
          <a:ext cx="6458911" cy="3408082"/>
        </a:xfrm>
        <a:prstGeom prst="rect">
          <a:avLst/>
        </a:prstGeom>
      </xdr:spPr>
    </xdr:pic>
    <xdr:clientData/>
  </xdr:twoCellAnchor>
  <xdr:twoCellAnchor editAs="oneCell">
    <xdr:from>
      <xdr:col>9</xdr:col>
      <xdr:colOff>250902</xdr:colOff>
      <xdr:row>9</xdr:row>
      <xdr:rowOff>0</xdr:rowOff>
    </xdr:from>
    <xdr:to>
      <xdr:col>13</xdr:col>
      <xdr:colOff>170457</xdr:colOff>
      <xdr:row>12</xdr:row>
      <xdr:rowOff>146338</xdr:rowOff>
    </xdr:to>
    <xdr:pic>
      <xdr:nvPicPr>
        <xdr:cNvPr id="8" name="Picture 7">
          <a:extLst>
            <a:ext uri="{FF2B5EF4-FFF2-40B4-BE49-F238E27FC236}">
              <a16:creationId xmlns:a16="http://schemas.microsoft.com/office/drawing/2014/main" id="{4F0CA780-D5F7-07E7-A38B-3D51EDFE702E}"/>
            </a:ext>
          </a:extLst>
        </xdr:cNvPr>
        <xdr:cNvPicPr>
          <a:picLocks noChangeAspect="1"/>
        </xdr:cNvPicPr>
      </xdr:nvPicPr>
      <xdr:blipFill>
        <a:blip xmlns:r="http://schemas.openxmlformats.org/officeDocument/2006/relationships" r:embed="rId7"/>
        <a:stretch>
          <a:fillRect/>
        </a:stretch>
      </xdr:blipFill>
      <xdr:spPr>
        <a:xfrm>
          <a:off x="9961756" y="2750634"/>
          <a:ext cx="2484335" cy="815411"/>
        </a:xfrm>
        <a:prstGeom prst="rect">
          <a:avLst/>
        </a:prstGeom>
      </xdr:spPr>
    </xdr:pic>
    <xdr:clientData/>
  </xdr:twoCellAnchor>
  <xdr:twoCellAnchor editAs="oneCell">
    <xdr:from>
      <xdr:col>3</xdr:col>
      <xdr:colOff>627257</xdr:colOff>
      <xdr:row>34</xdr:row>
      <xdr:rowOff>75890</xdr:rowOff>
    </xdr:from>
    <xdr:to>
      <xdr:col>14</xdr:col>
      <xdr:colOff>617968</xdr:colOff>
      <xdr:row>57</xdr:row>
      <xdr:rowOff>48938</xdr:rowOff>
    </xdr:to>
    <xdr:pic>
      <xdr:nvPicPr>
        <xdr:cNvPr id="9" name="Picture 8">
          <a:extLst>
            <a:ext uri="{FF2B5EF4-FFF2-40B4-BE49-F238E27FC236}">
              <a16:creationId xmlns:a16="http://schemas.microsoft.com/office/drawing/2014/main" id="{E65C9144-6D8B-D160-95E6-BC43C22F6E2A}"/>
            </a:ext>
          </a:extLst>
        </xdr:cNvPr>
        <xdr:cNvPicPr>
          <a:picLocks noChangeAspect="1"/>
        </xdr:cNvPicPr>
      </xdr:nvPicPr>
      <xdr:blipFill>
        <a:blip xmlns:r="http://schemas.openxmlformats.org/officeDocument/2006/relationships" r:embed="rId8"/>
        <a:stretch>
          <a:fillRect/>
        </a:stretch>
      </xdr:blipFill>
      <xdr:spPr>
        <a:xfrm>
          <a:off x="5018050" y="10297841"/>
          <a:ext cx="8795528" cy="4247682"/>
        </a:xfrm>
        <a:prstGeom prst="rect">
          <a:avLst/>
        </a:prstGeom>
      </xdr:spPr>
    </xdr:pic>
    <xdr:clientData/>
  </xdr:twoCellAnchor>
  <xdr:twoCellAnchor editAs="oneCell">
    <xdr:from>
      <xdr:col>0</xdr:col>
      <xdr:colOff>0</xdr:colOff>
      <xdr:row>33</xdr:row>
      <xdr:rowOff>37171</xdr:rowOff>
    </xdr:from>
    <xdr:to>
      <xdr:col>3</xdr:col>
      <xdr:colOff>503590</xdr:colOff>
      <xdr:row>67</xdr:row>
      <xdr:rowOff>125681</xdr:rowOff>
    </xdr:to>
    <xdr:pic>
      <xdr:nvPicPr>
        <xdr:cNvPr id="11" name="Picture 5">
          <a:extLst>
            <a:ext uri="{FF2B5EF4-FFF2-40B4-BE49-F238E27FC236}">
              <a16:creationId xmlns:a16="http://schemas.microsoft.com/office/drawing/2014/main" id="{FE686B24-F331-E957-CF77-192EF2DEE1B0}"/>
            </a:ext>
          </a:extLst>
        </xdr:cNvPr>
        <xdr:cNvPicPr>
          <a:picLocks noChangeAspect="1"/>
        </xdr:cNvPicPr>
      </xdr:nvPicPr>
      <xdr:blipFill>
        <a:blip xmlns:r="http://schemas.openxmlformats.org/officeDocument/2006/relationships" r:embed="rId9"/>
        <a:stretch>
          <a:fillRect/>
        </a:stretch>
      </xdr:blipFill>
      <xdr:spPr>
        <a:xfrm>
          <a:off x="0" y="10054683"/>
          <a:ext cx="4801270" cy="63064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533400</xdr:colOff>
      <xdr:row>2</xdr:row>
      <xdr:rowOff>57150</xdr:rowOff>
    </xdr:from>
    <xdr:to>
      <xdr:col>4</xdr:col>
      <xdr:colOff>729267</xdr:colOff>
      <xdr:row>2</xdr:row>
      <xdr:rowOff>3514725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533400" y="752475"/>
          <a:ext cx="5301267" cy="3457575"/>
        </a:xfrm>
        <a:prstGeom prst="rect">
          <a:avLst/>
        </a:prstGeom>
      </xdr:spPr>
    </xdr:pic>
    <xdr:clientData/>
  </xdr:twoCellAnchor>
  <xdr:twoCellAnchor editAs="oneCell">
    <xdr:from>
      <xdr:col>0</xdr:col>
      <xdr:colOff>619126</xdr:colOff>
      <xdr:row>2</xdr:row>
      <xdr:rowOff>3476624</xdr:rowOff>
    </xdr:from>
    <xdr:to>
      <xdr:col>4</xdr:col>
      <xdr:colOff>373821</xdr:colOff>
      <xdr:row>3</xdr:row>
      <xdr:rowOff>2939785</xdr:rowOff>
    </xdr:to>
    <xdr:pic>
      <xdr:nvPicPr>
        <xdr:cNvPr id="7"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619126" y="4180009"/>
          <a:ext cx="5027735" cy="3372221"/>
        </a:xfrm>
        <a:prstGeom prst="rect">
          <a:avLst/>
        </a:prstGeom>
      </xdr:spPr>
    </xdr:pic>
    <xdr:clientData/>
  </xdr:twoCellAnchor>
  <xdr:twoCellAnchor editAs="oneCell">
    <xdr:from>
      <xdr:col>3</xdr:col>
      <xdr:colOff>437323</xdr:colOff>
      <xdr:row>10</xdr:row>
      <xdr:rowOff>28575</xdr:rowOff>
    </xdr:from>
    <xdr:to>
      <xdr:col>4</xdr:col>
      <xdr:colOff>465897</xdr:colOff>
      <xdr:row>12</xdr:row>
      <xdr:rowOff>273800</xdr:rowOff>
    </xdr:to>
    <xdr:pic>
      <xdr:nvPicPr>
        <xdr:cNvPr id="4" name="图片 3" descr="微信图片_20210401090949.jpg">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cstate="print"/>
        <a:stretch>
          <a:fillRect/>
        </a:stretch>
      </xdr:blipFill>
      <xdr:spPr>
        <a:xfrm>
          <a:off x="4306958" y="9775549"/>
          <a:ext cx="1433304" cy="1013851"/>
        </a:xfrm>
        <a:prstGeom prst="rect">
          <a:avLst/>
        </a:prstGeom>
      </xdr:spPr>
    </xdr:pic>
    <xdr:clientData/>
  </xdr:twoCellAnchor>
  <xdr:twoCellAnchor editAs="oneCell">
    <xdr:from>
      <xdr:col>0</xdr:col>
      <xdr:colOff>911227</xdr:colOff>
      <xdr:row>6</xdr:row>
      <xdr:rowOff>255157</xdr:rowOff>
    </xdr:from>
    <xdr:to>
      <xdr:col>1</xdr:col>
      <xdr:colOff>0</xdr:colOff>
      <xdr:row>10</xdr:row>
      <xdr:rowOff>57149</xdr:rowOff>
    </xdr:to>
    <xdr:pic>
      <xdr:nvPicPr>
        <xdr:cNvPr id="4099" name="Picture 3">
          <a:extLst>
            <a:ext uri="{FF2B5EF4-FFF2-40B4-BE49-F238E27FC236}">
              <a16:creationId xmlns:a16="http://schemas.microsoft.com/office/drawing/2014/main" id="{00000000-0008-0000-0400-0000031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flipV="1">
          <a:off x="911227" y="8800880"/>
          <a:ext cx="1047327" cy="1018438"/>
        </a:xfrm>
        <a:prstGeom prst="rect">
          <a:avLst/>
        </a:prstGeom>
        <a:noFill/>
        <a:ln w="1">
          <a:noFill/>
          <a:miter lim="800000"/>
          <a:headEnd/>
          <a:tailEnd type="none" w="med" len="med"/>
        </a:ln>
        <a:effectLst/>
      </xdr:spPr>
    </xdr:pic>
    <xdr:clientData/>
  </xdr:twoCellAnchor>
  <xdr:twoCellAnchor editAs="oneCell">
    <xdr:from>
      <xdr:col>1</xdr:col>
      <xdr:colOff>390527</xdr:colOff>
      <xdr:row>15</xdr:row>
      <xdr:rowOff>104775</xdr:rowOff>
    </xdr:from>
    <xdr:to>
      <xdr:col>2</xdr:col>
      <xdr:colOff>698443</xdr:colOff>
      <xdr:row>15</xdr:row>
      <xdr:rowOff>1095375</xdr:rowOff>
    </xdr:to>
    <xdr:pic>
      <xdr:nvPicPr>
        <xdr:cNvPr id="4100" name="Picture 4">
          <a:extLst>
            <a:ext uri="{FF2B5EF4-FFF2-40B4-BE49-F238E27FC236}">
              <a16:creationId xmlns:a16="http://schemas.microsoft.com/office/drawing/2014/main" id="{00000000-0008-0000-0400-0000041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2609852" y="11734800"/>
          <a:ext cx="1450916" cy="990600"/>
        </a:xfrm>
        <a:prstGeom prst="rect">
          <a:avLst/>
        </a:prstGeom>
        <a:noFill/>
        <a:ln w="1">
          <a:noFill/>
          <a:miter lim="800000"/>
          <a:headEnd/>
          <a:tailEnd type="none" w="med" len="med"/>
        </a:ln>
        <a:effectLst/>
      </xdr:spPr>
    </xdr:pic>
    <xdr:clientData/>
  </xdr:twoCellAnchor>
  <xdr:twoCellAnchor editAs="oneCell">
    <xdr:from>
      <xdr:col>0</xdr:col>
      <xdr:colOff>733425</xdr:colOff>
      <xdr:row>15</xdr:row>
      <xdr:rowOff>76200</xdr:rowOff>
    </xdr:from>
    <xdr:to>
      <xdr:col>0</xdr:col>
      <xdr:colOff>1145152</xdr:colOff>
      <xdr:row>15</xdr:row>
      <xdr:rowOff>1152526</xdr:rowOff>
    </xdr:to>
    <xdr:pic>
      <xdr:nvPicPr>
        <xdr:cNvPr id="4101" name="Picture 5">
          <a:extLst>
            <a:ext uri="{FF2B5EF4-FFF2-40B4-BE49-F238E27FC236}">
              <a16:creationId xmlns:a16="http://schemas.microsoft.com/office/drawing/2014/main" id="{00000000-0008-0000-0400-0000051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33425" y="11706225"/>
          <a:ext cx="411727" cy="1076326"/>
        </a:xfrm>
        <a:prstGeom prst="rect">
          <a:avLst/>
        </a:prstGeom>
        <a:noFill/>
        <a:ln w="1">
          <a:noFill/>
          <a:miter lim="800000"/>
          <a:headEnd/>
          <a:tailEnd type="none" w="med" len="med"/>
        </a:ln>
        <a:effectLst/>
      </xdr:spPr>
    </xdr:pic>
    <xdr:clientData/>
  </xdr:twoCellAnchor>
  <xdr:twoCellAnchor editAs="oneCell">
    <xdr:from>
      <xdr:col>3</xdr:col>
      <xdr:colOff>632460</xdr:colOff>
      <xdr:row>13</xdr:row>
      <xdr:rowOff>283071</xdr:rowOff>
    </xdr:from>
    <xdr:to>
      <xdr:col>5</xdr:col>
      <xdr:colOff>199937</xdr:colOff>
      <xdr:row>15</xdr:row>
      <xdr:rowOff>1185814</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7"/>
        <a:stretch>
          <a:fillRect/>
        </a:stretch>
      </xdr:blipFill>
      <xdr:spPr>
        <a:xfrm>
          <a:off x="4396556" y="11192830"/>
          <a:ext cx="2298742" cy="16678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mma Du" id="{EA71EF00-4C1F-437F-AFA4-A92D64BE08FF}" userId="S::emma@thebasic.london::23ff4a52-6d7a-4e7b-835e-49e483cc7ec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7" dT="2026-04-17T14:33:37.35" personId="{EA71EF00-4C1F-437F-AFA4-A92D64BE08FF}" id="{97D1A4BE-CA1A-4679-A62C-0C4D59368C82}">
    <text>Sodium in mg x 2.5 /1000 = salt in g</text>
  </threadedComment>
  <threadedComment ref="A35" dT="2026-01-12T16:18:40.91" personId="{EA71EF00-4C1F-437F-AFA4-A92D64BE08FF}" id="{FB0F03A7-9E66-4375-B9C8-3A4F645F9A76}">
    <text xml:space="preserve">Emma Removed Molluscs on site based on Feb 2025 audit , 2024 &amp; 2025 BRC audit report .  </text>
  </threadedComment>
  <threadedComment ref="A35" dT="2026-01-12T16:19:42.35" personId="{EA71EF00-4C1F-437F-AFA4-A92D64BE08FF}" id="{DF7E8AFF-9783-4CE3-86F9-C5374C75575A}" parentId="{FB0F03A7-9E66-4375-B9C8-3A4F645F9A76}">
    <text>Also based on G008 and G009 spec</text>
  </threadedComment>
</ThreadedComments>
</file>

<file path=xl/threadedComments/threadedComment2.xml><?xml version="1.0" encoding="utf-8"?>
<ThreadedComments xmlns="http://schemas.microsoft.com/office/spreadsheetml/2018/threadedcomments" xmlns:x="http://schemas.openxmlformats.org/spreadsheetml/2006/main">
  <threadedComment ref="D24" dT="2024-11-22T14:47:27.47" personId="{EA71EF00-4C1F-437F-AFA4-A92D64BE08FF}" id="{F8DEFA65-9789-424E-93B6-1EC56A7B07B1}">
    <text>Mika’s photo indicate only 5 box/layer already sticking out</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6.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8"/>
  <sheetViews>
    <sheetView zoomScale="85" zoomScaleNormal="85" workbookViewId="0">
      <selection activeCell="S25" sqref="S25"/>
    </sheetView>
  </sheetViews>
  <sheetFormatPr defaultColWidth="9.453125" defaultRowHeight="14.5"/>
  <cols>
    <col min="1" max="1" width="39.54296875" style="2" customWidth="1"/>
    <col min="2" max="2" width="15.54296875" style="2" customWidth="1"/>
    <col min="3" max="3" width="22" style="2" customWidth="1"/>
    <col min="4" max="4" width="15.54296875" style="2" customWidth="1"/>
    <col min="5" max="5" width="13.54296875" style="2" customWidth="1"/>
    <col min="6" max="6" width="26.453125" style="2" customWidth="1"/>
    <col min="7" max="16384" width="9.453125" style="2"/>
  </cols>
  <sheetData>
    <row r="1" spans="1:6" ht="30" customHeight="1">
      <c r="A1" s="46" t="s">
        <v>0</v>
      </c>
    </row>
    <row r="2" spans="1:6" ht="25.4" customHeight="1">
      <c r="A2" s="45" t="s">
        <v>1</v>
      </c>
      <c r="B2" s="120" t="s">
        <v>2</v>
      </c>
      <c r="C2" s="120"/>
      <c r="D2" s="120"/>
      <c r="E2" s="120"/>
      <c r="F2" s="32"/>
    </row>
    <row r="3" spans="1:6" ht="25.4" customHeight="1">
      <c r="A3" s="3" t="s">
        <v>3</v>
      </c>
      <c r="B3" s="120" t="s">
        <v>260</v>
      </c>
      <c r="C3" s="120"/>
      <c r="D3" s="120"/>
      <c r="E3" s="120"/>
    </row>
    <row r="4" spans="1:6" ht="25.4" customHeight="1">
      <c r="A4" s="3" t="s">
        <v>4</v>
      </c>
      <c r="B4" s="120" t="s">
        <v>5</v>
      </c>
      <c r="C4" s="120"/>
      <c r="D4" s="120"/>
      <c r="E4" s="120"/>
    </row>
    <row r="5" spans="1:6" ht="25.4" customHeight="1">
      <c r="A5" s="3" t="s">
        <v>6</v>
      </c>
      <c r="B5" s="120" t="s">
        <v>7</v>
      </c>
      <c r="C5" s="120"/>
      <c r="D5" s="120"/>
      <c r="E5" s="120"/>
    </row>
    <row r="6" spans="1:6" ht="25.4" customHeight="1">
      <c r="A6" s="3" t="s">
        <v>8</v>
      </c>
      <c r="B6" s="119" t="s">
        <v>9</v>
      </c>
      <c r="C6" s="120"/>
      <c r="D6" s="120"/>
      <c r="E6" s="120"/>
    </row>
    <row r="7" spans="1:6" ht="25.4" customHeight="1">
      <c r="A7" s="3" t="s">
        <v>10</v>
      </c>
      <c r="B7" s="119" t="s">
        <v>11</v>
      </c>
      <c r="C7" s="120"/>
      <c r="D7" s="120"/>
      <c r="E7" s="120"/>
    </row>
    <row r="8" spans="1:6" ht="25.4" customHeight="1">
      <c r="A8" s="3" t="s">
        <v>12</v>
      </c>
      <c r="B8" s="126" t="s">
        <v>13</v>
      </c>
      <c r="C8" s="127"/>
      <c r="D8" s="127"/>
      <c r="E8" s="128"/>
    </row>
    <row r="9" spans="1:6" ht="25.4" hidden="1" customHeight="1">
      <c r="A9" s="3" t="s">
        <v>14</v>
      </c>
      <c r="B9" s="126" t="s">
        <v>15</v>
      </c>
      <c r="C9" s="130"/>
      <c r="D9" s="130"/>
      <c r="E9" s="131"/>
    </row>
    <row r="10" spans="1:6" ht="25.4" customHeight="1">
      <c r="A10" s="3" t="s">
        <v>16</v>
      </c>
      <c r="B10" s="120" t="s">
        <v>15</v>
      </c>
      <c r="C10" s="120"/>
      <c r="D10" s="120"/>
      <c r="E10" s="120"/>
    </row>
    <row r="11" spans="1:6" ht="25.4" customHeight="1">
      <c r="A11" s="3" t="s">
        <v>17</v>
      </c>
      <c r="B11" s="120" t="s">
        <v>230</v>
      </c>
      <c r="C11" s="120"/>
      <c r="D11" s="120"/>
      <c r="E11" s="120"/>
    </row>
    <row r="12" spans="1:6" ht="25.4" hidden="1" customHeight="1">
      <c r="A12" s="3" t="s">
        <v>18</v>
      </c>
      <c r="B12" s="120" t="s">
        <v>19</v>
      </c>
      <c r="C12" s="120"/>
      <c r="D12" s="120"/>
      <c r="E12" s="120"/>
    </row>
    <row r="13" spans="1:6" ht="30" customHeight="1">
      <c r="A13" s="129" t="s">
        <v>20</v>
      </c>
      <c r="B13" s="129"/>
      <c r="C13" s="4"/>
    </row>
    <row r="14" spans="1:6" ht="30" customHeight="1">
      <c r="A14" s="19" t="s">
        <v>21</v>
      </c>
      <c r="B14" s="65" t="s">
        <v>22</v>
      </c>
    </row>
    <row r="15" spans="1:6" ht="24" customHeight="1">
      <c r="A15" s="33" t="s">
        <v>23</v>
      </c>
      <c r="B15" s="63" t="s">
        <v>24</v>
      </c>
    </row>
    <row r="16" spans="1:6" ht="24" customHeight="1">
      <c r="A16" s="33" t="s">
        <v>25</v>
      </c>
      <c r="B16" s="63" t="s">
        <v>24</v>
      </c>
    </row>
    <row r="17" spans="1:4" ht="24" customHeight="1">
      <c r="A17" s="33" t="s">
        <v>26</v>
      </c>
      <c r="B17" s="63"/>
    </row>
    <row r="18" spans="1:4" ht="24" customHeight="1">
      <c r="A18" s="33" t="s">
        <v>27</v>
      </c>
      <c r="B18" s="63"/>
    </row>
    <row r="19" spans="1:4" ht="24" customHeight="1">
      <c r="A19" s="33" t="s">
        <v>28</v>
      </c>
      <c r="B19" s="63"/>
    </row>
    <row r="20" spans="1:4" ht="24" customHeight="1">
      <c r="A20" s="33" t="s">
        <v>29</v>
      </c>
      <c r="B20" s="63"/>
    </row>
    <row r="21" spans="1:4" ht="24" customHeight="1">
      <c r="A21" s="33" t="s">
        <v>30</v>
      </c>
      <c r="B21" s="63"/>
    </row>
    <row r="22" spans="1:4" ht="24" customHeight="1">
      <c r="A22" s="33" t="s">
        <v>31</v>
      </c>
      <c r="B22" s="63"/>
    </row>
    <row r="23" spans="1:4" ht="30" customHeight="1">
      <c r="A23" s="46" t="s">
        <v>32</v>
      </c>
      <c r="B23" s="46"/>
      <c r="C23" s="46"/>
    </row>
    <row r="24" spans="1:4" ht="25.4" customHeight="1">
      <c r="A24" s="18"/>
      <c r="B24" s="65" t="s">
        <v>22</v>
      </c>
    </row>
    <row r="25" spans="1:4" ht="25.4" customHeight="1">
      <c r="A25" s="33" t="s">
        <v>34</v>
      </c>
      <c r="B25" s="63" t="s">
        <v>302</v>
      </c>
      <c r="C25" s="24"/>
    </row>
    <row r="26" spans="1:4" ht="25.4" customHeight="1">
      <c r="A26" s="33" t="s">
        <v>35</v>
      </c>
      <c r="B26" s="63" t="s">
        <v>24</v>
      </c>
      <c r="C26" s="24"/>
    </row>
    <row r="27" spans="1:4" s="47" customFormat="1" ht="30" customHeight="1">
      <c r="A27" s="97" t="s">
        <v>36</v>
      </c>
      <c r="B27" s="97"/>
      <c r="C27" s="97"/>
    </row>
    <row r="28" spans="1:4" ht="25.4" customHeight="1">
      <c r="A28" s="124" t="s">
        <v>37</v>
      </c>
      <c r="B28" s="124"/>
      <c r="C28" s="116" t="s">
        <v>38</v>
      </c>
      <c r="D28" s="118"/>
    </row>
    <row r="29" spans="1:4" ht="25.4" customHeight="1">
      <c r="A29" s="124" t="s">
        <v>39</v>
      </c>
      <c r="B29" s="124"/>
      <c r="C29" s="121" t="s">
        <v>296</v>
      </c>
      <c r="D29" s="122"/>
    </row>
    <row r="30" spans="1:4" ht="36.75" customHeight="1">
      <c r="A30" s="124" t="s">
        <v>40</v>
      </c>
      <c r="B30" s="124"/>
      <c r="C30" s="123" t="s">
        <v>261</v>
      </c>
      <c r="D30" s="118"/>
    </row>
    <row r="31" spans="1:4" ht="15" customHeight="1">
      <c r="A31" s="125"/>
      <c r="B31" s="125"/>
      <c r="C31" s="17" t="s">
        <v>41</v>
      </c>
      <c r="D31" s="10" t="s">
        <v>42</v>
      </c>
    </row>
    <row r="32" spans="1:4" ht="25.4" customHeight="1">
      <c r="A32" s="124" t="s">
        <v>43</v>
      </c>
      <c r="B32" s="124"/>
      <c r="C32" s="57" t="s">
        <v>44</v>
      </c>
      <c r="D32" s="21" t="s">
        <v>19</v>
      </c>
    </row>
    <row r="33" spans="1:6" ht="25.4" customHeight="1">
      <c r="A33" s="124" t="s">
        <v>45</v>
      </c>
      <c r="B33" s="124" t="s">
        <v>19</v>
      </c>
      <c r="C33" s="21" t="s">
        <v>19</v>
      </c>
      <c r="D33" s="10" t="s">
        <v>19</v>
      </c>
    </row>
    <row r="34" spans="1:6" ht="25.4" customHeight="1">
      <c r="A34" s="124" t="s">
        <v>46</v>
      </c>
      <c r="B34" s="124" t="s">
        <v>19</v>
      </c>
      <c r="C34" s="21" t="s">
        <v>19</v>
      </c>
      <c r="D34" s="10" t="s">
        <v>19</v>
      </c>
    </row>
    <row r="35" spans="1:6" ht="25.4" customHeight="1">
      <c r="A35" s="124" t="s">
        <v>47</v>
      </c>
      <c r="B35" s="124"/>
      <c r="C35" s="123" t="s">
        <v>297</v>
      </c>
      <c r="D35" s="118"/>
    </row>
    <row r="36" spans="1:6" ht="25.4" customHeight="1">
      <c r="A36" s="124" t="s">
        <v>48</v>
      </c>
      <c r="B36" s="124"/>
      <c r="C36" s="123" t="s">
        <v>49</v>
      </c>
      <c r="D36" s="118"/>
    </row>
    <row r="37" spans="1:6" s="47" customFormat="1" ht="30" customHeight="1">
      <c r="A37" s="97" t="s">
        <v>50</v>
      </c>
      <c r="B37" s="97"/>
      <c r="C37" s="97"/>
      <c r="E37" s="56"/>
      <c r="F37" s="2"/>
    </row>
    <row r="38" spans="1:6" ht="33" customHeight="1">
      <c r="A38" s="116" t="s">
        <v>51</v>
      </c>
      <c r="B38" s="117"/>
      <c r="C38" s="117"/>
      <c r="D38" s="117"/>
      <c r="E38" s="118"/>
    </row>
  </sheetData>
  <mergeCells count="29">
    <mergeCell ref="B8:E8"/>
    <mergeCell ref="B10:E10"/>
    <mergeCell ref="B11:E11"/>
    <mergeCell ref="B12:E12"/>
    <mergeCell ref="A13:B13"/>
    <mergeCell ref="B9:E9"/>
    <mergeCell ref="A34:B34"/>
    <mergeCell ref="A35:B35"/>
    <mergeCell ref="A36:B36"/>
    <mergeCell ref="A31:B31"/>
    <mergeCell ref="A27:C27"/>
    <mergeCell ref="C30:D30"/>
    <mergeCell ref="A30:B30"/>
    <mergeCell ref="A38:E38"/>
    <mergeCell ref="B7:E7"/>
    <mergeCell ref="B2:E2"/>
    <mergeCell ref="B3:E3"/>
    <mergeCell ref="B4:E4"/>
    <mergeCell ref="B5:E5"/>
    <mergeCell ref="B6:E6"/>
    <mergeCell ref="A37:C37"/>
    <mergeCell ref="C28:D28"/>
    <mergeCell ref="C29:D29"/>
    <mergeCell ref="C35:D35"/>
    <mergeCell ref="C36:D36"/>
    <mergeCell ref="A28:B28"/>
    <mergeCell ref="A29:B29"/>
    <mergeCell ref="A32:B32"/>
    <mergeCell ref="A33:B33"/>
  </mergeCells>
  <phoneticPr fontId="33" type="noConversion"/>
  <printOptions verticalCentered="1"/>
  <pageMargins left="0.39370078740157483" right="0.39370078740157483" top="0.98425196850393704" bottom="0.98425196850393704" header="0.39370078740157483" footer="0.39370078740157483"/>
  <pageSetup paperSize="9" scale="66"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V03   Issue Date: 28/10/2020
Issued By: Ling Hsuan Chiu   Authorised By: Emma Du&amp;C
&amp;R&amp;"-,Bold"&amp;10Confidential&amp;"-,Regular"
 &amp;D - Page &amp;P of &amp;N</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45"/>
  <sheetViews>
    <sheetView tabSelected="1" zoomScale="70" zoomScaleNormal="70" workbookViewId="0">
      <selection activeCell="P10" sqref="P10"/>
    </sheetView>
  </sheetViews>
  <sheetFormatPr defaultColWidth="9.453125" defaultRowHeight="14.5"/>
  <cols>
    <col min="1" max="1" width="3.54296875" style="2" customWidth="1"/>
    <col min="2" max="2" width="37.453125" style="2" customWidth="1"/>
    <col min="3" max="3" width="12.453125" style="2" customWidth="1"/>
    <col min="4" max="4" width="6.54296875" style="2" customWidth="1"/>
    <col min="5" max="5" width="16" style="2" customWidth="1"/>
    <col min="6" max="6" width="16.54296875" style="2" customWidth="1"/>
    <col min="7" max="7" width="27.81640625" style="2" customWidth="1"/>
    <col min="8" max="8" width="21.1796875" style="2" customWidth="1"/>
    <col min="9" max="9" width="31.54296875" style="2" customWidth="1"/>
    <col min="10" max="10" width="20.54296875" style="2" customWidth="1"/>
    <col min="11" max="11" width="9.453125" style="2" customWidth="1"/>
    <col min="12" max="16384" width="9.453125" style="2"/>
  </cols>
  <sheetData>
    <row r="1" spans="1:10" ht="30" customHeight="1">
      <c r="A1" s="46" t="s">
        <v>52</v>
      </c>
      <c r="B1" s="46"/>
      <c r="C1" s="4"/>
    </row>
    <row r="2" spans="1:10" ht="30" customHeight="1">
      <c r="A2" s="142" t="s">
        <v>53</v>
      </c>
      <c r="B2" s="143"/>
      <c r="C2" s="142" t="s">
        <v>54</v>
      </c>
      <c r="D2" s="143"/>
      <c r="E2" s="25" t="s">
        <v>55</v>
      </c>
      <c r="F2" s="152" t="s">
        <v>56</v>
      </c>
      <c r="G2" s="153"/>
      <c r="H2" s="153"/>
      <c r="I2" s="150" t="s">
        <v>57</v>
      </c>
    </row>
    <row r="3" spans="1:10" ht="35.15" customHeight="1">
      <c r="A3" s="144" t="s">
        <v>58</v>
      </c>
      <c r="B3" s="145"/>
      <c r="C3" s="144" t="s">
        <v>59</v>
      </c>
      <c r="D3" s="145"/>
      <c r="E3" s="44" t="s">
        <v>60</v>
      </c>
      <c r="F3" s="154" t="s">
        <v>61</v>
      </c>
      <c r="G3" s="155"/>
      <c r="H3" s="155"/>
      <c r="I3" s="151"/>
    </row>
    <row r="4" spans="1:10" ht="20.149999999999999" customHeight="1">
      <c r="A4" s="116" t="s">
        <v>62</v>
      </c>
      <c r="B4" s="118"/>
      <c r="C4" s="146" t="s">
        <v>265</v>
      </c>
      <c r="D4" s="147"/>
      <c r="E4" s="53">
        <v>0.59</v>
      </c>
      <c r="F4" s="132" t="s">
        <v>290</v>
      </c>
      <c r="G4" s="133"/>
      <c r="H4" s="133"/>
      <c r="I4" s="17" t="s">
        <v>64</v>
      </c>
    </row>
    <row r="5" spans="1:10" ht="20.149999999999999" customHeight="1">
      <c r="A5" s="116" t="s">
        <v>65</v>
      </c>
      <c r="B5" s="118"/>
      <c r="C5" s="146" t="s">
        <v>265</v>
      </c>
      <c r="D5" s="147"/>
      <c r="E5" s="53">
        <v>0.18</v>
      </c>
      <c r="F5" s="132" t="s">
        <v>63</v>
      </c>
      <c r="G5" s="133"/>
      <c r="H5" s="133"/>
      <c r="I5" s="17" t="s">
        <v>64</v>
      </c>
    </row>
    <row r="6" spans="1:10" ht="20.149999999999999" customHeight="1">
      <c r="A6" s="116" t="s">
        <v>277</v>
      </c>
      <c r="B6" s="118"/>
      <c r="C6" s="146" t="s">
        <v>265</v>
      </c>
      <c r="D6" s="147"/>
      <c r="E6" s="53">
        <v>0.14000000000000001</v>
      </c>
      <c r="F6" s="132" t="s">
        <v>291</v>
      </c>
      <c r="G6" s="133"/>
      <c r="H6" s="133"/>
      <c r="I6" s="17" t="s">
        <v>64</v>
      </c>
    </row>
    <row r="7" spans="1:10" ht="20.149999999999999" customHeight="1">
      <c r="A7" s="116" t="s">
        <v>289</v>
      </c>
      <c r="B7" s="118"/>
      <c r="C7" s="146" t="s">
        <v>265</v>
      </c>
      <c r="D7" s="147"/>
      <c r="E7" s="53">
        <v>0.05</v>
      </c>
      <c r="F7" s="132" t="s">
        <v>292</v>
      </c>
      <c r="G7" s="133"/>
      <c r="H7" s="133"/>
      <c r="I7" s="17" t="s">
        <v>64</v>
      </c>
    </row>
    <row r="8" spans="1:10" ht="20.149999999999999" customHeight="1">
      <c r="A8" s="116" t="s">
        <v>66</v>
      </c>
      <c r="B8" s="118"/>
      <c r="C8" s="146" t="s">
        <v>265</v>
      </c>
      <c r="D8" s="147"/>
      <c r="E8" s="53">
        <v>2.5000000000000001E-2</v>
      </c>
      <c r="F8" s="132" t="s">
        <v>293</v>
      </c>
      <c r="G8" s="133"/>
      <c r="H8" s="133"/>
      <c r="I8" s="17" t="s">
        <v>64</v>
      </c>
    </row>
    <row r="9" spans="1:10" ht="20.149999999999999" customHeight="1">
      <c r="A9" s="116" t="s">
        <v>67</v>
      </c>
      <c r="B9" s="118"/>
      <c r="C9" s="146" t="s">
        <v>265</v>
      </c>
      <c r="D9" s="147"/>
      <c r="E9" s="53">
        <v>1.4E-2</v>
      </c>
      <c r="F9" s="132" t="s">
        <v>294</v>
      </c>
      <c r="G9" s="133"/>
      <c r="H9" s="133"/>
      <c r="I9" s="17" t="s">
        <v>64</v>
      </c>
    </row>
    <row r="10" spans="1:10" ht="20.149999999999999" customHeight="1">
      <c r="A10" s="116" t="s">
        <v>68</v>
      </c>
      <c r="B10" s="118"/>
      <c r="C10" s="116" t="s">
        <v>69</v>
      </c>
      <c r="D10" s="118"/>
      <c r="E10" s="53">
        <v>1E-3</v>
      </c>
      <c r="F10" s="132" t="s">
        <v>295</v>
      </c>
      <c r="G10" s="133"/>
      <c r="H10" s="133"/>
      <c r="I10" s="17" t="s">
        <v>64</v>
      </c>
    </row>
    <row r="11" spans="1:10" ht="15" customHeight="1">
      <c r="D11" s="6" t="s">
        <v>70</v>
      </c>
      <c r="E11" s="5">
        <f>SUM(E4:E10)</f>
        <v>1</v>
      </c>
      <c r="F11" s="5"/>
      <c r="G11" s="5"/>
      <c r="H11" s="5"/>
    </row>
    <row r="12" spans="1:10" ht="25.5" customHeight="1">
      <c r="A12" s="134" t="s">
        <v>71</v>
      </c>
      <c r="B12" s="134"/>
      <c r="C12" s="134"/>
      <c r="D12" s="134"/>
      <c r="E12" s="134"/>
      <c r="F12" s="134"/>
      <c r="G12" s="134"/>
      <c r="H12" s="134"/>
      <c r="I12" s="134"/>
      <c r="J12" s="22"/>
    </row>
    <row r="13" spans="1:10" ht="25.5" customHeight="1">
      <c r="A13" s="134"/>
      <c r="B13" s="134"/>
      <c r="C13" s="134"/>
      <c r="D13" s="134"/>
      <c r="E13" s="134"/>
      <c r="F13" s="134"/>
      <c r="G13" s="134"/>
      <c r="H13" s="134"/>
      <c r="I13" s="134"/>
      <c r="J13" s="22"/>
    </row>
    <row r="14" spans="1:10" ht="30" customHeight="1">
      <c r="A14" s="46" t="s">
        <v>72</v>
      </c>
      <c r="B14" s="7"/>
      <c r="C14" s="26" t="s">
        <v>73</v>
      </c>
    </row>
    <row r="15" spans="1:10" ht="20.149999999999999" customHeight="1">
      <c r="A15" s="148" t="s">
        <v>74</v>
      </c>
      <c r="B15" s="149"/>
      <c r="C15" s="148" t="s">
        <v>75</v>
      </c>
      <c r="D15" s="149"/>
    </row>
    <row r="16" spans="1:10" ht="31.4" customHeight="1">
      <c r="A16" s="138" t="s">
        <v>76</v>
      </c>
      <c r="B16" s="139"/>
      <c r="C16" s="136" t="s">
        <v>276</v>
      </c>
      <c r="D16" s="137"/>
    </row>
    <row r="17" spans="1:12" ht="20.149999999999999" customHeight="1">
      <c r="A17" s="138" t="s">
        <v>77</v>
      </c>
      <c r="B17" s="139"/>
      <c r="C17" s="136" t="s">
        <v>78</v>
      </c>
      <c r="D17" s="137"/>
      <c r="E17" s="55"/>
    </row>
    <row r="18" spans="1:12" ht="20.149999999999999" customHeight="1">
      <c r="A18" s="140" t="s">
        <v>79</v>
      </c>
      <c r="B18" s="141"/>
      <c r="C18" s="136" t="s">
        <v>80</v>
      </c>
      <c r="D18" s="137"/>
    </row>
    <row r="19" spans="1:12" ht="20.149999999999999" customHeight="1">
      <c r="A19" s="140" t="s">
        <v>81</v>
      </c>
      <c r="B19" s="141"/>
      <c r="C19" s="136"/>
      <c r="D19" s="137"/>
    </row>
    <row r="20" spans="1:12" ht="20.149999999999999" customHeight="1">
      <c r="A20" s="140" t="s">
        <v>82</v>
      </c>
      <c r="B20" s="141"/>
      <c r="C20" s="136"/>
      <c r="D20" s="137"/>
    </row>
    <row r="21" spans="1:12" ht="20.149999999999999" customHeight="1">
      <c r="A21" s="138" t="s">
        <v>83</v>
      </c>
      <c r="B21" s="139"/>
      <c r="C21" s="136" t="s">
        <v>84</v>
      </c>
      <c r="D21" s="137"/>
    </row>
    <row r="22" spans="1:12" ht="19.5" customHeight="1">
      <c r="A22" s="140" t="s">
        <v>85</v>
      </c>
      <c r="B22" s="141"/>
      <c r="C22" s="136" t="s">
        <v>86</v>
      </c>
      <c r="D22" s="137"/>
      <c r="E22" s="59"/>
    </row>
    <row r="23" spans="1:12" ht="20.149999999999999" customHeight="1">
      <c r="A23" s="140" t="s">
        <v>87</v>
      </c>
      <c r="B23" s="141"/>
      <c r="C23" s="136"/>
      <c r="D23" s="137"/>
    </row>
    <row r="24" spans="1:12" ht="20.149999999999999" customHeight="1">
      <c r="A24" s="140" t="s">
        <v>88</v>
      </c>
      <c r="B24" s="141"/>
      <c r="C24" s="136"/>
      <c r="D24" s="137"/>
    </row>
    <row r="25" spans="1:12" ht="20.149999999999999" customHeight="1">
      <c r="A25" s="138" t="s">
        <v>89</v>
      </c>
      <c r="B25" s="139"/>
      <c r="C25" s="136" t="s">
        <v>90</v>
      </c>
      <c r="D25" s="137"/>
    </row>
    <row r="26" spans="1:12" ht="20.149999999999999" customHeight="1">
      <c r="A26" s="138" t="s">
        <v>91</v>
      </c>
      <c r="B26" s="139"/>
      <c r="C26" s="136" t="s">
        <v>92</v>
      </c>
      <c r="D26" s="137"/>
      <c r="E26" s="2">
        <f>18.9*4</f>
        <v>75.599999999999994</v>
      </c>
      <c r="F26" s="2">
        <f>E26/481</f>
        <v>0.15717255717255715</v>
      </c>
    </row>
    <row r="27" spans="1:12" ht="20.149999999999999" customHeight="1">
      <c r="A27" s="138" t="s">
        <v>93</v>
      </c>
      <c r="B27" s="139"/>
      <c r="C27" s="136" t="s">
        <v>94</v>
      </c>
      <c r="D27" s="137"/>
      <c r="E27" s="23"/>
      <c r="F27" s="22"/>
      <c r="G27" s="22"/>
      <c r="H27" s="22"/>
      <c r="I27" s="22"/>
      <c r="J27" s="22"/>
      <c r="K27" s="22"/>
      <c r="L27" s="22"/>
    </row>
    <row r="28" spans="1:12" ht="20.149999999999999" customHeight="1">
      <c r="A28" s="24" t="s">
        <v>95</v>
      </c>
      <c r="B28" s="23"/>
      <c r="C28" s="9"/>
      <c r="E28" s="22"/>
      <c r="F28" s="22"/>
      <c r="G28" s="22"/>
      <c r="H28" s="22"/>
      <c r="I28" s="22"/>
      <c r="J28" s="22"/>
      <c r="K28" s="22"/>
      <c r="L28" s="22"/>
    </row>
    <row r="29" spans="1:12" ht="30" customHeight="1">
      <c r="A29" s="46" t="s">
        <v>96</v>
      </c>
      <c r="B29" s="4"/>
      <c r="C29" s="4"/>
      <c r="D29" s="4"/>
    </row>
    <row r="30" spans="1:12" ht="62">
      <c r="A30" s="202" t="s">
        <v>97</v>
      </c>
      <c r="B30" s="202"/>
      <c r="C30" s="202"/>
      <c r="D30" s="203" t="s">
        <v>98</v>
      </c>
      <c r="E30" s="204" t="s">
        <v>303</v>
      </c>
      <c r="F30" s="204" t="s">
        <v>304</v>
      </c>
      <c r="G30" s="205" t="s">
        <v>266</v>
      </c>
      <c r="H30" s="204" t="s">
        <v>305</v>
      </c>
      <c r="I30" s="204" t="s">
        <v>267</v>
      </c>
    </row>
    <row r="31" spans="1:12" ht="31">
      <c r="A31" s="206" t="s">
        <v>33</v>
      </c>
      <c r="B31" s="206"/>
      <c r="C31" s="206"/>
      <c r="D31" s="207" t="s">
        <v>99</v>
      </c>
      <c r="E31" s="207" t="s">
        <v>306</v>
      </c>
      <c r="F31" s="208" t="s">
        <v>307</v>
      </c>
      <c r="G31" s="209"/>
      <c r="H31" s="208"/>
      <c r="I31" s="207" t="s">
        <v>99</v>
      </c>
    </row>
    <row r="32" spans="1:12" ht="97" customHeight="1">
      <c r="A32" s="135" t="s">
        <v>268</v>
      </c>
      <c r="B32" s="135"/>
      <c r="C32" s="135"/>
      <c r="D32" s="74" t="s">
        <v>308</v>
      </c>
      <c r="E32" s="210" t="s">
        <v>22</v>
      </c>
      <c r="F32" s="210" t="s">
        <v>309</v>
      </c>
      <c r="G32" s="87" t="s">
        <v>310</v>
      </c>
      <c r="H32" s="211" t="s">
        <v>311</v>
      </c>
      <c r="I32" s="74" t="s">
        <v>312</v>
      </c>
    </row>
    <row r="33" spans="1:9" ht="84.5" customHeight="1">
      <c r="A33" s="135" t="s">
        <v>101</v>
      </c>
      <c r="B33" s="135"/>
      <c r="C33" s="135"/>
      <c r="D33" s="74" t="s">
        <v>308</v>
      </c>
      <c r="E33" s="212" t="s">
        <v>22</v>
      </c>
      <c r="F33" s="212" t="s">
        <v>22</v>
      </c>
      <c r="G33" s="87" t="s">
        <v>310</v>
      </c>
      <c r="H33" s="211" t="s">
        <v>311</v>
      </c>
      <c r="I33" s="74" t="s">
        <v>100</v>
      </c>
    </row>
    <row r="34" spans="1:9" ht="121" customHeight="1">
      <c r="A34" s="135" t="s">
        <v>102</v>
      </c>
      <c r="B34" s="135"/>
      <c r="C34" s="135"/>
      <c r="D34" s="74" t="s">
        <v>308</v>
      </c>
      <c r="E34" s="212" t="s">
        <v>22</v>
      </c>
      <c r="F34" s="212" t="s">
        <v>22</v>
      </c>
      <c r="G34" s="87" t="s">
        <v>310</v>
      </c>
      <c r="H34" s="211" t="s">
        <v>311</v>
      </c>
      <c r="I34" s="74" t="s">
        <v>100</v>
      </c>
    </row>
    <row r="35" spans="1:9" ht="15.5">
      <c r="A35" s="135" t="s">
        <v>103</v>
      </c>
      <c r="B35" s="135"/>
      <c r="C35" s="135"/>
      <c r="D35" s="74" t="s">
        <v>308</v>
      </c>
      <c r="E35" s="74" t="s">
        <v>100</v>
      </c>
      <c r="F35" s="87" t="s">
        <v>312</v>
      </c>
      <c r="G35" s="87" t="s">
        <v>19</v>
      </c>
      <c r="H35" s="213" t="s">
        <v>313</v>
      </c>
      <c r="I35" s="74" t="s">
        <v>100</v>
      </c>
    </row>
    <row r="36" spans="1:9" ht="91.5" customHeight="1">
      <c r="A36" s="214" t="s">
        <v>104</v>
      </c>
      <c r="B36" s="215"/>
      <c r="C36" s="216"/>
      <c r="D36" s="74" t="s">
        <v>308</v>
      </c>
      <c r="E36" s="210" t="s">
        <v>22</v>
      </c>
      <c r="F36" s="212" t="s">
        <v>22</v>
      </c>
      <c r="G36" s="87" t="s">
        <v>314</v>
      </c>
      <c r="H36" s="211" t="s">
        <v>311</v>
      </c>
      <c r="I36" s="74" t="s">
        <v>100</v>
      </c>
    </row>
    <row r="37" spans="1:9" ht="126.5" customHeight="1">
      <c r="A37" s="135" t="s">
        <v>105</v>
      </c>
      <c r="B37" s="135"/>
      <c r="C37" s="135"/>
      <c r="D37" s="74" t="s">
        <v>308</v>
      </c>
      <c r="E37" s="210" t="s">
        <v>22</v>
      </c>
      <c r="F37" s="210" t="s">
        <v>22</v>
      </c>
      <c r="G37" s="87" t="s">
        <v>314</v>
      </c>
      <c r="H37" s="211" t="s">
        <v>311</v>
      </c>
      <c r="I37" s="74" t="s">
        <v>100</v>
      </c>
    </row>
    <row r="38" spans="1:9" ht="15.5">
      <c r="A38" s="135" t="s">
        <v>106</v>
      </c>
      <c r="B38" s="135"/>
      <c r="C38" s="135"/>
      <c r="D38" s="74" t="s">
        <v>308</v>
      </c>
      <c r="E38" s="74" t="s">
        <v>100</v>
      </c>
      <c r="F38" s="74" t="s">
        <v>100</v>
      </c>
      <c r="G38" s="74" t="s">
        <v>19</v>
      </c>
      <c r="H38" s="217" t="s">
        <v>313</v>
      </c>
      <c r="I38" s="74" t="s">
        <v>100</v>
      </c>
    </row>
    <row r="39" spans="1:9" ht="15.5">
      <c r="A39" s="135" t="s">
        <v>107</v>
      </c>
      <c r="B39" s="135"/>
      <c r="C39" s="135"/>
      <c r="D39" s="74" t="s">
        <v>308</v>
      </c>
      <c r="E39" s="74" t="s">
        <v>100</v>
      </c>
      <c r="F39" s="74" t="s">
        <v>100</v>
      </c>
      <c r="G39" s="74" t="s">
        <v>19</v>
      </c>
      <c r="H39" s="217" t="s">
        <v>313</v>
      </c>
      <c r="I39" s="74" t="s">
        <v>100</v>
      </c>
    </row>
    <row r="40" spans="1:9" ht="15.5">
      <c r="A40" s="135" t="s">
        <v>108</v>
      </c>
      <c r="B40" s="135"/>
      <c r="C40" s="135"/>
      <c r="D40" s="74" t="s">
        <v>308</v>
      </c>
      <c r="E40" s="74" t="s">
        <v>100</v>
      </c>
      <c r="F40" s="74" t="s">
        <v>100</v>
      </c>
      <c r="G40" s="74" t="s">
        <v>19</v>
      </c>
      <c r="H40" s="217" t="s">
        <v>313</v>
      </c>
      <c r="I40" s="74" t="s">
        <v>100</v>
      </c>
    </row>
    <row r="41" spans="1:9" ht="127.5" customHeight="1">
      <c r="A41" s="135" t="s">
        <v>109</v>
      </c>
      <c r="B41" s="135"/>
      <c r="C41" s="135"/>
      <c r="D41" s="74" t="s">
        <v>308</v>
      </c>
      <c r="E41" s="74" t="s">
        <v>100</v>
      </c>
      <c r="F41" s="74" t="s">
        <v>100</v>
      </c>
      <c r="G41" s="87" t="s">
        <v>314</v>
      </c>
      <c r="H41" s="213" t="s">
        <v>313</v>
      </c>
      <c r="I41" s="74" t="s">
        <v>100</v>
      </c>
    </row>
    <row r="42" spans="1:9" ht="15.5">
      <c r="A42" s="135" t="s">
        <v>110</v>
      </c>
      <c r="B42" s="135"/>
      <c r="C42" s="135"/>
      <c r="D42" s="210" t="s">
        <v>309</v>
      </c>
      <c r="E42" s="74" t="s">
        <v>269</v>
      </c>
      <c r="F42" s="74" t="s">
        <v>269</v>
      </c>
      <c r="G42" s="74" t="s">
        <v>269</v>
      </c>
      <c r="H42" s="74" t="s">
        <v>19</v>
      </c>
      <c r="I42" s="74" t="s">
        <v>269</v>
      </c>
    </row>
    <row r="43" spans="1:9" ht="15.5">
      <c r="A43" s="135" t="s">
        <v>111</v>
      </c>
      <c r="B43" s="135"/>
      <c r="C43" s="135"/>
      <c r="D43" s="74" t="s">
        <v>308</v>
      </c>
      <c r="E43" s="74" t="s">
        <v>100</v>
      </c>
      <c r="F43" s="74" t="s">
        <v>100</v>
      </c>
      <c r="G43" s="74" t="s">
        <v>19</v>
      </c>
      <c r="H43" s="217" t="s">
        <v>313</v>
      </c>
      <c r="I43" s="74" t="s">
        <v>100</v>
      </c>
    </row>
    <row r="44" spans="1:9" ht="15.5">
      <c r="A44" s="135" t="s">
        <v>112</v>
      </c>
      <c r="B44" s="135"/>
      <c r="C44" s="135"/>
      <c r="D44" s="74" t="s">
        <v>308</v>
      </c>
      <c r="E44" s="74" t="s">
        <v>100</v>
      </c>
      <c r="F44" s="74" t="s">
        <v>100</v>
      </c>
      <c r="G44" s="74" t="s">
        <v>19</v>
      </c>
      <c r="H44" s="217" t="s">
        <v>313</v>
      </c>
      <c r="I44" s="74" t="s">
        <v>100</v>
      </c>
    </row>
    <row r="45" spans="1:9" ht="165.5" customHeight="1">
      <c r="A45" s="135" t="s">
        <v>113</v>
      </c>
      <c r="B45" s="135"/>
      <c r="C45" s="135"/>
      <c r="D45" s="74" t="s">
        <v>308</v>
      </c>
      <c r="E45" s="212" t="s">
        <v>22</v>
      </c>
      <c r="F45" s="210" t="s">
        <v>22</v>
      </c>
      <c r="G45" s="87" t="s">
        <v>314</v>
      </c>
      <c r="H45" s="211" t="s">
        <v>311</v>
      </c>
      <c r="I45" s="74" t="s">
        <v>100</v>
      </c>
    </row>
  </sheetData>
  <mergeCells count="72">
    <mergeCell ref="A45:C45"/>
    <mergeCell ref="A40:C40"/>
    <mergeCell ref="A41:C41"/>
    <mergeCell ref="A42:C42"/>
    <mergeCell ref="A43:C43"/>
    <mergeCell ref="A44:C44"/>
    <mergeCell ref="A35:C35"/>
    <mergeCell ref="A36:C36"/>
    <mergeCell ref="A37:C37"/>
    <mergeCell ref="A38:C38"/>
    <mergeCell ref="A39:C39"/>
    <mergeCell ref="G30:G31"/>
    <mergeCell ref="A31:C31"/>
    <mergeCell ref="A32:C32"/>
    <mergeCell ref="A33:C33"/>
    <mergeCell ref="A34:C34"/>
    <mergeCell ref="C6:D6"/>
    <mergeCell ref="I2:I3"/>
    <mergeCell ref="C5:D5"/>
    <mergeCell ref="F4:H4"/>
    <mergeCell ref="F2:H2"/>
    <mergeCell ref="F3:H3"/>
    <mergeCell ref="F5:H5"/>
    <mergeCell ref="F6:H6"/>
    <mergeCell ref="A27:B27"/>
    <mergeCell ref="F8:H8"/>
    <mergeCell ref="F9:H9"/>
    <mergeCell ref="A16:B16"/>
    <mergeCell ref="C8:D8"/>
    <mergeCell ref="C9:D9"/>
    <mergeCell ref="C10:D10"/>
    <mergeCell ref="A9:B9"/>
    <mergeCell ref="C15:D15"/>
    <mergeCell ref="C18:D18"/>
    <mergeCell ref="C19:D19"/>
    <mergeCell ref="A17:B17"/>
    <mergeCell ref="A18:B18"/>
    <mergeCell ref="A19:B19"/>
    <mergeCell ref="C2:D2"/>
    <mergeCell ref="C3:D3"/>
    <mergeCell ref="C4:D4"/>
    <mergeCell ref="A15:B15"/>
    <mergeCell ref="C25:D25"/>
    <mergeCell ref="A7:B7"/>
    <mergeCell ref="C7:D7"/>
    <mergeCell ref="A2:B2"/>
    <mergeCell ref="A4:B4"/>
    <mergeCell ref="A5:B5"/>
    <mergeCell ref="A6:B6"/>
    <mergeCell ref="A8:B8"/>
    <mergeCell ref="A3:B3"/>
    <mergeCell ref="C16:D16"/>
    <mergeCell ref="A10:B10"/>
    <mergeCell ref="C17:D17"/>
    <mergeCell ref="C23:D23"/>
    <mergeCell ref="C24:D24"/>
    <mergeCell ref="A23:B23"/>
    <mergeCell ref="A24:B24"/>
    <mergeCell ref="C20:D20"/>
    <mergeCell ref="C21:D21"/>
    <mergeCell ref="C22:D22"/>
    <mergeCell ref="A25:B25"/>
    <mergeCell ref="A26:B26"/>
    <mergeCell ref="A20:B20"/>
    <mergeCell ref="A21:B21"/>
    <mergeCell ref="A22:B22"/>
    <mergeCell ref="C26:D26"/>
    <mergeCell ref="C27:D27"/>
    <mergeCell ref="A30:C30"/>
    <mergeCell ref="F7:H7"/>
    <mergeCell ref="F10:H10"/>
    <mergeCell ref="A12:I13"/>
  </mergeCells>
  <phoneticPr fontId="33" type="noConversion"/>
  <printOptions verticalCentered="1"/>
  <pageMargins left="0.39370078740157483" right="0.39370078740157483" top="0.98425196850393704" bottom="0.98425196850393704" header="0.39370078740157483" footer="0.39370078740157483"/>
  <pageSetup paperSize="9" scale="58"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V03   Issue Date: 28/10/2020
Issued By: Ling Hsuan Chiu   Authorised By: Emma Du&amp;C
&amp;R&amp;"-,Bold"&amp;10Confidential&amp;"-,Regular"
 &amp;D - Page &amp;P of &amp;N</oddFooter>
  </headerFooter>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4"/>
  <sheetViews>
    <sheetView zoomScale="89" zoomScaleNormal="89" workbookViewId="0">
      <selection activeCell="G34" sqref="G34"/>
    </sheetView>
  </sheetViews>
  <sheetFormatPr defaultColWidth="9.453125" defaultRowHeight="14.5"/>
  <cols>
    <col min="1" max="1" width="35.54296875" style="2" customWidth="1"/>
    <col min="2" max="2" width="15" style="2" customWidth="1"/>
    <col min="3" max="3" width="16.453125" style="2" customWidth="1"/>
    <col min="4" max="4" width="17" style="2" customWidth="1"/>
    <col min="5" max="5" width="15.54296875" style="2" customWidth="1"/>
    <col min="6" max="6" width="16" style="2" customWidth="1"/>
    <col min="7" max="7" width="14" style="2" customWidth="1"/>
    <col min="8" max="8" width="16.453125" style="2" customWidth="1"/>
    <col min="9" max="9" width="17" style="2" customWidth="1"/>
    <col min="10" max="10" width="14.453125" style="2" customWidth="1"/>
    <col min="11" max="16384" width="9.453125" style="2"/>
  </cols>
  <sheetData>
    <row r="1" spans="1:11" s="47" customFormat="1" ht="30" customHeight="1">
      <c r="A1" s="46" t="s">
        <v>114</v>
      </c>
      <c r="B1" s="46"/>
      <c r="C1" s="46"/>
      <c r="D1" s="46"/>
      <c r="E1" s="46"/>
      <c r="G1" s="70"/>
      <c r="H1" s="85"/>
    </row>
    <row r="2" spans="1:11" ht="25.4" customHeight="1">
      <c r="A2" s="156" t="s">
        <v>115</v>
      </c>
      <c r="B2" s="157"/>
      <c r="C2" s="34" t="s">
        <v>116</v>
      </c>
      <c r="D2" s="35" t="s">
        <v>229</v>
      </c>
      <c r="E2" s="36" t="s">
        <v>117</v>
      </c>
      <c r="G2" s="31"/>
      <c r="H2" s="31"/>
      <c r="I2" s="31"/>
    </row>
    <row r="3" spans="1:11" ht="25.4" customHeight="1">
      <c r="A3" s="102" t="s">
        <v>262</v>
      </c>
      <c r="B3" s="158"/>
      <c r="C3" s="62"/>
      <c r="D3" s="58" t="s">
        <v>118</v>
      </c>
      <c r="E3" s="58" t="s">
        <v>119</v>
      </c>
      <c r="G3" s="31"/>
      <c r="H3" s="31"/>
      <c r="I3" s="31"/>
    </row>
    <row r="4" spans="1:11" s="47" customFormat="1" ht="30" customHeight="1">
      <c r="A4" s="46" t="s">
        <v>120</v>
      </c>
      <c r="B4" s="46"/>
      <c r="C4" s="46"/>
      <c r="D4" s="46"/>
      <c r="E4" s="46"/>
      <c r="F4" s="61"/>
      <c r="H4" s="2"/>
      <c r="I4" s="72"/>
      <c r="J4" s="72"/>
    </row>
    <row r="5" spans="1:11" ht="20.149999999999999" customHeight="1">
      <c r="A5" s="168" t="s">
        <v>121</v>
      </c>
      <c r="B5" s="169"/>
      <c r="C5" s="169"/>
      <c r="D5" s="169"/>
      <c r="E5" s="169"/>
      <c r="F5" s="63" t="s">
        <v>122</v>
      </c>
      <c r="I5" s="72"/>
      <c r="J5" s="72"/>
    </row>
    <row r="6" spans="1:11" ht="20.149999999999999" customHeight="1">
      <c r="A6" s="168" t="s">
        <v>123</v>
      </c>
      <c r="B6" s="169"/>
      <c r="C6" s="169"/>
      <c r="D6" s="169"/>
      <c r="E6" s="169"/>
      <c r="F6" s="63" t="s">
        <v>122</v>
      </c>
      <c r="I6" s="72"/>
      <c r="J6" s="72"/>
    </row>
    <row r="7" spans="1:11" s="47" customFormat="1" ht="30" customHeight="1">
      <c r="A7" s="46" t="s">
        <v>124</v>
      </c>
      <c r="B7" s="176" t="s">
        <v>125</v>
      </c>
      <c r="C7" s="176"/>
      <c r="D7" s="176"/>
      <c r="E7" s="176"/>
      <c r="F7" s="176"/>
      <c r="H7" s="2"/>
      <c r="I7" s="72"/>
      <c r="J7" s="72"/>
      <c r="K7" s="71"/>
    </row>
    <row r="8" spans="1:11" ht="20.149999999999999" customHeight="1">
      <c r="A8" s="173" t="s">
        <v>126</v>
      </c>
      <c r="B8" s="174"/>
      <c r="C8" s="174"/>
      <c r="D8" s="174"/>
      <c r="E8" s="175"/>
      <c r="F8" s="63" t="s">
        <v>122</v>
      </c>
      <c r="I8" s="72"/>
      <c r="J8" s="72"/>
      <c r="K8" s="31"/>
    </row>
    <row r="9" spans="1:11" ht="20.149999999999999" customHeight="1">
      <c r="A9" s="173" t="s">
        <v>127</v>
      </c>
      <c r="B9" s="174"/>
      <c r="C9" s="174" t="s">
        <v>99</v>
      </c>
      <c r="D9" s="174" t="s">
        <v>99</v>
      </c>
      <c r="E9" s="175" t="s">
        <v>99</v>
      </c>
      <c r="F9" s="63" t="s">
        <v>122</v>
      </c>
      <c r="I9" s="72"/>
      <c r="J9" s="72"/>
      <c r="K9" s="31"/>
    </row>
    <row r="10" spans="1:11" ht="20.149999999999999" customHeight="1">
      <c r="A10" s="173" t="s">
        <v>128</v>
      </c>
      <c r="B10" s="174"/>
      <c r="C10" s="174"/>
      <c r="D10" s="174"/>
      <c r="E10" s="175"/>
      <c r="F10" s="64" t="s">
        <v>19</v>
      </c>
      <c r="I10" s="31"/>
      <c r="J10" s="31"/>
      <c r="K10" s="31"/>
    </row>
    <row r="11" spans="1:11" ht="20.149999999999999" customHeight="1">
      <c r="A11" s="173" t="s">
        <v>129</v>
      </c>
      <c r="B11" s="174"/>
      <c r="C11" s="174" t="s">
        <v>99</v>
      </c>
      <c r="D11" s="174" t="s">
        <v>99</v>
      </c>
      <c r="E11" s="175" t="s">
        <v>99</v>
      </c>
      <c r="F11" s="63" t="s">
        <v>122</v>
      </c>
      <c r="I11" s="31"/>
      <c r="J11" s="31"/>
      <c r="K11" s="31"/>
    </row>
    <row r="12" spans="1:11" ht="20.149999999999999" customHeight="1">
      <c r="A12" s="173" t="s">
        <v>130</v>
      </c>
      <c r="B12" s="174"/>
      <c r="C12" s="174"/>
      <c r="D12" s="174"/>
      <c r="E12" s="175"/>
      <c r="F12" s="64" t="s">
        <v>19</v>
      </c>
      <c r="I12" s="31"/>
      <c r="J12" s="31"/>
      <c r="K12" s="31"/>
    </row>
    <row r="13" spans="1:11" s="47" customFormat="1" ht="30" customHeight="1">
      <c r="A13" s="46" t="s">
        <v>131</v>
      </c>
      <c r="B13" s="27" t="s">
        <v>132</v>
      </c>
      <c r="C13" s="27"/>
      <c r="D13" s="27"/>
      <c r="E13" s="46"/>
      <c r="F13" s="60"/>
      <c r="G13" s="60"/>
      <c r="H13" s="2"/>
    </row>
    <row r="14" spans="1:11" ht="50.25" customHeight="1">
      <c r="A14" s="12" t="s">
        <v>133</v>
      </c>
      <c r="B14" s="12" t="s">
        <v>134</v>
      </c>
      <c r="C14" s="12" t="s">
        <v>135</v>
      </c>
      <c r="D14" s="13" t="s">
        <v>231</v>
      </c>
      <c r="E14" s="13" t="s">
        <v>232</v>
      </c>
      <c r="F14" s="13" t="s">
        <v>233</v>
      </c>
      <c r="G14" s="78" t="s">
        <v>234</v>
      </c>
      <c r="H14" s="79" t="s">
        <v>139</v>
      </c>
    </row>
    <row r="15" spans="1:11" ht="25.4" customHeight="1">
      <c r="A15" s="30" t="s">
        <v>136</v>
      </c>
      <c r="B15" s="50" t="s">
        <v>137</v>
      </c>
      <c r="C15" s="51" t="s">
        <v>138</v>
      </c>
      <c r="D15" s="8" t="s">
        <v>235</v>
      </c>
      <c r="E15" s="80" t="s">
        <v>236</v>
      </c>
      <c r="F15" s="80" t="s">
        <v>237</v>
      </c>
      <c r="G15" s="81" t="s">
        <v>238</v>
      </c>
      <c r="H15" s="86" t="s">
        <v>239</v>
      </c>
    </row>
    <row r="16" spans="1:11" ht="25.4" customHeight="1">
      <c r="A16" s="30" t="s">
        <v>140</v>
      </c>
      <c r="B16" s="50" t="s">
        <v>141</v>
      </c>
      <c r="C16" s="51" t="s">
        <v>142</v>
      </c>
      <c r="D16" s="8" t="s">
        <v>236</v>
      </c>
      <c r="E16" s="8" t="s">
        <v>236</v>
      </c>
      <c r="F16" s="8" t="s">
        <v>236</v>
      </c>
      <c r="G16" s="81" t="s">
        <v>236</v>
      </c>
      <c r="H16" s="83"/>
    </row>
    <row r="17" spans="1:9" ht="25.4" customHeight="1">
      <c r="A17" s="30" t="s">
        <v>143</v>
      </c>
      <c r="B17" s="50" t="s">
        <v>141</v>
      </c>
      <c r="C17" s="51" t="s">
        <v>144</v>
      </c>
      <c r="D17" s="8" t="s">
        <v>236</v>
      </c>
      <c r="E17" s="8" t="s">
        <v>236</v>
      </c>
      <c r="F17" s="8" t="s">
        <v>236</v>
      </c>
      <c r="G17" s="81" t="s">
        <v>236</v>
      </c>
      <c r="H17" s="83"/>
    </row>
    <row r="18" spans="1:9" ht="25.4" customHeight="1">
      <c r="A18" s="30" t="s">
        <v>145</v>
      </c>
      <c r="B18" s="50" t="s">
        <v>141</v>
      </c>
      <c r="C18" s="51" t="s">
        <v>146</v>
      </c>
      <c r="D18" s="8" t="s">
        <v>236</v>
      </c>
      <c r="E18" s="8" t="s">
        <v>236</v>
      </c>
      <c r="F18" s="8" t="s">
        <v>236</v>
      </c>
      <c r="G18" s="81" t="s">
        <v>236</v>
      </c>
      <c r="H18" s="84"/>
    </row>
    <row r="19" spans="1:9" ht="25.4" customHeight="1">
      <c r="A19" s="30" t="s">
        <v>147</v>
      </c>
      <c r="B19" s="50" t="s">
        <v>148</v>
      </c>
      <c r="C19" s="51" t="s">
        <v>146</v>
      </c>
      <c r="D19" s="8" t="s">
        <v>236</v>
      </c>
      <c r="E19" s="8" t="s">
        <v>236</v>
      </c>
      <c r="F19" s="8" t="s">
        <v>236</v>
      </c>
      <c r="G19" s="81" t="s">
        <v>236</v>
      </c>
      <c r="H19" s="84"/>
    </row>
    <row r="20" spans="1:9" ht="25.4" customHeight="1">
      <c r="A20" s="30" t="s">
        <v>149</v>
      </c>
      <c r="B20" s="50" t="s">
        <v>148</v>
      </c>
      <c r="C20" s="51" t="s">
        <v>146</v>
      </c>
      <c r="D20" s="8" t="s">
        <v>236</v>
      </c>
      <c r="E20" s="8" t="s">
        <v>236</v>
      </c>
      <c r="F20" s="8" t="s">
        <v>236</v>
      </c>
      <c r="G20" s="81" t="s">
        <v>236</v>
      </c>
      <c r="H20" s="84"/>
    </row>
    <row r="21" spans="1:9" ht="25.4" customHeight="1">
      <c r="A21" s="30" t="s">
        <v>150</v>
      </c>
      <c r="B21" s="50" t="s">
        <v>148</v>
      </c>
      <c r="C21" s="51" t="s">
        <v>146</v>
      </c>
      <c r="D21" s="8" t="s">
        <v>236</v>
      </c>
      <c r="E21" s="8" t="s">
        <v>236</v>
      </c>
      <c r="F21" s="8" t="s">
        <v>236</v>
      </c>
      <c r="G21" s="81" t="s">
        <v>236</v>
      </c>
      <c r="H21" s="84"/>
    </row>
    <row r="22" spans="1:9" ht="25.4" customHeight="1">
      <c r="A22" s="30" t="s">
        <v>151</v>
      </c>
      <c r="B22" s="50" t="s">
        <v>148</v>
      </c>
      <c r="C22" s="51" t="s">
        <v>146</v>
      </c>
      <c r="D22" s="80" t="s">
        <v>263</v>
      </c>
      <c r="E22" s="8" t="s">
        <v>236</v>
      </c>
      <c r="F22" s="80" t="s">
        <v>240</v>
      </c>
      <c r="G22" s="81" t="s">
        <v>241</v>
      </c>
      <c r="H22" s="86" t="s">
        <v>242</v>
      </c>
    </row>
    <row r="23" spans="1:9" ht="25.4" customHeight="1">
      <c r="A23" s="30" t="s">
        <v>152</v>
      </c>
      <c r="B23" s="50" t="s">
        <v>148</v>
      </c>
      <c r="C23" s="51" t="s">
        <v>146</v>
      </c>
      <c r="D23" s="8" t="s">
        <v>236</v>
      </c>
      <c r="E23" s="8" t="s">
        <v>236</v>
      </c>
      <c r="F23" s="8" t="s">
        <v>236</v>
      </c>
      <c r="G23" s="81" t="s">
        <v>236</v>
      </c>
      <c r="H23" s="84"/>
    </row>
    <row r="24" spans="1:9" ht="25.4" customHeight="1">
      <c r="A24" s="30" t="s">
        <v>153</v>
      </c>
      <c r="B24" s="50" t="s">
        <v>148</v>
      </c>
      <c r="C24" s="51" t="s">
        <v>146</v>
      </c>
      <c r="D24" s="8" t="s">
        <v>236</v>
      </c>
      <c r="E24" s="8" t="s">
        <v>236</v>
      </c>
      <c r="F24" s="8" t="s">
        <v>236</v>
      </c>
      <c r="G24" s="81" t="s">
        <v>236</v>
      </c>
      <c r="H24" s="84"/>
    </row>
    <row r="25" spans="1:9" ht="25.4" customHeight="1">
      <c r="A25" s="30" t="s">
        <v>154</v>
      </c>
      <c r="B25" s="50" t="s">
        <v>148</v>
      </c>
      <c r="C25" s="51" t="s">
        <v>142</v>
      </c>
      <c r="D25" s="8" t="s">
        <v>236</v>
      </c>
      <c r="E25" s="8" t="s">
        <v>236</v>
      </c>
      <c r="F25" s="8" t="s">
        <v>236</v>
      </c>
      <c r="G25" s="81" t="s">
        <v>236</v>
      </c>
      <c r="H25" s="84"/>
    </row>
    <row r="26" spans="1:9" ht="25.4" customHeight="1">
      <c r="A26" s="30" t="s">
        <v>155</v>
      </c>
      <c r="B26" s="50" t="s">
        <v>148</v>
      </c>
      <c r="C26" s="51" t="s">
        <v>156</v>
      </c>
      <c r="D26" s="8" t="s">
        <v>236</v>
      </c>
      <c r="E26" s="8" t="s">
        <v>236</v>
      </c>
      <c r="F26" s="8" t="s">
        <v>236</v>
      </c>
      <c r="G26" s="81" t="s">
        <v>236</v>
      </c>
      <c r="H26" s="84"/>
    </row>
    <row r="27" spans="1:9" ht="25.4" customHeight="1">
      <c r="A27" s="30" t="s">
        <v>157</v>
      </c>
      <c r="B27" s="50" t="s">
        <v>148</v>
      </c>
      <c r="C27" s="51" t="s">
        <v>156</v>
      </c>
      <c r="D27" s="8" t="s">
        <v>236</v>
      </c>
      <c r="E27" s="8" t="s">
        <v>236</v>
      </c>
      <c r="F27" s="8" t="s">
        <v>236</v>
      </c>
      <c r="G27" s="81" t="s">
        <v>236</v>
      </c>
      <c r="H27" s="84"/>
    </row>
    <row r="28" spans="1:9" ht="25.4" customHeight="1">
      <c r="A28" s="30" t="s">
        <v>158</v>
      </c>
      <c r="B28" s="50" t="s">
        <v>148</v>
      </c>
      <c r="C28" s="51" t="s">
        <v>159</v>
      </c>
      <c r="D28" s="8" t="s">
        <v>236</v>
      </c>
      <c r="E28" s="8" t="s">
        <v>236</v>
      </c>
      <c r="F28" s="8" t="s">
        <v>236</v>
      </c>
      <c r="G28" s="81" t="s">
        <v>236</v>
      </c>
      <c r="H28" s="84"/>
    </row>
    <row r="29" spans="1:9" ht="25.4" customHeight="1">
      <c r="A29" s="30" t="s">
        <v>160</v>
      </c>
      <c r="B29" s="50" t="s">
        <v>148</v>
      </c>
      <c r="C29" s="51" t="s">
        <v>142</v>
      </c>
      <c r="D29" s="82" t="s">
        <v>243</v>
      </c>
      <c r="E29" s="8" t="s">
        <v>244</v>
      </c>
      <c r="F29" s="8" t="s">
        <v>245</v>
      </c>
      <c r="G29" s="81" t="s">
        <v>241</v>
      </c>
      <c r="H29" s="86" t="s">
        <v>246</v>
      </c>
    </row>
    <row r="30" spans="1:9" ht="25.4" customHeight="1">
      <c r="A30" s="30" t="s">
        <v>264</v>
      </c>
      <c r="B30" s="50" t="s">
        <v>141</v>
      </c>
      <c r="C30" s="8" t="s">
        <v>236</v>
      </c>
      <c r="D30" s="82" t="s">
        <v>247</v>
      </c>
      <c r="E30" s="81" t="s">
        <v>236</v>
      </c>
      <c r="F30" s="50" t="s">
        <v>248</v>
      </c>
      <c r="G30" s="81" t="s">
        <v>238</v>
      </c>
      <c r="H30" s="86" t="s">
        <v>249</v>
      </c>
    </row>
    <row r="31" spans="1:9" s="47" customFormat="1" ht="30" customHeight="1">
      <c r="A31" s="46" t="s">
        <v>161</v>
      </c>
      <c r="B31" s="46"/>
      <c r="C31" s="46"/>
      <c r="D31" s="81"/>
      <c r="E31" s="81"/>
      <c r="F31" s="81"/>
      <c r="G31" s="81"/>
      <c r="H31" s="86"/>
      <c r="I31" s="2"/>
    </row>
    <row r="32" spans="1:9" ht="15.5">
      <c r="A32" s="150" t="s">
        <v>162</v>
      </c>
      <c r="B32" s="150"/>
      <c r="C32" s="170" t="s">
        <v>163</v>
      </c>
      <c r="D32" s="171"/>
      <c r="E32" s="172"/>
      <c r="G32" s="20"/>
    </row>
    <row r="33" spans="1:7">
      <c r="A33" s="159" t="s">
        <v>164</v>
      </c>
      <c r="B33" s="159"/>
      <c r="C33" s="160" t="s">
        <v>164</v>
      </c>
      <c r="D33" s="161"/>
      <c r="E33" s="162"/>
      <c r="G33" s="20"/>
    </row>
    <row r="34" spans="1:7" ht="122.15" customHeight="1">
      <c r="A34" s="163" t="s">
        <v>165</v>
      </c>
      <c r="B34" s="164"/>
      <c r="C34" s="165" t="s">
        <v>166</v>
      </c>
      <c r="D34" s="166"/>
      <c r="E34" s="167"/>
    </row>
  </sheetData>
  <mergeCells count="16">
    <mergeCell ref="A2:B2"/>
    <mergeCell ref="A3:B3"/>
    <mergeCell ref="A33:B33"/>
    <mergeCell ref="C33:E33"/>
    <mergeCell ref="A34:B34"/>
    <mergeCell ref="C34:E34"/>
    <mergeCell ref="A5:E5"/>
    <mergeCell ref="A6:E6"/>
    <mergeCell ref="A32:B32"/>
    <mergeCell ref="C32:E32"/>
    <mergeCell ref="A11:E11"/>
    <mergeCell ref="A12:E12"/>
    <mergeCell ref="B7:F7"/>
    <mergeCell ref="A8:E8"/>
    <mergeCell ref="A9:E9"/>
    <mergeCell ref="A10:E10"/>
  </mergeCells>
  <phoneticPr fontId="33" type="noConversion"/>
  <printOptions verticalCentered="1"/>
  <pageMargins left="0.39370078740157483" right="0.39370078740157483" top="0.98425196850393704" bottom="0.98425196850393704" header="0.39370078740157483" footer="0.39370078740157483"/>
  <pageSetup paperSize="9" scale="74"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V03   Issue Date: 28/10/2020
Issued By: Ling Hsuan Chiu   Authorised By: Emma Du&amp;C
&amp;R&amp;"-,Bold"&amp;10Confidential&amp;"-,Regular"
 &amp;D - Page &amp;P of &amp;N</oddFooter>
  </headerFooter>
  <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2C48A-8726-4ED0-A5D8-0EEA1F8ABACE}">
  <sheetPr>
    <pageSetUpPr fitToPage="1"/>
  </sheetPr>
  <dimension ref="A1:AE32"/>
  <sheetViews>
    <sheetView zoomScale="82" zoomScaleNormal="82" workbookViewId="0">
      <selection activeCell="V49" sqref="V49"/>
    </sheetView>
  </sheetViews>
  <sheetFormatPr defaultColWidth="9.453125" defaultRowHeight="14.5"/>
  <cols>
    <col min="1" max="1" width="28" style="2" customWidth="1"/>
    <col min="2" max="3" width="17.453125" style="2" customWidth="1"/>
    <col min="4" max="4" width="16.453125" style="2" customWidth="1"/>
    <col min="5" max="5" width="4.1796875" style="2" customWidth="1"/>
    <col min="6" max="6" width="14.453125" style="2" customWidth="1"/>
    <col min="7" max="7" width="16" style="2" customWidth="1"/>
    <col min="8" max="8" width="12.453125" style="2" customWidth="1"/>
    <col min="9" max="9" width="15.54296875" style="2" customWidth="1"/>
    <col min="10" max="17" width="9.453125" style="2"/>
    <col min="18" max="18" width="18.453125" style="2" bestFit="1" customWidth="1"/>
    <col min="19" max="19" width="14.54296875" style="2" bestFit="1" customWidth="1"/>
    <col min="20" max="20" width="12" style="2" bestFit="1" customWidth="1"/>
    <col min="21" max="21" width="17.1796875" style="2" bestFit="1" customWidth="1"/>
    <col min="22" max="22" width="20.54296875" style="2" bestFit="1" customWidth="1"/>
    <col min="23" max="26" width="9.453125" style="2"/>
    <col min="27" max="27" width="18.453125" style="2" bestFit="1" customWidth="1"/>
    <col min="28" max="28" width="14.54296875" style="2" bestFit="1" customWidth="1"/>
    <col min="29" max="29" width="12" style="2" bestFit="1" customWidth="1"/>
    <col min="30" max="30" width="17.1796875" style="2" bestFit="1" customWidth="1"/>
    <col min="31" max="31" width="20.54296875" style="2" bestFit="1" customWidth="1"/>
    <col min="32" max="16384" width="9.453125" style="2"/>
  </cols>
  <sheetData>
    <row r="1" spans="1:31" ht="30" customHeight="1">
      <c r="A1" s="97" t="s">
        <v>167</v>
      </c>
      <c r="B1" s="97"/>
      <c r="C1" s="97"/>
      <c r="F1" s="28"/>
      <c r="G1" s="28"/>
      <c r="AA1" s="2" t="s">
        <v>217</v>
      </c>
      <c r="AB1" s="2" t="s">
        <v>218</v>
      </c>
      <c r="AC1" s="2" t="s">
        <v>219</v>
      </c>
      <c r="AD1" s="2" t="s">
        <v>220</v>
      </c>
      <c r="AE1" s="2" t="s">
        <v>221</v>
      </c>
    </row>
    <row r="2" spans="1:31">
      <c r="A2" s="1"/>
      <c r="B2" s="37" t="s">
        <v>168</v>
      </c>
      <c r="C2" s="37" t="s">
        <v>169</v>
      </c>
      <c r="T2" s="76"/>
      <c r="V2" s="76"/>
      <c r="AA2" s="2">
        <v>1083</v>
      </c>
      <c r="AB2" s="2">
        <f>D26</f>
        <v>30</v>
      </c>
      <c r="AC2" s="76">
        <f>AA2/AB2</f>
        <v>36.1</v>
      </c>
      <c r="AD2" s="2">
        <f>AA2*6</f>
        <v>6498</v>
      </c>
      <c r="AE2" s="76">
        <f>AB2*6</f>
        <v>180</v>
      </c>
    </row>
    <row r="3" spans="1:31" ht="25.4" hidden="1" customHeight="1">
      <c r="A3" s="14" t="s">
        <v>170</v>
      </c>
      <c r="B3" s="63" t="s">
        <v>19</v>
      </c>
      <c r="C3" s="52" t="s">
        <v>19</v>
      </c>
      <c r="J3" s="29"/>
      <c r="K3" s="29"/>
      <c r="U3" s="77"/>
      <c r="AD3" s="77"/>
    </row>
    <row r="4" spans="1:31" ht="25.4" customHeight="1">
      <c r="A4" s="11" t="s">
        <v>171</v>
      </c>
      <c r="B4" s="63">
        <v>100</v>
      </c>
      <c r="C4" s="63">
        <f>(B4*12*8)/1000</f>
        <v>9.6</v>
      </c>
      <c r="J4" s="29"/>
      <c r="K4" s="29"/>
      <c r="U4" s="77"/>
      <c r="V4" s="77"/>
      <c r="AD4" s="77"/>
      <c r="AE4" s="77"/>
    </row>
    <row r="5" spans="1:31" ht="25.4" customHeight="1">
      <c r="A5" s="11" t="s">
        <v>172</v>
      </c>
      <c r="B5" s="63">
        <f>B4+D12</f>
        <v>145</v>
      </c>
      <c r="C5" s="63">
        <f>((B5*8+D15)*12+D18)/1000</f>
        <v>17.440000000000001</v>
      </c>
      <c r="J5" s="29"/>
      <c r="K5" s="29"/>
    </row>
    <row r="6" spans="1:31" ht="34.5" customHeight="1">
      <c r="A6" s="199" t="s">
        <v>173</v>
      </c>
      <c r="B6" s="199"/>
      <c r="C6" s="199"/>
      <c r="D6" s="64" t="s">
        <v>100</v>
      </c>
      <c r="E6" s="61"/>
      <c r="F6" s="92"/>
      <c r="G6" s="92"/>
    </row>
    <row r="7" spans="1:31" ht="25.4" customHeight="1">
      <c r="A7" s="199" t="s">
        <v>174</v>
      </c>
      <c r="B7" s="199"/>
      <c r="C7" s="199"/>
      <c r="D7" s="64" t="s">
        <v>100</v>
      </c>
      <c r="E7" s="61"/>
    </row>
    <row r="8" spans="1:31" ht="33" customHeight="1">
      <c r="A8" s="199" t="s">
        <v>175</v>
      </c>
      <c r="B8" s="199"/>
      <c r="C8" s="199"/>
      <c r="D8" s="64" t="s">
        <v>22</v>
      </c>
      <c r="E8" s="61"/>
    </row>
    <row r="9" spans="1:31" ht="30" customHeight="1">
      <c r="A9" s="46" t="s">
        <v>176</v>
      </c>
    </row>
    <row r="10" spans="1:31" ht="15" customHeight="1">
      <c r="A10" s="188"/>
      <c r="B10" s="200" t="s">
        <v>177</v>
      </c>
      <c r="C10" s="192" t="s">
        <v>178</v>
      </c>
      <c r="D10" s="192" t="s">
        <v>179</v>
      </c>
      <c r="E10" s="194" t="s">
        <v>180</v>
      </c>
      <c r="F10" s="195"/>
    </row>
    <row r="11" spans="1:31" ht="21" customHeight="1">
      <c r="A11" s="190"/>
      <c r="B11" s="201"/>
      <c r="C11" s="201"/>
      <c r="D11" s="193"/>
      <c r="E11" s="196"/>
      <c r="F11" s="197"/>
    </row>
    <row r="12" spans="1:31" ht="16.5" customHeight="1">
      <c r="A12" s="191" t="s">
        <v>181</v>
      </c>
      <c r="B12" s="180" t="s">
        <v>222</v>
      </c>
      <c r="C12" s="198" t="s">
        <v>223</v>
      </c>
      <c r="D12" s="180">
        <v>45</v>
      </c>
      <c r="E12" s="69" t="s">
        <v>224</v>
      </c>
      <c r="F12" s="62">
        <v>55</v>
      </c>
    </row>
    <row r="13" spans="1:31" ht="16.5" customHeight="1">
      <c r="A13" s="191"/>
      <c r="B13" s="180"/>
      <c r="C13" s="180"/>
      <c r="D13" s="180"/>
      <c r="E13" s="69" t="s">
        <v>225</v>
      </c>
      <c r="F13" s="62">
        <v>55</v>
      </c>
      <c r="G13" s="16"/>
      <c r="H13" s="2" t="s">
        <v>300</v>
      </c>
    </row>
    <row r="14" spans="1:31" ht="16.5" customHeight="1">
      <c r="A14" s="191"/>
      <c r="B14" s="180"/>
      <c r="C14" s="180"/>
      <c r="D14" s="180"/>
      <c r="E14" s="69" t="s">
        <v>226</v>
      </c>
      <c r="F14" s="62">
        <v>150</v>
      </c>
      <c r="H14" s="2" t="s">
        <v>301</v>
      </c>
    </row>
    <row r="15" spans="1:31" ht="15" customHeight="1">
      <c r="A15" s="185" t="s">
        <v>182</v>
      </c>
      <c r="B15" s="188" t="s">
        <v>227</v>
      </c>
      <c r="C15" s="188" t="s">
        <v>228</v>
      </c>
      <c r="D15" s="188">
        <v>110</v>
      </c>
      <c r="E15" s="69" t="s">
        <v>224</v>
      </c>
      <c r="F15" s="62">
        <v>230</v>
      </c>
      <c r="G15" s="1">
        <f>F15*2</f>
        <v>460</v>
      </c>
      <c r="I15" s="2">
        <f>F15*2</f>
        <v>460</v>
      </c>
      <c r="K15" s="2">
        <f>230*2</f>
        <v>460</v>
      </c>
      <c r="N15" s="91">
        <f>230*1</f>
        <v>230</v>
      </c>
      <c r="P15" s="2">
        <f>F15*6</f>
        <v>1380</v>
      </c>
      <c r="S15" s="2">
        <f>F15*2</f>
        <v>460</v>
      </c>
    </row>
    <row r="16" spans="1:31" ht="15" customHeight="1">
      <c r="A16" s="186"/>
      <c r="B16" s="189"/>
      <c r="C16" s="189"/>
      <c r="D16" s="189"/>
      <c r="E16" s="69" t="s">
        <v>225</v>
      </c>
      <c r="F16" s="62">
        <v>115</v>
      </c>
      <c r="G16" s="1">
        <f>F16*3</f>
        <v>345</v>
      </c>
      <c r="I16" s="2">
        <f>F16*2</f>
        <v>230</v>
      </c>
      <c r="K16" s="2">
        <f>115*3</f>
        <v>345</v>
      </c>
      <c r="N16" s="91">
        <f>115*9</f>
        <v>1035</v>
      </c>
      <c r="P16" s="2">
        <f>F16*2</f>
        <v>230</v>
      </c>
      <c r="R16" s="2">
        <f>57.5*3</f>
        <v>172.5</v>
      </c>
      <c r="S16" s="2">
        <f>F16*S206</f>
        <v>0</v>
      </c>
    </row>
    <row r="17" spans="1:21" ht="15" customHeight="1">
      <c r="A17" s="187"/>
      <c r="B17" s="190"/>
      <c r="C17" s="190"/>
      <c r="D17" s="190"/>
      <c r="E17" s="69" t="s">
        <v>226</v>
      </c>
      <c r="F17" s="62">
        <v>155</v>
      </c>
      <c r="G17" s="1">
        <f>F17*2</f>
        <v>310</v>
      </c>
      <c r="I17" s="2">
        <f>F17*3</f>
        <v>465</v>
      </c>
      <c r="N17" s="91"/>
      <c r="Q17" s="2">
        <f>57.5*2</f>
        <v>115</v>
      </c>
    </row>
    <row r="18" spans="1:21" ht="15" customHeight="1">
      <c r="A18" s="191" t="s">
        <v>183</v>
      </c>
      <c r="B18" s="188" t="s">
        <v>227</v>
      </c>
      <c r="C18" s="188" t="s">
        <v>228</v>
      </c>
      <c r="D18" s="180">
        <v>2200</v>
      </c>
      <c r="E18" s="69" t="s">
        <v>224</v>
      </c>
      <c r="F18" s="62">
        <v>460</v>
      </c>
      <c r="G18" s="91">
        <v>460</v>
      </c>
      <c r="R18" s="2">
        <f>57.5*5</f>
        <v>287.5</v>
      </c>
    </row>
    <row r="19" spans="1:21" ht="15" customHeight="1">
      <c r="A19" s="191"/>
      <c r="B19" s="189"/>
      <c r="C19" s="189"/>
      <c r="D19" s="180"/>
      <c r="E19" s="69" t="s">
        <v>225</v>
      </c>
      <c r="F19" s="62">
        <v>360</v>
      </c>
      <c r="G19" s="91">
        <f>F16*3</f>
        <v>345</v>
      </c>
      <c r="T19" s="2">
        <f>55.5*5</f>
        <v>277.5</v>
      </c>
      <c r="U19" s="2">
        <f>T19*5</f>
        <v>1387.5</v>
      </c>
    </row>
    <row r="20" spans="1:21" ht="15" customHeight="1">
      <c r="A20" s="191"/>
      <c r="B20" s="190"/>
      <c r="C20" s="190"/>
      <c r="D20" s="180"/>
      <c r="E20" s="69" t="s">
        <v>226</v>
      </c>
      <c r="F20" s="62">
        <v>320</v>
      </c>
      <c r="G20" s="91">
        <f>F17*2</f>
        <v>310</v>
      </c>
    </row>
    <row r="21" spans="1:21" ht="15" customHeight="1">
      <c r="A21" s="49"/>
      <c r="B21" s="42"/>
      <c r="C21" s="42"/>
      <c r="D21" s="42"/>
      <c r="E21" s="42"/>
    </row>
    <row r="22" spans="1:21" ht="30" customHeight="1">
      <c r="A22" s="46" t="s">
        <v>184</v>
      </c>
    </row>
    <row r="23" spans="1:21" ht="40.5" customHeight="1">
      <c r="A23" s="1"/>
      <c r="B23" s="106" t="s">
        <v>185</v>
      </c>
      <c r="C23" s="184"/>
      <c r="D23" s="106" t="s">
        <v>186</v>
      </c>
      <c r="E23" s="106"/>
      <c r="F23" s="106"/>
      <c r="G23" s="28"/>
    </row>
    <row r="24" spans="1:21" ht="20.149999999999999" customHeight="1">
      <c r="A24" s="11" t="s">
        <v>187</v>
      </c>
      <c r="B24" s="180">
        <v>4</v>
      </c>
      <c r="C24" s="180"/>
      <c r="D24" s="180">
        <v>6</v>
      </c>
      <c r="E24" s="180"/>
      <c r="F24" s="180"/>
    </row>
    <row r="25" spans="1:21" ht="20.149999999999999" customHeight="1">
      <c r="A25" s="11" t="s">
        <v>188</v>
      </c>
      <c r="B25" s="180">
        <v>5</v>
      </c>
      <c r="C25" s="180"/>
      <c r="D25" s="180">
        <v>5</v>
      </c>
      <c r="E25" s="180"/>
      <c r="F25" s="180"/>
    </row>
    <row r="26" spans="1:21" ht="20.149999999999999" customHeight="1">
      <c r="A26" s="73" t="s">
        <v>299</v>
      </c>
      <c r="B26" s="177">
        <f>B24*B25</f>
        <v>20</v>
      </c>
      <c r="C26" s="178"/>
      <c r="D26" s="177">
        <f>D24*D25</f>
        <v>30</v>
      </c>
      <c r="E26" s="179"/>
      <c r="F26" s="178"/>
    </row>
    <row r="27" spans="1:21" ht="20.149999999999999" customHeight="1">
      <c r="A27" s="11" t="s">
        <v>212</v>
      </c>
      <c r="B27" s="181">
        <f>F20/1000*B25</f>
        <v>1.6</v>
      </c>
      <c r="C27" s="181"/>
      <c r="D27" s="181">
        <f>F20/1000*D25</f>
        <v>1.6</v>
      </c>
      <c r="E27" s="181"/>
      <c r="F27" s="181"/>
    </row>
    <row r="28" spans="1:21" ht="20.149999999999999" customHeight="1">
      <c r="A28" s="11" t="s">
        <v>213</v>
      </c>
      <c r="B28" s="182">
        <f>C5*B24*B25</f>
        <v>348.8</v>
      </c>
      <c r="C28" s="182"/>
      <c r="D28" s="182">
        <f>C5*D24*D25</f>
        <v>523.20000000000005</v>
      </c>
      <c r="E28" s="182"/>
      <c r="F28" s="182"/>
    </row>
    <row r="29" spans="1:21" ht="18" customHeight="1">
      <c r="A29" s="75" t="s">
        <v>214</v>
      </c>
      <c r="B29" s="183">
        <v>560</v>
      </c>
      <c r="C29" s="183"/>
      <c r="D29" s="183"/>
      <c r="E29" s="183"/>
      <c r="F29" s="183"/>
    </row>
    <row r="30" spans="1:21" ht="18" customHeight="1">
      <c r="A30" s="75" t="s">
        <v>215</v>
      </c>
      <c r="B30" s="183">
        <v>1320</v>
      </c>
      <c r="C30" s="183"/>
      <c r="D30" s="183"/>
      <c r="E30" s="183"/>
      <c r="F30" s="183"/>
    </row>
    <row r="31" spans="1:21" ht="144.65" customHeight="1">
      <c r="A31" s="11" t="s">
        <v>189</v>
      </c>
      <c r="B31" s="109"/>
      <c r="C31" s="110"/>
      <c r="D31" s="180"/>
      <c r="E31" s="180"/>
      <c r="F31" s="180"/>
    </row>
    <row r="32" spans="1:21">
      <c r="B32" s="24" t="s">
        <v>216</v>
      </c>
    </row>
  </sheetData>
  <mergeCells count="37">
    <mergeCell ref="A1:C1"/>
    <mergeCell ref="A6:C6"/>
    <mergeCell ref="A7:C7"/>
    <mergeCell ref="A8:C8"/>
    <mergeCell ref="A10:A11"/>
    <mergeCell ref="B10:B11"/>
    <mergeCell ref="C10:C11"/>
    <mergeCell ref="D10:D11"/>
    <mergeCell ref="E10:F11"/>
    <mergeCell ref="A12:A14"/>
    <mergeCell ref="B12:B14"/>
    <mergeCell ref="C12:C14"/>
    <mergeCell ref="D12:D14"/>
    <mergeCell ref="A15:A17"/>
    <mergeCell ref="B15:B17"/>
    <mergeCell ref="C15:C17"/>
    <mergeCell ref="D15:D17"/>
    <mergeCell ref="A18:A20"/>
    <mergeCell ref="B18:B20"/>
    <mergeCell ref="C18:C20"/>
    <mergeCell ref="D18:D20"/>
    <mergeCell ref="B23:C23"/>
    <mergeCell ref="D23:F23"/>
    <mergeCell ref="B24:C24"/>
    <mergeCell ref="D24:F24"/>
    <mergeCell ref="B25:C25"/>
    <mergeCell ref="D25:F25"/>
    <mergeCell ref="B26:C26"/>
    <mergeCell ref="D26:F26"/>
    <mergeCell ref="B31:C31"/>
    <mergeCell ref="D31:F31"/>
    <mergeCell ref="B27:C27"/>
    <mergeCell ref="D27:F27"/>
    <mergeCell ref="B28:C28"/>
    <mergeCell ref="D28:F28"/>
    <mergeCell ref="B29:F29"/>
    <mergeCell ref="B30:F30"/>
  </mergeCells>
  <printOptions verticalCentered="1"/>
  <pageMargins left="0.39370078740157483" right="0.39370078740157483" top="0.98425196850393704" bottom="0.98425196850393704" header="0.39370078740157483" footer="0.39370078740157483"/>
  <pageSetup paperSize="9" scale="98"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2"/>
  <legacy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9"/>
  <sheetViews>
    <sheetView zoomScale="83" zoomScaleNormal="83" workbookViewId="0">
      <selection activeCell="P18" sqref="P18"/>
    </sheetView>
  </sheetViews>
  <sheetFormatPr defaultColWidth="9.453125" defaultRowHeight="14.5"/>
  <cols>
    <col min="1" max="1" width="29.453125" style="2" customWidth="1"/>
    <col min="2" max="2" width="15" style="2" customWidth="1"/>
    <col min="3" max="3" width="12" style="2" customWidth="1"/>
    <col min="4" max="4" width="20.453125" style="2" customWidth="1"/>
    <col min="5" max="5" width="20.54296875" style="2" customWidth="1"/>
    <col min="6" max="6" width="12.453125" style="2" customWidth="1"/>
    <col min="7" max="7" width="11.54296875" style="2" customWidth="1"/>
    <col min="8" max="16384" width="9.453125" style="2"/>
  </cols>
  <sheetData>
    <row r="1" spans="1:7" s="47" customFormat="1" ht="30" customHeight="1">
      <c r="A1" s="97" t="s">
        <v>190</v>
      </c>
      <c r="B1" s="97"/>
      <c r="C1" s="97"/>
      <c r="D1" s="97"/>
      <c r="E1" s="97"/>
      <c r="F1" s="60"/>
    </row>
    <row r="2" spans="1:7" ht="25.4" customHeight="1">
      <c r="A2" s="98" t="s">
        <v>191</v>
      </c>
      <c r="B2" s="98"/>
      <c r="C2" s="98"/>
      <c r="D2" s="98"/>
      <c r="E2" s="98"/>
      <c r="F2" s="39"/>
    </row>
    <row r="3" spans="1:7" ht="308.25" customHeight="1">
      <c r="A3" s="99"/>
      <c r="B3" s="100"/>
      <c r="C3" s="100"/>
      <c r="D3" s="100"/>
      <c r="E3" s="100"/>
      <c r="F3" s="40"/>
    </row>
    <row r="4" spans="1:7" ht="249" customHeight="1">
      <c r="A4" s="100"/>
      <c r="B4" s="100"/>
      <c r="C4" s="100"/>
      <c r="D4" s="100"/>
      <c r="E4" s="100"/>
      <c r="F4" s="40"/>
    </row>
    <row r="5" spans="1:7" s="47" customFormat="1" ht="30" customHeight="1">
      <c r="A5" s="97" t="s">
        <v>192</v>
      </c>
      <c r="B5" s="97"/>
      <c r="C5" s="97"/>
      <c r="D5" s="97"/>
      <c r="E5" s="97"/>
      <c r="F5" s="60"/>
    </row>
    <row r="6" spans="1:7" ht="30" customHeight="1">
      <c r="A6" s="65" t="s">
        <v>193</v>
      </c>
      <c r="B6" s="101" t="s">
        <v>194</v>
      </c>
      <c r="C6" s="101"/>
      <c r="D6" s="65" t="s">
        <v>195</v>
      </c>
      <c r="E6" s="65" t="s">
        <v>196</v>
      </c>
      <c r="F6" s="41"/>
    </row>
    <row r="7" spans="1:7" ht="25.4" customHeight="1">
      <c r="A7" s="54" t="s">
        <v>274</v>
      </c>
      <c r="B7" s="102" t="s">
        <v>250</v>
      </c>
      <c r="C7" s="103"/>
      <c r="D7" s="54" t="s">
        <v>275</v>
      </c>
      <c r="E7" s="54" t="s">
        <v>251</v>
      </c>
    </row>
    <row r="8" spans="1:7" ht="25.4" customHeight="1">
      <c r="A8" s="54" t="s">
        <v>252</v>
      </c>
      <c r="B8" s="104" t="s">
        <v>253</v>
      </c>
      <c r="C8" s="103"/>
      <c r="D8" s="54" t="s">
        <v>254</v>
      </c>
      <c r="E8" s="54" t="s">
        <v>255</v>
      </c>
    </row>
    <row r="9" spans="1:7" s="47" customFormat="1" ht="30" customHeight="1">
      <c r="A9" s="46" t="s">
        <v>197</v>
      </c>
      <c r="G9" s="48"/>
    </row>
    <row r="10" spans="1:7">
      <c r="A10" s="106" t="s">
        <v>198</v>
      </c>
      <c r="B10" s="106"/>
      <c r="C10" s="106" t="s">
        <v>199</v>
      </c>
      <c r="D10" s="106"/>
      <c r="E10" s="106"/>
      <c r="F10" s="61"/>
    </row>
    <row r="11" spans="1:7" ht="30" customHeight="1">
      <c r="A11" s="107"/>
      <c r="B11" s="107"/>
      <c r="C11" s="107"/>
      <c r="D11" s="107"/>
      <c r="E11" s="107"/>
      <c r="F11" s="42"/>
    </row>
    <row r="12" spans="1:7" ht="30" customHeight="1">
      <c r="A12" s="107"/>
      <c r="B12" s="107"/>
      <c r="C12" s="107"/>
      <c r="D12" s="107"/>
      <c r="E12" s="107"/>
      <c r="F12" s="42"/>
    </row>
    <row r="13" spans="1:7" ht="30" customHeight="1">
      <c r="A13" s="107"/>
      <c r="B13" s="107"/>
      <c r="C13" s="107"/>
      <c r="D13" s="107"/>
      <c r="E13" s="107"/>
      <c r="F13" s="42"/>
    </row>
    <row r="14" spans="1:7" s="47" customFormat="1" ht="30" customHeight="1">
      <c r="A14" s="46" t="s">
        <v>200</v>
      </c>
    </row>
    <row r="15" spans="1:7" ht="29">
      <c r="A15" s="66" t="s">
        <v>201</v>
      </c>
      <c r="B15" s="108" t="s">
        <v>202</v>
      </c>
      <c r="C15" s="108"/>
      <c r="D15" s="108" t="s">
        <v>203</v>
      </c>
      <c r="E15" s="108"/>
      <c r="F15" s="38"/>
    </row>
    <row r="16" spans="1:7" ht="98.25" customHeight="1">
      <c r="A16" s="63"/>
      <c r="B16" s="109"/>
      <c r="C16" s="110"/>
      <c r="D16" s="109"/>
      <c r="E16" s="110"/>
      <c r="F16" s="42"/>
    </row>
    <row r="17" spans="1:6" s="47" customFormat="1" ht="30" customHeight="1">
      <c r="A17" s="111" t="s">
        <v>204</v>
      </c>
      <c r="B17" s="111"/>
      <c r="C17" s="111"/>
      <c r="D17" s="112"/>
      <c r="E17" s="112"/>
      <c r="F17" s="67"/>
    </row>
    <row r="18" spans="1:6" ht="264" customHeight="1">
      <c r="A18" s="113" t="s">
        <v>270</v>
      </c>
      <c r="B18" s="114"/>
      <c r="C18" s="114"/>
      <c r="D18" s="114"/>
      <c r="E18" s="115"/>
      <c r="F18" s="39"/>
    </row>
    <row r="19" spans="1:6" ht="20.149999999999999" customHeight="1">
      <c r="A19" s="14" t="s">
        <v>205</v>
      </c>
      <c r="B19" s="96" t="s">
        <v>256</v>
      </c>
      <c r="C19" s="96"/>
      <c r="D19" s="96"/>
      <c r="E19" s="96"/>
      <c r="F19" s="61"/>
    </row>
    <row r="20" spans="1:6" ht="20.149999999999999" customHeight="1">
      <c r="A20" s="14" t="s">
        <v>206</v>
      </c>
      <c r="B20" s="96" t="s">
        <v>257</v>
      </c>
      <c r="C20" s="96"/>
      <c r="D20" s="96"/>
      <c r="E20" s="96"/>
      <c r="F20" s="61"/>
    </row>
    <row r="21" spans="1:6" ht="20.149999999999999" customHeight="1">
      <c r="A21" s="14" t="s">
        <v>207</v>
      </c>
      <c r="B21" s="96" t="s">
        <v>258</v>
      </c>
      <c r="C21" s="96"/>
      <c r="D21" s="96"/>
      <c r="E21" s="96"/>
      <c r="F21" s="61"/>
    </row>
    <row r="22" spans="1:6" ht="20.149999999999999" customHeight="1">
      <c r="A22" s="14" t="s">
        <v>208</v>
      </c>
      <c r="B22" s="96" t="s">
        <v>259</v>
      </c>
      <c r="C22" s="96"/>
      <c r="D22" s="96"/>
      <c r="E22" s="96"/>
      <c r="F22" s="61"/>
    </row>
    <row r="23" spans="1:6" ht="20.149999999999999" customHeight="1">
      <c r="A23" s="14" t="s">
        <v>209</v>
      </c>
      <c r="B23" s="105">
        <v>45434</v>
      </c>
      <c r="C23" s="105"/>
      <c r="D23" s="105"/>
      <c r="E23" s="105"/>
      <c r="F23" s="61"/>
    </row>
    <row r="24" spans="1:6">
      <c r="A24" s="29"/>
      <c r="B24" s="61"/>
      <c r="C24" s="61"/>
      <c r="D24" s="61"/>
      <c r="E24" s="61"/>
      <c r="F24" s="61"/>
    </row>
    <row r="25" spans="1:6" ht="15.65" customHeight="1">
      <c r="A25" s="93" t="s">
        <v>210</v>
      </c>
      <c r="B25" s="93"/>
      <c r="C25" s="93"/>
      <c r="D25" s="93"/>
      <c r="E25" s="93"/>
      <c r="F25" s="43"/>
    </row>
    <row r="26" spans="1:6">
      <c r="A26" s="15" t="s">
        <v>206</v>
      </c>
      <c r="B26" s="94" t="s">
        <v>272</v>
      </c>
      <c r="C26" s="94"/>
      <c r="D26" s="94"/>
      <c r="E26" s="94"/>
      <c r="F26" s="61"/>
    </row>
    <row r="27" spans="1:6">
      <c r="A27" s="15" t="s">
        <v>207</v>
      </c>
      <c r="B27" s="94" t="s">
        <v>271</v>
      </c>
      <c r="C27" s="94"/>
      <c r="D27" s="94"/>
      <c r="E27" s="94"/>
      <c r="F27" s="61"/>
    </row>
    <row r="28" spans="1:6" ht="14.5" customHeight="1">
      <c r="A28" s="15" t="s">
        <v>208</v>
      </c>
      <c r="B28" s="94" t="s">
        <v>273</v>
      </c>
      <c r="C28" s="94"/>
      <c r="D28" s="94"/>
      <c r="E28" s="94"/>
      <c r="F28" s="61"/>
    </row>
    <row r="29" spans="1:6">
      <c r="A29" s="15" t="s">
        <v>209</v>
      </c>
      <c r="B29" s="95">
        <v>45434</v>
      </c>
      <c r="C29" s="95"/>
      <c r="D29" s="95"/>
      <c r="E29" s="95"/>
      <c r="F29" s="61"/>
    </row>
  </sheetData>
  <mergeCells count="28">
    <mergeCell ref="B21:E21"/>
    <mergeCell ref="B22:E22"/>
    <mergeCell ref="B7:C7"/>
    <mergeCell ref="B8:C8"/>
    <mergeCell ref="B23:E23"/>
    <mergeCell ref="A10:B10"/>
    <mergeCell ref="C10:E10"/>
    <mergeCell ref="A11:B13"/>
    <mergeCell ref="C11:E13"/>
    <mergeCell ref="D15:E15"/>
    <mergeCell ref="B16:C16"/>
    <mergeCell ref="D16:E16"/>
    <mergeCell ref="A17:C17"/>
    <mergeCell ref="D17:E17"/>
    <mergeCell ref="B15:C15"/>
    <mergeCell ref="A18:E18"/>
    <mergeCell ref="B19:E19"/>
    <mergeCell ref="B20:E20"/>
    <mergeCell ref="A1:E1"/>
    <mergeCell ref="A2:E2"/>
    <mergeCell ref="A3:E4"/>
    <mergeCell ref="A5:E5"/>
    <mergeCell ref="B6:C6"/>
    <mergeCell ref="A25:E25"/>
    <mergeCell ref="B26:E26"/>
    <mergeCell ref="B27:E27"/>
    <mergeCell ref="B28:E28"/>
    <mergeCell ref="B29:E29"/>
  </mergeCells>
  <phoneticPr fontId="33" type="noConversion"/>
  <printOptions verticalCentered="1"/>
  <pageMargins left="0.39370078740157483" right="0.39370078740157483" top="0.98425196850393704" bottom="0.98425196850393704" header="0.39370078740157483" footer="0.39370078740157483"/>
  <pageSetup paperSize="9" scale="54"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V03   Issue Date: 28/10/2020
Issued By: Ling Hsuan Chiu   Authorised By: Emma Du&amp;C
&amp;R&amp;"-,Bold"&amp;10Confidential&amp;"-,Regular"
 &amp;D - 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4F9D9-81A7-4105-8026-A5A522F12E5B}">
  <dimension ref="A1:B7"/>
  <sheetViews>
    <sheetView workbookViewId="0">
      <selection activeCell="K19" sqref="K19"/>
    </sheetView>
  </sheetViews>
  <sheetFormatPr defaultRowHeight="31.4" customHeight="1"/>
  <cols>
    <col min="1" max="1" width="12" customWidth="1"/>
    <col min="2" max="2" width="88.81640625" customWidth="1"/>
  </cols>
  <sheetData>
    <row r="1" spans="1:2" ht="31.4" customHeight="1">
      <c r="A1" s="88"/>
      <c r="B1" s="88" t="s">
        <v>278</v>
      </c>
    </row>
    <row r="2" spans="1:2" ht="31.4" customHeight="1">
      <c r="A2" s="88" t="s">
        <v>279</v>
      </c>
      <c r="B2" s="89" t="s">
        <v>298</v>
      </c>
    </row>
    <row r="3" spans="1:2" ht="62">
      <c r="A3" s="88" t="s">
        <v>280</v>
      </c>
      <c r="B3" s="90" t="s">
        <v>285</v>
      </c>
    </row>
    <row r="4" spans="1:2" ht="98">
      <c r="A4" s="88" t="s">
        <v>281</v>
      </c>
      <c r="B4" s="68" t="s">
        <v>211</v>
      </c>
    </row>
    <row r="5" spans="1:2" ht="31">
      <c r="A5" s="88" t="s">
        <v>282</v>
      </c>
      <c r="B5" s="90" t="s">
        <v>288</v>
      </c>
    </row>
    <row r="6" spans="1:2" ht="46.5">
      <c r="A6" s="88" t="s">
        <v>283</v>
      </c>
      <c r="B6" s="90" t="s">
        <v>287</v>
      </c>
    </row>
    <row r="7" spans="1:2" ht="46.5">
      <c r="A7" s="88" t="s">
        <v>284</v>
      </c>
      <c r="B7" s="90" t="s">
        <v>286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E92A-2AE1-486B-AB1B-BE530A1A7EDC}">
  <dimension ref="A1"/>
  <sheetViews>
    <sheetView workbookViewId="0"/>
  </sheetViews>
  <sheetFormatPr defaultRowHeight="1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Props1.xml><?xml version="1.0" encoding="utf-8"?>
<ds:datastoreItem xmlns:ds="http://schemas.openxmlformats.org/officeDocument/2006/customXml" ds:itemID="{08530643-1267-4FDB-8D5C-6C4080154DBB}"/>
</file>

<file path=customXml/itemProps2.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vt:lpstr>
      <vt:lpstr>17-20.HACCP,Artwork&amp;SpecAuthor.</vt:lpstr>
      <vt:lpstr>21 USP</vt:lpstr>
      <vt:lpstr>22 FAQ</vt:lpstr>
      <vt:lpstr>'14-16.Quantity&amp;packaging'!Print_Area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Emma Du</cp:lastModifiedBy>
  <cp:revision/>
  <cp:lastPrinted>2023-06-16T14:06:48Z</cp:lastPrinted>
  <dcterms:created xsi:type="dcterms:W3CDTF">2020-04-03T10:32:46Z</dcterms:created>
  <dcterms:modified xsi:type="dcterms:W3CDTF">2026-04-17T14:36:29Z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